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51" i="371" l="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O13" i="431"/>
  <c r="O17" i="431"/>
  <c r="P9" i="431"/>
  <c r="P13" i="431"/>
  <c r="P17" i="431"/>
  <c r="Q9" i="431"/>
  <c r="Q13" i="431"/>
  <c r="Q17" i="431"/>
  <c r="N11" i="431"/>
  <c r="P11" i="431"/>
  <c r="Q15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N18" i="431"/>
  <c r="O10" i="431"/>
  <c r="O14" i="431"/>
  <c r="O18" i="431"/>
  <c r="P10" i="431"/>
  <c r="P14" i="431"/>
  <c r="P18" i="431"/>
  <c r="Q10" i="431"/>
  <c r="Q14" i="431"/>
  <c r="Q18" i="431"/>
  <c r="L11" i="431"/>
  <c r="M19" i="431"/>
  <c r="N19" i="431"/>
  <c r="O19" i="431"/>
  <c r="Q11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5" i="431"/>
  <c r="L19" i="431"/>
  <c r="M15" i="431"/>
  <c r="N15" i="431"/>
  <c r="O15" i="431"/>
  <c r="P19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M11" i="431"/>
  <c r="O11" i="431"/>
  <c r="P15" i="431"/>
  <c r="Q19" i="431"/>
  <c r="O8" i="431"/>
  <c r="J8" i="431"/>
  <c r="G8" i="431"/>
  <c r="P8" i="431"/>
  <c r="D8" i="431"/>
  <c r="Q8" i="431"/>
  <c r="L8" i="431"/>
  <c r="I8" i="431"/>
  <c r="E8" i="431"/>
  <c r="H8" i="431"/>
  <c r="M8" i="431"/>
  <c r="K8" i="431"/>
  <c r="N8" i="431"/>
  <c r="C8" i="431"/>
  <c r="F8" i="431"/>
  <c r="R19" i="431" l="1"/>
  <c r="S19" i="431"/>
  <c r="R20" i="431"/>
  <c r="S20" i="431"/>
  <c r="R16" i="431"/>
  <c r="S16" i="431"/>
  <c r="R12" i="431"/>
  <c r="S12" i="431"/>
  <c r="R11" i="431"/>
  <c r="S11" i="431"/>
  <c r="R18" i="431"/>
  <c r="S18" i="431"/>
  <c r="R14" i="431"/>
  <c r="S14" i="431"/>
  <c r="R10" i="431"/>
  <c r="S10" i="431"/>
  <c r="S15" i="431"/>
  <c r="R15" i="431"/>
  <c r="S17" i="431"/>
  <c r="R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<sst xmlns="http://schemas.openxmlformats.org/spreadsheetml/2006/main" count="38281" uniqueCount="5912">
  <si>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</si>
  <si>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</si>
  <si>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</si>
  <si>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</si>
  <si>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</si>
  <si>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</si>
  <si>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</si>
  <si>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</si>
  <si>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</si>
  <si>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</si>
  <si>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</si>
  <si>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</si>
  <si>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</si>
  <si>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</si>
  <si>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</si>
  <si>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</si>
  <si>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</si>
  <si>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</si>
  <si>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</si>
  <si>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</si>
  <si>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</si>
  <si>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</si>
  <si>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</si>
  <si>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</si>
  <si>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</si>
  <si>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</si>
  <si>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</si>
  <si>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</si>
  <si>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</si>
  <si>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</si>
  <si>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</si>
  <si>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</si>
  <si>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</si>
  <si>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</si>
  <si>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</si>
  <si>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</si>
  <si>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</si>
  <si>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</si>
  <si>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</si>
  <si>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</si>
  <si>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</si>
  <si>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</si>
  <si>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</si>
  <si>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</si>
  <si>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</si>
  <si>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</si>
  <si>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</si>
  <si>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</si>
  <si>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</si>
  <si>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</si>
  <si>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</si>
  <si>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</si>
  <si>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</si>
  <si>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</si>
  <si>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</si>
  <si>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</si>
  <si>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</si>
  <si>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</si>
  <si>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</si>
  <si>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</si>
  <si>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</si>
  <si>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</si>
  <si>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</si>
  <si>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</si>
  <si>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</si>
  <si>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</si>
  <si>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</si>
  <si>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</si>
  <si>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</si>
  <si>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</si>
  <si>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</si>
  <si>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</si>
  <si>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</si>
  <si>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</si>
  <si>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</si>
  <si>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</si>
  <si>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</si>
  <si>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</si>
  <si>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</si>
  <si>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</si>
  <si>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</si>
  <si>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</si>
  <si>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</si>
  <si>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</si>
  <si>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</si>
  <si>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</si>
  <si>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</si>
  <si>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</si>
  <si>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</si>
  <si>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</si>
  <si>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</si>
  <si>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</si>
  <si>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</si>
  <si>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</si>
  <si>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</si>
  <si>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</si>
  <si>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</si>
  <si>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</si>
  <si>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</si>
  <si>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</si>
  <si>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</si>
  <si>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</si>
  <si>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</si>
  <si>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</si>
  <si>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</si>
  <si>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</si>
  <si>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</si>
  <si>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</si>
  <si>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</si>
  <si>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</si>
  <si>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</si>
  <si>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</si>
  <si>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</si>
  <si>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</si>
  <si>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</si>
  <si>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</si>
  <si>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</si>
  <si>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</si>
  <si>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</si>
  <si>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</si>
  <si>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</si>
  <si>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</si>
  <si>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</si>
  <si>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</si>
  <si>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</si>
  <si>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</si>
  <si>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</si>
  <si>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</si>
  <si>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</si>
  <si>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</si>
  <si>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</si>
  <si>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</si>
  <si>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</si>
  <si>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</si>
  <si>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</si>
  <si>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</si>
  <si>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</si>
  <si>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</si>
  <si>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</si>
  <si>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</si>
  <si>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</si>
  <si>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</si>
  <si>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</si>
  <si>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</si>
  <si>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</si>
  <si>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</si>
  <si>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</si>
  <si>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</si>
  <si>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</si>
  <si>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</si>
  <si>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</si>
  <si>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</si>
  <si>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</si>
  <si>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</si>
  <si>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</si>
  <si>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</si>
  <si>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</si>
  <si>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</si>
  <si>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</si>
  <si>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</si>
  <si>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</si>
  <si>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</si>
  <si>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</si>
  <si>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</si>
  <si>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</si>
  <si>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</si>
  <si>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</si>
  <si>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</si>
  <si>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</si>
  <si>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</si>
  <si>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</si>
  <si>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</si>
  <si>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</si>
  <si>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</si>
  <si>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</si>
  <si>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</si>
  <si>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</si>
  <si>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</si>
  <si>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</si>
  <si>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</si>
  <si>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</si>
  <si>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</si>
  <si>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</si>
  <si>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</si>
  <si>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</si>
  <si>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</si>
  <si>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</si>
  <si>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</si>
  <si>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</si>
  <si>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</si>
  <si>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</si>
  <si>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</si>
  <si>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</si>
  <si>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</si>
  <si>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</si>
  <si>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</si>
  <si>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</si>
  <si>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</si>
  <si>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</si>
  <si>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</si>
  <si>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</si>
  <si>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</si>
  <si>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</si>
  <si>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</si>
  <si>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</si>
  <si>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</si>
  <si>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</si>
  <si>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</si>
  <si>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</si>
  <si>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</si>
  <si>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</si>
  <si>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</si>
  <si>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</si>
  <si>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</si>
  <si>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</si>
  <si>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</si>
  <si>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</si>
  <si>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</si>
  <si>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</si>
  <si>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</si>
  <si>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</si>
  <si>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</si>
  <si>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</si>
  <si>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</si>
  <si>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</si>
  <si>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</si>
  <si>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</si>
  <si>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</si>
  <si>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</si>
  <si>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</si>
  <si>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</si>
  <si>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</si>
  <si>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</si>
  <si>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</si>
  <si>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</si>
  <si>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</si>
  <si>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</si>
  <si>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</si>
  <si>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</si>
  <si>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</si>
  <si>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</si>
  <si>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</si>
  <si>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</si>
  <si>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</si>
  <si>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</si>
  <si>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</si>
  <si>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</si>
  <si>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</si>
  <si>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</si>
  <si>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</si>
  <si>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</si>
  <si>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</si>
  <si>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</si>
  <si>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</si>
  <si>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</si>
  <si>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</si>
  <si>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</si>
  <si>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</si>
  <si>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</si>
  <si>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</si>
  <si>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</si>
  <si>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</si>
  <si>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</si>
  <si>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</si>
  <si>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</si>
  <si>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</si>
  <si>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</si>
  <si>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</si>
  <si>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</si>
  <si>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</si>
  <si>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</si>
  <si>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</si>
  <si>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</si>
  <si>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</si>
  <si>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</si>
  <si>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</si>
  <si>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</si>
  <si>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</si>
  <si>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</si>
  <si>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</si>
  <si>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</si>
  <si>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</si>
  <si>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</si>
  <si>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</si>
  <si>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</si>
  <si>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</si>
  <si>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</si>
  <si>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</si>
  <si>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</si>
  <si>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</si>
  <si>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</si>
  <si>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</si>
  <si>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</si>
  <si>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</si>
  <si>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</si>
  <si>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</si>
  <si>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</si>
  <si>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</si>
  <si>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</si>
  <si>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</si>
  <si>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</si>
  <si>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</si>
  <si>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</si>
  <si>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</si>
  <si>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</si>
  <si>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</si>
  <si>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</si>
  <si>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</si>
  <si>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</si>
  <si>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</si>
  <si>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</si>
  <si>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</si>
  <si>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</si>
  <si>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</si>
  <si>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</si>
  <si>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</si>
  <si>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</si>
  <si>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</si>
  <si>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</si>
  <si>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</si>
  <si>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</si>
  <si>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</si>
  <si>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</si>
  <si>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</si>
  <si>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</si>
  <si>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</si>
  <si>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</si>
  <si>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</si>
  <si>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</si>
  <si>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</si>
  <si>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</si>
  <si>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</si>
  <si>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</si>
  <si>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</si>
  <si>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</si>
  <si>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</si>
  <si>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</si>
  <si>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</si>
  <si>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</si>
  <si>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</si>
  <si>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</si>
  <si>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</si>
  <si>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</si>
  <si>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</si>
  <si>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</si>
  <si>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</si>
  <si>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</si>
  <si>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</si>
  <si>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</si>
  <si>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</si>
  <si>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</si>
  <si>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</si>
  <si>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</si>
  <si>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</si>
  <si>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</si>
  <si>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</si>
  <si>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</si>
  <si>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</si>
  <si>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</si>
  <si>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</si>
  <si>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</si>
  <si>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</si>
  <si>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</si>
  <si>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</si>
  <si>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</si>
  <si>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</si>
  <si>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</si>
  <si>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</si>
  <si>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</si>
  <si>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</si>
  <si>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</si>
  <si>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</si>
  <si>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</si>
  <si>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</si>
  <si>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</si>
  <si>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</si>
  <si>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</si>
  <si>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</si>
  <si>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</si>
  <si>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</si>
  <si>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</si>
  <si>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</si>
  <si>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</si>
  <si>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</si>
  <si>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</si>
  <si>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</si>
  <si>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</si>
  <si>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</si>
  <si>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</si>
  <si>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</si>
  <si>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</si>
  <si>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</si>
  <si>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</si>
  <si>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</si>
  <si>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</si>
  <si>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</si>
  <si>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</si>
  <si>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</si>
  <si>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</si>
  <si>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</si>
  <si>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</si>
  <si>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</si>
  <si>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</si>
  <si>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</si>
  <si>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</si>
  <si>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</si>
  <si>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</si>
  <si>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</si>
  <si>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</si>
  <si>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</si>
  <si>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</si>
  <si>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</si>
  <si>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</si>
  <si>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</si>
  <si>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</si>
  <si>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</si>
  <si>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</si>
  <si>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</si>
  <si>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</si>
  <si>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</si>
  <si>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</si>
  <si>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</si>
  <si>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</si>
  <si>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</si>
  <si>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</si>
  <si>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</si>
  <si>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</si>
  <si>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</si>
  <si>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</si>
  <si>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</si>
  <si>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</si>
  <si>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</si>
  <si>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</si>
  <si>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</si>
  <si>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</si>
  <si>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</si>
  <si>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</si>
  <si>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</si>
  <si>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</si>
  <si>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</si>
  <si>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</si>
  <si>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</si>
  <si>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</si>
  <si>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</si>
  <si>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</si>
  <si>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</si>
  <si>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</si>
  <si>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</si>
  <si>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</si>
  <si>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</si>
  <si>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</si>
  <si>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</si>
  <si>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</si>
  <si>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</si>
  <si>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</si>
  <si>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</si>
  <si>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</si>
  <si>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</si>
  <si>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</si>
  <si>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</si>
  <si>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</si>
  <si>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</si>
  <si>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</si>
  <si>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</si>
  <si>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</si>
  <si>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</si>
  <si>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</si>
  <si>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</si>
  <si>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</si>
  <si>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</si>
  <si>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</si>
  <si>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</si>
  <si>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</si>
  <si>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</si>
  <si>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</si>
  <si>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</si>
  <si>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</si>
  <si>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</si>
  <si>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</si>
  <si>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</si>
  <si>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</si>
  <si>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</si>
  <si>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</si>
  <si>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</si>
  <si>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</si>
  <si>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</si>
  <si>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</si>
  <si>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</si>
  <si>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</si>
  <si>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</si>
  <si>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</si>
  <si>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</si>
  <si>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</si>
  <si>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</si>
  <si>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</si>
  <si>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</si>
  <si>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</si>
  <si>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</si>
  <si>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</si>
  <si>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</si>
  <si>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</si>
  <si>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</si>
  <si>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</si>
  <si>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</si>
  <si>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</si>
  <si>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</si>
  <si>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</si>
  <si>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</si>
  <si>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</si>
  <si>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</si>
  <si>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</si>
  <si>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</si>
  <si>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</si>
  <si>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</si>
  <si>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</si>
  <si>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</si>
  <si>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</si>
  <si>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</si>
  <si>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</si>
  <si>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</si>
  <si>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</si>
  <si>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</si>
  <si>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</si>
  <si>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</si>
  <si>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</si>
  <si>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</si>
  <si>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</si>
  <si>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</si>
  <si>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</si>
  <si>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</si>
  <si>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</si>
  <si>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</si>
  <si>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</si>
  <si>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</si>
  <si>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</si>
  <si>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</si>
  <si>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</si>
  <si>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</si>
  <si>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</si>
  <si>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</si>
  <si>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</si>
  <si>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</si>
  <si>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</si>
  <si>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</si>
  <si>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</si>
  <si>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</si>
  <si>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</si>
  <si>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</si>
  <si>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</si>
  <si>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</si>
  <si>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</si>
  <si>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</si>
  <si>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</si>
  <si>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</si>
  <si>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</si>
  <si>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</si>
  <si>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</si>
  <si>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</si>
  <si>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</si>
  <si>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</si>
  <si>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</si>
  <si>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</si>
  <si>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</si>
  <si>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</si>
  <si>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</si>
  <si>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</si>
  <si>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</si>
  <si>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</si>
  <si>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</si>
  <si>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</si>
  <si>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</si>
  <si>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</si>
  <si>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</si>
  <si>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</si>
  <si>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</si>
  <si>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</si>
  <si>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</si>
  <si>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</si>
  <si>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</si>
  <si>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</si>
  <si>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</si>
  <si>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</si>
  <si>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</si>
  <si>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</si>
  <si>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</si>
  <si>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</si>
  <si>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</si>
  <si>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</si>
  <si>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</si>
  <si>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</si>
  <si>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</si>
  <si>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</si>
  <si>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</si>
  <si>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ASCORBICUM</t>
  </si>
  <si>
    <t>INJ 5X5ML</t>
  </si>
  <si>
    <t>AESCIN-TEVA</t>
  </si>
  <si>
    <t>POR TBL FLM 30X20MG</t>
  </si>
  <si>
    <t>P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</si>
  <si>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</si>
  <si>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</si>
  <si>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</si>
  <si>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</si>
  <si>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</si>
  <si>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</si>
  <si>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</si>
  <si>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100</t>
  </si>
  <si>
    <t>AMBROBENE 7.5MG/ML</t>
  </si>
  <si>
    <t>SOL 1X100ML</t>
  </si>
  <si>
    <t>ARUTIMOL 0,50%</t>
  </si>
  <si>
    <t>5MG/ML OPH GTT SOL 3X5ML</t>
  </si>
  <si>
    <t>ASCORUTIN (BLISTR)</t>
  </si>
  <si>
    <t>TBL OBD 50</t>
  </si>
  <si>
    <t>ATROVENT 0.025%</t>
  </si>
  <si>
    <t>INH SOL 1X20ML</t>
  </si>
  <si>
    <t>BERODUAL</t>
  </si>
  <si>
    <t>INH LIQ 1X20ML</t>
  </si>
  <si>
    <t>BETALOC ZOK 200 MG</t>
  </si>
  <si>
    <t>POR TBL PRO 30X200MG</t>
  </si>
  <si>
    <t>BROMHEXIN 8 BERLIN-CHEMIE</t>
  </si>
  <si>
    <t>DRG 25X8MG</t>
  </si>
  <si>
    <t>CALCIUM RESONIUM</t>
  </si>
  <si>
    <t>POR+RCT PLV SUS 300GM</t>
  </si>
  <si>
    <t>CODEIN SLOVAKOFARMA 15MG</t>
  </si>
  <si>
    <t>TBL 10X15MG-BLISTR</t>
  </si>
  <si>
    <t>CODEIN SLOVAKOFARMA 30MG</t>
  </si>
  <si>
    <t>TBL 10X30MG-BLISTR</t>
  </si>
  <si>
    <t>CONTROLOC I.V.</t>
  </si>
  <si>
    <t>INJ PLV SOL 1X40MG</t>
  </si>
  <si>
    <t>DEGAN</t>
  </si>
  <si>
    <t>TBL 40X10MG</t>
  </si>
  <si>
    <t>INJ 50X2ML/10MG</t>
  </si>
  <si>
    <t>DEXAMED</t>
  </si>
  <si>
    <t>INJ 10X2ML/8MG</t>
  </si>
  <si>
    <t>DIAPREL MR</t>
  </si>
  <si>
    <t>TBL RET 60X30MG</t>
  </si>
  <si>
    <t>DIAZEPAM SLOVAKOFARMA</t>
  </si>
  <si>
    <t>TBL 20X5MG</t>
  </si>
  <si>
    <t>TBL 20X10MG</t>
  </si>
  <si>
    <t>DICYNONE 250</t>
  </si>
  <si>
    <t>INJ SOL 4X2ML/250MG</t>
  </si>
  <si>
    <t>DIPIDOLOR</t>
  </si>
  <si>
    <t>INJ 5X2ML 7.5MG/ML</t>
  </si>
  <si>
    <t>DITHIADEN</t>
  </si>
  <si>
    <t>INJ 10X2ML</t>
  </si>
  <si>
    <t>DOLMINA 50</t>
  </si>
  <si>
    <t>TBL OBD 30X50MG</t>
  </si>
  <si>
    <t>DZ PRONTODERM NASAL GEL  30ML</t>
  </si>
  <si>
    <t>DZ TRIXO LIND 500ML</t>
  </si>
  <si>
    <t>ERDOMED</t>
  </si>
  <si>
    <t>POR CPS DUR 60X300MG</t>
  </si>
  <si>
    <t>ERDOMED 300MG</t>
  </si>
  <si>
    <t>CPS 20X300MG</t>
  </si>
  <si>
    <t>ESPUMISAN</t>
  </si>
  <si>
    <t>PORCPSMOL50X40MG-BL</t>
  </si>
  <si>
    <t>EXACYL</t>
  </si>
  <si>
    <t>INJ 5X5ML/500MG</t>
  </si>
  <si>
    <t>FORTRANS</t>
  </si>
  <si>
    <t>PLV 1X4(SACKY)</t>
  </si>
  <si>
    <t>FRAXIPARIN MULTI</t>
  </si>
  <si>
    <t>INJ 10X5ML/47.5KU</t>
  </si>
  <si>
    <t>FRAXIPARINE FORTE</t>
  </si>
  <si>
    <t>INJ 10X0.8ML/15.2KU</t>
  </si>
  <si>
    <t>FUROSEMID ACCORD</t>
  </si>
  <si>
    <t>10MG/ML INJ/INF SOL 10X2ML</t>
  </si>
  <si>
    <t>GERATAM 1200</t>
  </si>
  <si>
    <t>TBL OBD 60X1200MG</t>
  </si>
  <si>
    <t>GLUKÓZA 10 BRAUN</t>
  </si>
  <si>
    <t>INF SOL 10X500ML-PE</t>
  </si>
  <si>
    <t>GLUKÓZA 5 BRAUN</t>
  </si>
  <si>
    <t>INF SOL 10X250ML-PE</t>
  </si>
  <si>
    <t>HELICID 20 ZENTIVA</t>
  </si>
  <si>
    <t>POR CPS ETD 90X20MG</t>
  </si>
  <si>
    <t>HEMINEVRIN 300 MG</t>
  </si>
  <si>
    <t>POR CPS MOL 100X300MG</t>
  </si>
  <si>
    <t>HIRUDOID</t>
  </si>
  <si>
    <t>DRM CRM 1X40GM</t>
  </si>
  <si>
    <t>HIRUDOID FORTE</t>
  </si>
  <si>
    <t>DRM GEL 1X40GM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</si>
  <si>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</si>
  <si>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</si>
  <si>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</si>
  <si>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</si>
  <si>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</si>
  <si>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</si>
  <si>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</si>
  <si>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</si>
  <si>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IMODIUM</t>
  </si>
  <si>
    <t>POR CPS DUR 8X2MG</t>
  </si>
  <si>
    <t>INDOMETACIN 100 BERLIN-CHEMIE</t>
  </si>
  <si>
    <t>SUP 10X100MG</t>
  </si>
  <si>
    <t>INDOMETACIN 50 BERLIN-CHEMIE</t>
  </si>
  <si>
    <t>SUP 10X50MG</t>
  </si>
  <si>
    <t>KALIUMCHLORID 7.45% BRAUN</t>
  </si>
  <si>
    <t>INF CNC SOL 20X100ML</t>
  </si>
  <si>
    <t>KANAVIT</t>
  </si>
  <si>
    <t>INJ 5X1ML/10MG</t>
  </si>
  <si>
    <t>GTT 1X5ML 20MG/ML</t>
  </si>
  <si>
    <t>KAPIDIN 10 MG</t>
  </si>
  <si>
    <t>POR TBL FLM 30X10MG</t>
  </si>
  <si>
    <t>KINITO 50 MG, POTAHOVANÉ TABLETY</t>
  </si>
  <si>
    <t>POR TBL FLM 100X50MG</t>
  </si>
  <si>
    <t>KL AQUA PURIF. BAG IN BOX 5 l</t>
  </si>
  <si>
    <t>KL BENZINUM 500 ml/330g HVLP</t>
  </si>
  <si>
    <t>KL CHLADIVE MAZANI 450 g FAGRON</t>
  </si>
  <si>
    <t>KL SUPP.BISACODYLI 0,01G  50KS</t>
  </si>
  <si>
    <t>KL VASELINUM ALBUM, 20G</t>
  </si>
  <si>
    <t>Klysma salinické 10x135ml</t>
  </si>
  <si>
    <t>LAGOSA</t>
  </si>
  <si>
    <t>DRG 50X150MG</t>
  </si>
  <si>
    <t>LEXAURIN 1,5</t>
  </si>
  <si>
    <t>POR TBL NOB 30X1.5MG</t>
  </si>
  <si>
    <t>LEXAURIN 3</t>
  </si>
  <si>
    <t>3MG TBL NOB 30</t>
  </si>
  <si>
    <t>LOKREN 20 MG</t>
  </si>
  <si>
    <t>POR TBL FLM 28X20MG</t>
  </si>
  <si>
    <t>MAGNESII LACTICI 0,5 TBL. MEDICAMENTA</t>
  </si>
  <si>
    <t>TBL NOB 100X0,5GM</t>
  </si>
  <si>
    <t>MAGNESIUM SULFURICUM BIOTIKA</t>
  </si>
  <si>
    <t>INJ 5X10ML 10%</t>
  </si>
  <si>
    <t>INJ 5X10ML 20%</t>
  </si>
  <si>
    <t>MESOCAIN</t>
  </si>
  <si>
    <t>INJ 10X10ML 1%</t>
  </si>
  <si>
    <t>GEL 1X20GM</t>
  </si>
  <si>
    <t>MORPHIN BIOTIKA 1%</t>
  </si>
  <si>
    <t>INJ 10X1ML/10MG</t>
  </si>
  <si>
    <t>NEODOLPASSE</t>
  </si>
  <si>
    <t>INF 10X250ML</t>
  </si>
  <si>
    <t>NITRESAN 20 MG</t>
  </si>
  <si>
    <t>POR TBL NOB 30X20MG</t>
  </si>
  <si>
    <t>NOVALGIN</t>
  </si>
  <si>
    <t>TBL OBD 20X500MG</t>
  </si>
  <si>
    <t>INJ 5X5ML/2500MG</t>
  </si>
  <si>
    <t>NOVORAPID 100 U/ML</t>
  </si>
  <si>
    <t>INJ SOL 1X10ML</t>
  </si>
  <si>
    <t>ONDANSETRON B. BRAUN 2 MG/ML</t>
  </si>
  <si>
    <t>INJ SOL 20X4ML/8MG LDPE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</si>
  <si>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</si>
  <si>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</si>
  <si>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</si>
  <si>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</si>
  <si>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</si>
  <si>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</si>
  <si>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PREDNISON 20 LECIVA</t>
  </si>
  <si>
    <t>TBL 20X20MG(BLISTR)</t>
  </si>
  <si>
    <t>ROSUMOP 20 MG</t>
  </si>
  <si>
    <t>ROWATINEX</t>
  </si>
  <si>
    <t>GTT 1X10ML</t>
  </si>
  <si>
    <t>RYTMONORM 300MG</t>
  </si>
  <si>
    <t>TBL FLM 50</t>
  </si>
  <si>
    <t>SEROPRAM</t>
  </si>
  <si>
    <t>INF 5X0.5ML/20MG</t>
  </si>
  <si>
    <t>SIMVASTATIN MYLAN 20 MG</t>
  </si>
  <si>
    <t>POR TBL FLM 100X20MG</t>
  </si>
  <si>
    <t>SIOFOR 1000</t>
  </si>
  <si>
    <t>POR TBL FLM 60X1000MG</t>
  </si>
  <si>
    <t>SIOFOR 500</t>
  </si>
  <si>
    <t>TBL OBD 60X500MG</t>
  </si>
  <si>
    <t>SMECTA</t>
  </si>
  <si>
    <t>PLV POR 1X30SACKU</t>
  </si>
  <si>
    <t>SOLU-MEDROL</t>
  </si>
  <si>
    <t>INJ SIC 1X40MG+1ML</t>
  </si>
  <si>
    <t>SOLUVIT N PRO INFUS.</t>
  </si>
  <si>
    <t>INJ SIC 10</t>
  </si>
  <si>
    <t>SORBIFER DURULES</t>
  </si>
  <si>
    <t>TBL FLM 60X320MG/60MG</t>
  </si>
  <si>
    <t>SPECIES UROLOGICAE PLANTA LEROS</t>
  </si>
  <si>
    <t>SPC 20X1.5GM(SÁČKY)</t>
  </si>
  <si>
    <t>SYNTOPHYLLIN</t>
  </si>
  <si>
    <t>INJ 5X10ML/240MG</t>
  </si>
  <si>
    <t>TANTUM VERDE</t>
  </si>
  <si>
    <t>LIQ 1X120ML-PET TR</t>
  </si>
  <si>
    <t>LIQ 1X240ML-PET TR</t>
  </si>
  <si>
    <t>TELMISARTAN SANDOZ 80 MG</t>
  </si>
  <si>
    <t>POR TBL NOB 30X80MG</t>
  </si>
  <si>
    <t>TELMISARTAN/HYDROCHLOROTHIAZID SANDOZ</t>
  </si>
  <si>
    <t>80MG/25MG TBL FLM 30</t>
  </si>
  <si>
    <t>TIAPRIDAL</t>
  </si>
  <si>
    <t>POR TBLNOB 50X100MG</t>
  </si>
  <si>
    <t>TORECAN</t>
  </si>
  <si>
    <t>SUP 6X6.5MG</t>
  </si>
  <si>
    <t>INJ 5X1ML/6.5MG</t>
  </si>
  <si>
    <t>VENTER</t>
  </si>
  <si>
    <t>TBL 50X1GM</t>
  </si>
  <si>
    <t>VENTOLIN ROZTOK K INHALACI</t>
  </si>
  <si>
    <t>INH SOL1X20ML/120MG</t>
  </si>
  <si>
    <t>VITAMIN B12 LECIVA 1000RG</t>
  </si>
  <si>
    <t>INJ 5X1ML/1000RG</t>
  </si>
  <si>
    <t>WARFARIN</t>
  </si>
  <si>
    <t>TBL 100X3MG</t>
  </si>
  <si>
    <t>TBL 100X5MG</t>
  </si>
  <si>
    <t>ZOLPIDEM MYLAN</t>
  </si>
  <si>
    <t>POR TBL FLM 20X10MG</t>
  </si>
  <si>
    <t>POR TBL FLM 50X10MG</t>
  </si>
  <si>
    <t>léky - parenterální výživa (LEK)</t>
  </si>
  <si>
    <t>AMINOPLASMAL B.BRAUN 10%</t>
  </si>
  <si>
    <t>INF SOL 10X500ML</t>
  </si>
  <si>
    <t>LIPOPLUS 20%</t>
  </si>
  <si>
    <t>INFEML10X250ML-SKLO</t>
  </si>
  <si>
    <t>NUTRIFLEX PERI</t>
  </si>
  <si>
    <t>INF SOL 5X2000ML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</si>
  <si>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</si>
  <si>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</si>
  <si>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</si>
  <si>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</si>
  <si>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</si>
  <si>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</si>
  <si>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COMPACT PROTEIN S PŘÍCHUTÍ KÁVY</t>
  </si>
  <si>
    <t>POR SOL 4X125ML</t>
  </si>
  <si>
    <t>NUTRIDRINK COMPACT PROTEIN S PŘÍCHUTÍ VANILKOVOU</t>
  </si>
  <si>
    <t>NUTRIDRINK COMPACT S PŘÍCHUTÍ LESNÍHO OVOCE</t>
  </si>
  <si>
    <t>NUTRIDRINK COMPACT S PŘÍCHUTÍ MERUŇKOVOU</t>
  </si>
  <si>
    <t>NUTRIDRINK JUICE STYLE S PŘÍCHUTÍ JABLEČNOU</t>
  </si>
  <si>
    <t>léky - antibiotika (LEK)</t>
  </si>
  <si>
    <t>ABAKTAL</t>
  </si>
  <si>
    <t>INJ 10X5ML/400MG</t>
  </si>
  <si>
    <t>AMOKSIKLAV 1.2GM</t>
  </si>
  <si>
    <t>INJ SIC 5X1.2GM</t>
  </si>
  <si>
    <t>AXETINE 1,5GM</t>
  </si>
  <si>
    <t>INJ SIC 10X1.5GM</t>
  </si>
  <si>
    <t>AZEPO 1 G</t>
  </si>
  <si>
    <t>INJ+INF PLV SOL 10X1GM</t>
  </si>
  <si>
    <t>BISEPTOL 480</t>
  </si>
  <si>
    <t>INJ 10X5ML</t>
  </si>
  <si>
    <t>CIPROFLOXACIN KABI 400 MG/200 ML INFUZNÍ ROZTOK</t>
  </si>
  <si>
    <t>INF SOL 10X400MG/200ML</t>
  </si>
  <si>
    <t xml:space="preserve">GENTAMICIN B.BRAUN 3 MG/ML INFUZNÍ ROZTOK </t>
  </si>
  <si>
    <t>INF SOL 20X80ML</t>
  </si>
  <si>
    <t>METRONIDAZOL 500MG BRAUN</t>
  </si>
  <si>
    <t>INJ 10X100ML(LDPE)</t>
  </si>
  <si>
    <t>METRONIDAZOLE 0.5% POLFA</t>
  </si>
  <si>
    <t>INJ 1X100ML 5MG/1ML</t>
  </si>
  <si>
    <t>PIPERACILLIN/TAZOBACTAM KABI 4 G/0,5 G</t>
  </si>
  <si>
    <t>INF PLV SOL 10X4.5GM</t>
  </si>
  <si>
    <t>léky - antimykotika (LEK)</t>
  </si>
  <si>
    <t>DIFLUCAN 100 MG</t>
  </si>
  <si>
    <t>POR CPS DUR 28X100MG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</si>
  <si>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</si>
  <si>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</si>
  <si>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</si>
  <si>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</si>
  <si>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</si>
  <si>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</si>
  <si>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</si>
  <si>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VORIKONAZOL SANDOZ 200 MG</t>
  </si>
  <si>
    <t>TBL FLM 14X200MG</t>
  </si>
  <si>
    <t>10% GLUCOSE IN WATER FOR INJECTION FRESENIUS</t>
  </si>
  <si>
    <t>100MG/ML INF SOL 1X500ML II</t>
  </si>
  <si>
    <t>100MG TBL NOB 30</t>
  </si>
  <si>
    <t>300MG TBL NOB 30</t>
  </si>
  <si>
    <t>ANACID</t>
  </si>
  <si>
    <t>SUS 12X5ML(SACKY)</t>
  </si>
  <si>
    <t>ANALGIN</t>
  </si>
  <si>
    <t>INJ SOL 5X5ML</t>
  </si>
  <si>
    <t>AULIN</t>
  </si>
  <si>
    <t>POR TBL NOB 30X100MG</t>
  </si>
  <si>
    <t>BETALOC ZOK 50MG</t>
  </si>
  <si>
    <t>TBL RET 30X50MG</t>
  </si>
  <si>
    <t>Biopron9 tob.60</t>
  </si>
  <si>
    <t>BRAUNOVIDON MAST</t>
  </si>
  <si>
    <t>UNG 1X100GM-TUBA</t>
  </si>
  <si>
    <t>DICYNONE</t>
  </si>
  <si>
    <t>TBL 30x 500 mg</t>
  </si>
  <si>
    <t>DORMICUM 7.5 MG</t>
  </si>
  <si>
    <t>TBL OBD 10X7.5MG</t>
  </si>
  <si>
    <t>DUPHALAC</t>
  </si>
  <si>
    <t>667MG/ML POR SOL 1X200ML HDP</t>
  </si>
  <si>
    <t>DZ PRONTODERM ROZTOK 500 ml</t>
  </si>
  <si>
    <t>EBRANTIL 30 RETARD</t>
  </si>
  <si>
    <t>POR CPS PRO 50X30MG</t>
  </si>
  <si>
    <t>ELOCOM</t>
  </si>
  <si>
    <t>DRM UNG 1X30GM 0,1%</t>
  </si>
  <si>
    <t>ENTEROL</t>
  </si>
  <si>
    <t>POR CPS DUR 30X250MG</t>
  </si>
  <si>
    <t>ESSENTIALE FORTE N</t>
  </si>
  <si>
    <t>POR CPS DUR 50</t>
  </si>
  <si>
    <t>EZETROL 10 MG TABLETY</t>
  </si>
  <si>
    <t>POR TBL NOB 30X10MG B</t>
  </si>
  <si>
    <t>GERATAM 3 G</t>
  </si>
  <si>
    <t>INJ SOL 4X15ML/3GM</t>
  </si>
  <si>
    <t>HEPARIN LECIVA</t>
  </si>
  <si>
    <t>INJ 1X10ML/50KU</t>
  </si>
  <si>
    <t>HUMULIN R 100 M.J./ML</t>
  </si>
  <si>
    <t>INJ 1X10ML/1KU</t>
  </si>
  <si>
    <t>IBALGIN 400 TBL 24</t>
  </si>
  <si>
    <t xml:space="preserve">POR TBL FLM 24X400MG </t>
  </si>
  <si>
    <t>INJ PROCAINII CHLORATI 0,2% ARD 10x500ml</t>
  </si>
  <si>
    <t>2MG/ML INJ SOL 10X500ML</t>
  </si>
  <si>
    <t>ISOLYTE BP - PLAST. LÁHEV</t>
  </si>
  <si>
    <t xml:space="preserve">INF SOL 10X1000ML KP </t>
  </si>
  <si>
    <t>KALIUM CHLORATUM BIOMEDICA</t>
  </si>
  <si>
    <t>POR TBLFLM100X500MG</t>
  </si>
  <si>
    <t>KALNORMIN</t>
  </si>
  <si>
    <t>POR TBL PRO 30X1GM</t>
  </si>
  <si>
    <t>POR TBL FLM 40X50MG</t>
  </si>
  <si>
    <t>KL ETHER 150G</t>
  </si>
  <si>
    <t>KL SOL.ACIDI BORICI 3%,200G</t>
  </si>
  <si>
    <t>KL VASELINUM ALBUM, 100G</t>
  </si>
  <si>
    <t>LETROX 125</t>
  </si>
  <si>
    <t>POR TBL NOB 100X125MCG</t>
  </si>
  <si>
    <t>LIPANTHYL S 215MG</t>
  </si>
  <si>
    <t>TBL FLM 30</t>
  </si>
  <si>
    <t>LOPERON CPS</t>
  </si>
  <si>
    <t>POR CPS DUR 20X2MG</t>
  </si>
  <si>
    <t>LOZAP H</t>
  </si>
  <si>
    <t>POR TBL FLM 30</t>
  </si>
  <si>
    <t>MAGNE B6</t>
  </si>
  <si>
    <t>DRG 50</t>
  </si>
  <si>
    <t>MONOPRIL 20 MG</t>
  </si>
  <si>
    <t>POR TBL NOB 28X20MG</t>
  </si>
  <si>
    <t>NEUROL 0.25</t>
  </si>
  <si>
    <t>TBL 30X0.25MG</t>
  </si>
  <si>
    <t>NEUROL 0.5</t>
  </si>
  <si>
    <t>POR TBL NOB30X0.5MG</t>
  </si>
  <si>
    <t>NEUROL 1.0</t>
  </si>
  <si>
    <t>TBL 30X1MG</t>
  </si>
  <si>
    <t>PANTHENOL 100 MG JENAPHARM</t>
  </si>
  <si>
    <t>POR TBL NOB 20X100MG</t>
  </si>
  <si>
    <t>PERINDOPRIL MYLAN</t>
  </si>
  <si>
    <t>4MG TBL NOB 30</t>
  </si>
  <si>
    <t>PEROXID VODÍKU 3% COO</t>
  </si>
  <si>
    <t>DRM SOL 1X100ML 3%</t>
  </si>
  <si>
    <t>PRESTANCE 10 MG/5 MG</t>
  </si>
  <si>
    <t>POR TBL NOB 30</t>
  </si>
  <si>
    <t>PRESTARIUM NEO</t>
  </si>
  <si>
    <t>POR TBL FLM 30X5MG</t>
  </si>
  <si>
    <t>PROTEVASC 35 MG TABLETY S PRODLOUŽENÝM UVOLŇOVÁNÍM</t>
  </si>
  <si>
    <t>POR TBL PRO 60X35MG</t>
  </si>
  <si>
    <t>RINGERFUNDIN B.BRAUN</t>
  </si>
  <si>
    <t>INF SOL 10X500ML PE</t>
  </si>
  <si>
    <t>RIVOTRIL 2.5MG/ML</t>
  </si>
  <si>
    <t>POR GTT SOL 1X10ML</t>
  </si>
  <si>
    <t>ROCALTROL 0.25 MCG</t>
  </si>
  <si>
    <t>POR CPSMOL30X0.25RG</t>
  </si>
  <si>
    <t>SANDOSTATIN 0.1 MG/ML</t>
  </si>
  <si>
    <t>INJ SOL 5X1ML/0.1MG</t>
  </si>
  <si>
    <t>SUPPOSITORIA GLYCERINI LECIVA</t>
  </si>
  <si>
    <t>SUP 10X2.35GM</t>
  </si>
  <si>
    <t>SYNTOSTIGMIN</t>
  </si>
  <si>
    <t>INJ 10X1ML/0.5MG</t>
  </si>
  <si>
    <t>TRALGIT SR 100</t>
  </si>
  <si>
    <t>POR TBL RET30X100MG</t>
  </si>
  <si>
    <t>TRANSMETIL 500 MG TABLETY</t>
  </si>
  <si>
    <t>POR TBL ENT 10X500MG</t>
  </si>
  <si>
    <t>TRENTAL 400</t>
  </si>
  <si>
    <t>POR TBL RET 100X400MG</t>
  </si>
  <si>
    <t>TRIPLIXAM 10 MG/2,5 MG/5 MG</t>
  </si>
  <si>
    <t>TULIP 10 MG POTAHOVANÉ TABLETY</t>
  </si>
  <si>
    <t>URSOSAN</t>
  </si>
  <si>
    <t>CPS 50X250MG</t>
  </si>
  <si>
    <t>ZODAC</t>
  </si>
  <si>
    <t>TBL OBD 30X10MG</t>
  </si>
  <si>
    <t>ZOLOFT 50MG</t>
  </si>
  <si>
    <t>TBL OBD 28X50MG</t>
  </si>
  <si>
    <t>ZOXON 4</t>
  </si>
  <si>
    <t>POR TBL NOB 90X4MG</t>
  </si>
  <si>
    <t>AMINOPLASMAL HEPA-10%</t>
  </si>
  <si>
    <t>INF 10X500ML</t>
  </si>
  <si>
    <t>NUTRIFLEX BASAL</t>
  </si>
  <si>
    <t>NUTRIDRINK COMPACT PROTEIN S PŘÍCHUTÍ BROSKEV A MA</t>
  </si>
  <si>
    <t>NUTRIDRINK COMPACT S PŘÍCHUTÍ KÁVY</t>
  </si>
  <si>
    <t>NUTRIDRINK COMPACT S PŘÍCHUTÍ VANILKOVOU</t>
  </si>
  <si>
    <t>NUTRIDRINK S PŘÍCHUTÍ JAHODOVOU</t>
  </si>
  <si>
    <t>NUTRISON</t>
  </si>
  <si>
    <t>POR SOL 8X1000ML</t>
  </si>
  <si>
    <t>léky - krev.deriváty ZUL (TO)</t>
  </si>
  <si>
    <t>ALBUNORM 20%</t>
  </si>
  <si>
    <t>200G/L INF SOL 1X100ML</t>
  </si>
  <si>
    <t>TBL OBD 10X400MG</t>
  </si>
  <si>
    <t>AMIKACIN MEDOPHARM 500 MG/2 ML</t>
  </si>
  <si>
    <t>INJ+INF SOL 10X2ML/500MG</t>
  </si>
  <si>
    <t>AMOKSIKLAV 1 G</t>
  </si>
  <si>
    <t>POR TBL FLM 21X1GM</t>
  </si>
  <si>
    <t>AMOKSIKLAV 1G</t>
  </si>
  <si>
    <t>TBL OBD 14X1GM</t>
  </si>
  <si>
    <t>ARCHIFAR 1 G</t>
  </si>
  <si>
    <t>CEFTAZIDIM KABI 1 GM</t>
  </si>
  <si>
    <t>INJ PLV SOL 10X1GM</t>
  </si>
  <si>
    <t>CEFTAZIDIM KABI 2 GM</t>
  </si>
  <si>
    <t>INJ+INF PLV SOL 10X2GM</t>
  </si>
  <si>
    <t>ENTIZOL</t>
  </si>
  <si>
    <t>TBL 20X250MG</t>
  </si>
  <si>
    <t>OFLOXIN 200</t>
  </si>
  <si>
    <t>TBL OBD 10X200MG</t>
  </si>
  <si>
    <t>OPHTHALMO-FRAMYKOIN</t>
  </si>
  <si>
    <t>UNG OPH 1X5GM</t>
  </si>
  <si>
    <t>SUMETROLIM</t>
  </si>
  <si>
    <t>TBL 20X480MG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</si>
  <si>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</si>
  <si>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</si>
  <si>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</si>
  <si>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</si>
  <si>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</si>
  <si>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</si>
  <si>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ZYVOXID</t>
  </si>
  <si>
    <t>INF SOL 10X300ML</t>
  </si>
  <si>
    <t>ACCUZIDE 20</t>
  </si>
  <si>
    <t>AGEN 10</t>
  </si>
  <si>
    <t>POR TBL NOB 30X10MG</t>
  </si>
  <si>
    <t>AMBROBENE</t>
  </si>
  <si>
    <t>INJ 5X2ML/15MG</t>
  </si>
  <si>
    <t>AMBROSAN</t>
  </si>
  <si>
    <t>30MG TBL NOB 20 II</t>
  </si>
  <si>
    <t>ANACID 5ML</t>
  </si>
  <si>
    <t>SUS 30X5ML</t>
  </si>
  <si>
    <t>APO-IBUPROFEN 400 MG</t>
  </si>
  <si>
    <t>POR TBL FLM 100X400MG</t>
  </si>
  <si>
    <t>ATROPIN BIOTIKA 0.5MG</t>
  </si>
  <si>
    <t>CITALEC 20 ZENTIVA</t>
  </si>
  <si>
    <t>CONTROLOC 20 MG</t>
  </si>
  <si>
    <t>POR TBL ENT 28X20MG I</t>
  </si>
  <si>
    <t>CORDARONE</t>
  </si>
  <si>
    <t>POR TBL NOB30X200MG</t>
  </si>
  <si>
    <t>CYCLO 3 FORT</t>
  </si>
  <si>
    <t>POR CPS DUR 30 II</t>
  </si>
  <si>
    <t>667MG/ML POR SOL 1X500ML HDP</t>
  </si>
  <si>
    <t>DUROGESIC 25MCG/H</t>
  </si>
  <si>
    <t>EMP 5X2.5MG(10CM2)</t>
  </si>
  <si>
    <t>DZ OCTENISEPT 250 ml</t>
  </si>
  <si>
    <t>sprej</t>
  </si>
  <si>
    <t>DZ OCTENISEPT drm. sol. 250 ml</t>
  </si>
  <si>
    <t>DRM SOL 1X250ML</t>
  </si>
  <si>
    <t>ENELBIN 100 RETARD</t>
  </si>
  <si>
    <t>TBL RET 100X100MG</t>
  </si>
  <si>
    <t>ENTOCORT 3MG</t>
  </si>
  <si>
    <t>CPS 50X3MG</t>
  </si>
  <si>
    <t>CPS 10X300MG</t>
  </si>
  <si>
    <t>EUPHYLLIN CR N 200</t>
  </si>
  <si>
    <t>POR CPS PRO 50X200MG</t>
  </si>
  <si>
    <t>FRAXIPARINE</t>
  </si>
  <si>
    <t>INJ SOL 10X0.4ML</t>
  </si>
  <si>
    <t>FURORESE 40</t>
  </si>
  <si>
    <t>TBL 50X40MG</t>
  </si>
  <si>
    <t>GLURENORM</t>
  </si>
  <si>
    <t>TBL 30X30MG</t>
  </si>
  <si>
    <t>HUMULIN N 100 M.J./ML</t>
  </si>
  <si>
    <t>HYDROCORTISON 10MG</t>
  </si>
  <si>
    <t>CHLORPROTHIXEN LECIVA (BLISTR)</t>
  </si>
  <si>
    <t>TBL OBD 30X15MG</t>
  </si>
  <si>
    <t>INDAPAMID PMCS 2,5 MG</t>
  </si>
  <si>
    <t>POR TBL NOB 30X2.5MG</t>
  </si>
  <si>
    <t>INHIBACE PLUS</t>
  </si>
  <si>
    <t>POR TBL FLM 28</t>
  </si>
  <si>
    <t>JENTADUETO 2,5 MG/1000 MG</t>
  </si>
  <si>
    <t>POR TBL FLM 60X1</t>
  </si>
  <si>
    <t>INF CNC SOL 20X20ML</t>
  </si>
  <si>
    <t>KL CPS KOLITICKA SMES, 100CPS</t>
  </si>
  <si>
    <t>KL SUPP.PREDNISON 0,001G,PAPAVERIN 0,02G</t>
  </si>
  <si>
    <t>50KS</t>
  </si>
  <si>
    <t>Lactobacillus acidophil.cps.75 bez laktózy</t>
  </si>
  <si>
    <t>MONOSAN 20MG</t>
  </si>
  <si>
    <t>TBL 30X20MG</t>
  </si>
  <si>
    <t>MONOTAB SR</t>
  </si>
  <si>
    <t>POR TBL PRO20X100MG</t>
  </si>
  <si>
    <t>MUCOSOLVAN</t>
  </si>
  <si>
    <t>POR GTT SOL+INH SOL 60ML</t>
  </si>
  <si>
    <t>NAKOM MITE</t>
  </si>
  <si>
    <t>TBL 100X125MG</t>
  </si>
  <si>
    <t>NEURONTIN 300MG</t>
  </si>
  <si>
    <t>CPS 50X300MG</t>
  </si>
  <si>
    <t>NICORETTE INVISIPATCH 15 MG/16 H</t>
  </si>
  <si>
    <t>DRM EMP TDR 7X15MG</t>
  </si>
  <si>
    <t>PARACETAMOL KABI 10 MG/ML</t>
  </si>
  <si>
    <t>INF SOL 10X50ML/500MG</t>
  </si>
  <si>
    <t>PREDNISON 5 LECIVA</t>
  </si>
  <si>
    <t>PRESTARIUM NEO COMBI 5mg/1,25mg</t>
  </si>
  <si>
    <t>PROJÍMAVÁ ČAJOVÁ SMĚS</t>
  </si>
  <si>
    <t>SPC 20X1.5GM(SACKY)</t>
  </si>
  <si>
    <t>PROTHIADEN 75</t>
  </si>
  <si>
    <t>TBL OBD 30X75MG</t>
  </si>
  <si>
    <t>ROSUMOP 40 MG</t>
  </si>
  <si>
    <t>POR TBL FLM 30X40MG</t>
  </si>
  <si>
    <t>CPS 20/BLISTR/</t>
  </si>
  <si>
    <t>RYTMONORM 150MG</t>
  </si>
  <si>
    <t>SANORIN EMULSIO</t>
  </si>
  <si>
    <t>GTT NAS 10ML 0.1%</t>
  </si>
  <si>
    <t>SERETIDE DISKUS 50/100</t>
  </si>
  <si>
    <t>INH PLV 60X50/100RG</t>
  </si>
  <si>
    <t>SIOFOR 850MG</t>
  </si>
  <si>
    <t>TBL FLM 60x850MG</t>
  </si>
  <si>
    <t>SPASMED 15</t>
  </si>
  <si>
    <t>POR TBL FLM 30X15MG</t>
  </si>
  <si>
    <t>POR TBL FLM 50X15MG</t>
  </si>
  <si>
    <t>SPASMED 30 MG</t>
  </si>
  <si>
    <t>POR TBL FLM 50X30MG</t>
  </si>
  <si>
    <t>TARDYFERON</t>
  </si>
  <si>
    <t>TBL RET 30</t>
  </si>
  <si>
    <t>THIOGAMMA 600 ORAL</t>
  </si>
  <si>
    <t>TBL OBD 30X600MG</t>
  </si>
  <si>
    <t>TOVIAZ 8 MG</t>
  </si>
  <si>
    <t>POR TBL PRO 28X8MG</t>
  </si>
  <si>
    <t>TRALGIT 100 INJ</t>
  </si>
  <si>
    <t>INJ SOL 5X2ML/100MG</t>
  </si>
  <si>
    <t>TRANSTEC 52.5 MCG/H</t>
  </si>
  <si>
    <t>DRM EMP TDR 5X30MG</t>
  </si>
  <si>
    <t>TRITTICO AC 75</t>
  </si>
  <si>
    <t>TBL RET 30X75MG</t>
  </si>
  <si>
    <t>TWYNSTA 80 MG/10 MG</t>
  </si>
  <si>
    <t>POR TBL NOB 28</t>
  </si>
  <si>
    <t>URCYSTON PLANTA</t>
  </si>
  <si>
    <t>VALSACOR 160 MG</t>
  </si>
  <si>
    <t>POR TBL FLM 28X160MG</t>
  </si>
  <si>
    <t>VALSACOR 80 MG</t>
  </si>
  <si>
    <t>POR TBL FLM 28X80MG</t>
  </si>
  <si>
    <t>VASOCARDIN 50</t>
  </si>
  <si>
    <t>POR TBL NOB 50X50MG</t>
  </si>
  <si>
    <t>VENLAFAXIN MYLAN 75 MG</t>
  </si>
  <si>
    <t>POR CPS PRO 30X75MG</t>
  </si>
  <si>
    <t>VENTOLIN INHALER N</t>
  </si>
  <si>
    <t>INHSUSPSS200X100RG</t>
  </si>
  <si>
    <t>VERTIMED 24MG TABLETY</t>
  </si>
  <si>
    <t>TBL NOB 60</t>
  </si>
  <si>
    <t>VESICARE 10 MG</t>
  </si>
  <si>
    <t>POR TBL FLM 100X10MG</t>
  </si>
  <si>
    <t>Vitar Soda tbl.150</t>
  </si>
  <si>
    <t>neleč.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</si>
  <si>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</si>
  <si>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</si>
  <si>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</si>
  <si>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</si>
  <si>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</si>
  <si>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OCPLEX</t>
  </si>
  <si>
    <t>500IU INF PSO LQF 1+1X20ML</t>
  </si>
  <si>
    <t>1000IU INF PSO LQF 1+1X40ML</t>
  </si>
  <si>
    <t>CIPROFLOXACIN KABI 200 MG/100 ML INFUZNÍ ROZTOK</t>
  </si>
  <si>
    <t>INF SOL 10X200MG/100ML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</si>
  <si>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</si>
  <si>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</si>
  <si>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</si>
  <si>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</si>
  <si>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</si>
  <si>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FRAMYKOIN</t>
  </si>
  <si>
    <t>UNG 1X10GM</t>
  </si>
  <si>
    <t>PLV ADS 1X20GM</t>
  </si>
  <si>
    <t xml:space="preserve">Gentamicin B.Braun 1mg/ml </t>
  </si>
  <si>
    <t>inf.sol.20 x 80 ml</t>
  </si>
  <si>
    <t>OFLOXIN INF</t>
  </si>
  <si>
    <t>INF SOL 10X100ML</t>
  </si>
  <si>
    <t>ROZEX KRÉM</t>
  </si>
  <si>
    <t>CRM 1X30GM</t>
  </si>
  <si>
    <t>TIENAM 500 MG/500 MG I.V.</t>
  </si>
  <si>
    <t>INF PLV SOL 1X10LAH/20ML</t>
  </si>
  <si>
    <t>ADRENALIN LECIVA</t>
  </si>
  <si>
    <t>INJ 5X1ML/1MG</t>
  </si>
  <si>
    <t xml:space="preserve">BUSCOPAN </t>
  </si>
  <si>
    <t>INJ 5X1ML/20MG</t>
  </si>
  <si>
    <t>ECOLAV Výplach očí 100ml</t>
  </si>
  <si>
    <t>100 ml</t>
  </si>
  <si>
    <t>KL ETHER 180G</t>
  </si>
  <si>
    <t>KL PRIPRAVEK</t>
  </si>
  <si>
    <t>KL SOL.ARG.NITR.10% 10G</t>
  </si>
  <si>
    <t>KL SOL.ARG.NITR.3%,10G</t>
  </si>
  <si>
    <t>KL SOL.HYD.PEROX.3% 300G v sirokohrdle lahvi</t>
  </si>
  <si>
    <t>KL UNGUENTUM</t>
  </si>
  <si>
    <t>MABRON</t>
  </si>
  <si>
    <t>INJ SOL 5X2ML</t>
  </si>
  <si>
    <t>ACIDUM FOLICUM LECIVA</t>
  </si>
  <si>
    <t>DRG 30X10MG</t>
  </si>
  <si>
    <t>AERIUS 2,5 MG</t>
  </si>
  <si>
    <t>POR TBL DIS 30X2.5MG</t>
  </si>
  <si>
    <t>AMICLOTON</t>
  </si>
  <si>
    <t>TBL 30</t>
  </si>
  <si>
    <t>APAURIN</t>
  </si>
  <si>
    <t>INJ 10X2ML/10MG</t>
  </si>
  <si>
    <t>APO-PAROX</t>
  </si>
  <si>
    <t>ARDEAELYTOSOL F 1/1</t>
  </si>
  <si>
    <t>INF 1X250ML</t>
  </si>
  <si>
    <t>ARDEAELYTOSOL NA.HYDR.CARB.8.4%</t>
  </si>
  <si>
    <t>INF 1X200ML</t>
  </si>
  <si>
    <t>GRA 15X100MG(SACKY)</t>
  </si>
  <si>
    <t>AZOPT</t>
  </si>
  <si>
    <t>OPH GTT SUS 1X5ML</t>
  </si>
  <si>
    <t>BETALOC</t>
  </si>
  <si>
    <t>INJ 5X5ML/5MG</t>
  </si>
  <si>
    <t>BETALOC SR 200MG</t>
  </si>
  <si>
    <t>TBL RET 30X200MG</t>
  </si>
  <si>
    <t>BETALOC ZOK 50 MG</t>
  </si>
  <si>
    <t>POR TBL PRO 100X50MG</t>
  </si>
  <si>
    <t>Biopron9  Premium tob.60</t>
  </si>
  <si>
    <t>CALCIUM CHLORATUM BIOTIKA</t>
  </si>
  <si>
    <t>CERNEVIT</t>
  </si>
  <si>
    <t>INJ PLV SOL10X750MG</t>
  </si>
  <si>
    <t>DEPAKINE CHRONO 300</t>
  </si>
  <si>
    <t>TBL RET 100X300MG</t>
  </si>
  <si>
    <t>DICLOFENAC DUO PHARMASWISS 75 MG</t>
  </si>
  <si>
    <t>POR CPS RDR 30X75MG</t>
  </si>
  <si>
    <t>ELICEA 10 MG</t>
  </si>
  <si>
    <t>POR TBL FLM 28X10MG</t>
  </si>
  <si>
    <t>ELICEA 20 MG</t>
  </si>
  <si>
    <t>FLORSALMIN</t>
  </si>
  <si>
    <t>GTT 1X50ML</t>
  </si>
  <si>
    <t>FOKUSIN</t>
  </si>
  <si>
    <t>POR CPS RDR30X0.4MG</t>
  </si>
  <si>
    <t>FUROSEMID BIOTIKA FORTE</t>
  </si>
  <si>
    <t>INJ 10X10ML/125MG</t>
  </si>
  <si>
    <t>GLUCOPHAGE 1000 MG</t>
  </si>
  <si>
    <t>POR TBLFLM60X1000MG</t>
  </si>
  <si>
    <t>GLUKÓZA 40 BRAUN</t>
  </si>
  <si>
    <t>INF SOL 20X100ML-PE</t>
  </si>
  <si>
    <t>POR CPS ETD 28X20MG</t>
  </si>
  <si>
    <t>CHAMOMILLA TEVA</t>
  </si>
  <si>
    <t>INFADOLAN</t>
  </si>
  <si>
    <t>DRM UNG 1X30GM</t>
  </si>
  <si>
    <t>JENTADUETO 2,5 MG/850 MG</t>
  </si>
  <si>
    <t>KAPIDIN 20 MG</t>
  </si>
  <si>
    <t>KL BALS.VISNEVSKI 100G</t>
  </si>
  <si>
    <t>KL ETHANOL.C.BENZINO 160G</t>
  </si>
  <si>
    <t>KL SOL.BORGLYCEROLI  3% 100 G</t>
  </si>
  <si>
    <t>LAMICTAL 100 MG</t>
  </si>
  <si>
    <t>POR TBL NOB 42X100MG</t>
  </si>
  <si>
    <t>MADOPAR 250</t>
  </si>
  <si>
    <t>POR TBLNOB100X250MG</t>
  </si>
  <si>
    <t>NATRIUM CHLORATUM BIOTIKA 10%</t>
  </si>
  <si>
    <t>NORADRENALIN LECIVA</t>
  </si>
  <si>
    <t>NO-SPA</t>
  </si>
  <si>
    <t>POR TBL NOB 24X40MG</t>
  </si>
  <si>
    <t>NUTRYELT</t>
  </si>
  <si>
    <t>INF CNC SOL 10X10ML</t>
  </si>
  <si>
    <t>ONDANSETRON ACCORD</t>
  </si>
  <si>
    <t>2MG/ML INJ+INF SOL 5X4ML</t>
  </si>
  <si>
    <t>POR TBL NOB 12X500MG</t>
  </si>
  <si>
    <t>PLASMALYTE ROZTOK S GLUKOZOU 5%</t>
  </si>
  <si>
    <t>INF SOL 10X1000ML</t>
  </si>
  <si>
    <t>PROPOFOL-LIPURO 0,5% (5MG/ML) 5X20ML</t>
  </si>
  <si>
    <t>INJ+INF EML 5X20ML/100MG</t>
  </si>
  <si>
    <t>RANITAL</t>
  </si>
  <si>
    <t>INJ 5X2ML/50MG</t>
  </si>
  <si>
    <t>REMESTYP 1.0</t>
  </si>
  <si>
    <t>INJ 5X10ML/1MG</t>
  </si>
  <si>
    <t>INF SOL10X1000ML PE</t>
  </si>
  <si>
    <t>RYTMONORM 150 MG</t>
  </si>
  <si>
    <t>TBL FLM 100X150MG</t>
  </si>
  <si>
    <t>TBL.MAGNESII LACTICI 0.5 GLO</t>
  </si>
  <si>
    <t>TBL 100X500MG</t>
  </si>
  <si>
    <t>INJ SOL 12X2ML/100MG</t>
  </si>
  <si>
    <t>TRAJENTA 5 MG</t>
  </si>
  <si>
    <t>TRITACE 5</t>
  </si>
  <si>
    <t>TBL 30X5MG</t>
  </si>
  <si>
    <t>INF SOL 5X1000ML</t>
  </si>
  <si>
    <t>OLIMEL N9</t>
  </si>
  <si>
    <t>INF EML4X2000ML</t>
  </si>
  <si>
    <t>Nutrison Advanced DIASON LOW ENERGY</t>
  </si>
  <si>
    <t>por.sol.1000ml</t>
  </si>
  <si>
    <t>MARCAINE 0.5%</t>
  </si>
  <si>
    <t>INJ SOL5X20ML/100MG</t>
  </si>
  <si>
    <t>AETHOXYSKLEROL</t>
  </si>
  <si>
    <t>INJ 5X2ML 3%</t>
  </si>
  <si>
    <t>AETHOXYSKLEROL 1%</t>
  </si>
  <si>
    <t>BUSCOPAN</t>
  </si>
  <si>
    <t>DZ TRIXO 100 ML</t>
  </si>
  <si>
    <t>DRM CRM 1X30GM 0.1%</t>
  </si>
  <si>
    <t>DRM UNG 1X15GM 0.1%</t>
  </si>
  <si>
    <t>IR  AQUA STERILE OPLACH.1x1000 ml ECOTAINER</t>
  </si>
  <si>
    <t>IR OPLACH</t>
  </si>
  <si>
    <t>IR ETHANOLUM 96% 10ML</t>
  </si>
  <si>
    <t>IR 10ml</t>
  </si>
  <si>
    <t>KL MESOCAIN GEL, 250G v láhvi s pumpou</t>
  </si>
  <si>
    <t>NESTERILNÍ</t>
  </si>
  <si>
    <t>KL MESOCAIN GEL, 500G v láhvi s pumpou</t>
  </si>
  <si>
    <t>0411 - 1CHIR: lůžkové oddělení 8</t>
  </si>
  <si>
    <t>0412 - 1CHIR: lůžkové oddělení 9 + 9P</t>
  </si>
  <si>
    <t>0432 - 1CHIR: JIP  6</t>
  </si>
  <si>
    <t>0413 - 1CHIR: lůžkové oddělení 3</t>
  </si>
  <si>
    <t>A02BA02 - RANITIDIN</t>
  </si>
  <si>
    <t>A02BC02 - PANTOPRAZOL</t>
  </si>
  <si>
    <t>A04AA01 - ONDANSETRON</t>
  </si>
  <si>
    <t>A10BA02 - METFORMIN</t>
  </si>
  <si>
    <t>B01AA03 - WARFARIN</t>
  </si>
  <si>
    <t>B01AB06 - NADROPARIN</t>
  </si>
  <si>
    <t>C01BC03 - PROPAFENON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</si>
  <si>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</si>
  <si>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</si>
  <si>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</si>
  <si>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</si>
  <si>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</si>
  <si>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</si>
  <si>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C07AB05 - BETAXOLOL</t>
  </si>
  <si>
    <t>C08CA01 - AMLODIPIN</t>
  </si>
  <si>
    <t>C08CA08 - NITRENDIPIN</t>
  </si>
  <si>
    <t>C08CA13 - LERKANIDIPIN</t>
  </si>
  <si>
    <t>C09AA04 - PERINDOPRIL</t>
  </si>
  <si>
    <t>C09AA05 - RAMIPRIL</t>
  </si>
  <si>
    <t>C09AA09 - FOSINOPRIL</t>
  </si>
  <si>
    <t>C09BA04 - PERINDOPRIL A DIURETIKA</t>
  </si>
  <si>
    <t>C09BA06 - CHINAPRIL A DIURETIKA</t>
  </si>
  <si>
    <t>C09BB04 - PERINDOPRIL A AMLODIPIN</t>
  </si>
  <si>
    <t>C09CA03 - VALSARTAN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</si>
  <si>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</si>
  <si>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</si>
  <si>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</si>
  <si>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</si>
  <si>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</si>
  <si>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</si>
  <si>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</si>
  <si>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</si>
  <si>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G04CA02 - TAMSULOSIN</t>
  </si>
  <si>
    <t>H01CB02 - OKTREOTID</t>
  </si>
  <si>
    <t>H02AB04 - METHYLPREDNISOLON</t>
  </si>
  <si>
    <t>H03AA01 - LEVOTHYROXIN, SODNÁ SŮL</t>
  </si>
  <si>
    <t>J01AA12 - TIGECYKLIN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</si>
  <si>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</si>
  <si>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</si>
  <si>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</si>
  <si>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</si>
  <si>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</si>
  <si>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</si>
  <si>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</si>
  <si>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</si>
  <si>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</si>
  <si>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</si>
  <si>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M01AX17 - NIMESULID</t>
  </si>
  <si>
    <t>M04AA01 - ALOPURINOL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</si>
  <si>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</si>
  <si>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</si>
  <si>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</si>
  <si>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</si>
  <si>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</si>
  <si>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</si>
  <si>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</si>
  <si>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</si>
  <si>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</si>
  <si>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</si>
  <si>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</si>
  <si>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</si>
  <si>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</si>
  <si>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N06AX16 - VENLAFAXIN</t>
  </si>
  <si>
    <t>N07CA01 - BETAHISTIN</t>
  </si>
  <si>
    <t>R03AC02 - SALBUTAMOL</t>
  </si>
  <si>
    <t>R05CB06 - AMBROXOL</t>
  </si>
  <si>
    <t>R06AE07 - CETIRIZIN</t>
  </si>
  <si>
    <t>V06XX - POTRAVINY PRO ZVLÁŠTNÍ LÉKAŘSKÉ ÚČELY (PZLÚ)</t>
  </si>
  <si>
    <t>C09BX01 - PERINDOPRIL, AMLODIPIN A INDAPAMID</t>
  </si>
  <si>
    <t>A03FA07 - ITOPRIDUM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</si>
  <si>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</si>
  <si>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</si>
  <si>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</si>
  <si>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</si>
  <si>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</si>
  <si>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A02BC02</t>
  </si>
  <si>
    <t>214427</t>
  </si>
  <si>
    <t>40MG INJ PLV SOL 1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</si>
  <si>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</si>
  <si>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</si>
  <si>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</si>
  <si>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</si>
  <si>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</si>
  <si>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</si>
  <si>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</si>
  <si>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</si>
  <si>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</si>
  <si>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</si>
  <si>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</si>
  <si>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</si>
  <si>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</si>
  <si>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</si>
  <si>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</si>
  <si>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B01AA03</t>
  </si>
  <si>
    <t>94113</t>
  </si>
  <si>
    <t>WARFARIN ORION</t>
  </si>
  <si>
    <t>3MG TBL NOB 100</t>
  </si>
  <si>
    <t>94114</t>
  </si>
  <si>
    <t>5MG TBL NOB 100</t>
  </si>
  <si>
    <t>B01AB06</t>
  </si>
  <si>
    <t>213477</t>
  </si>
  <si>
    <t>9500IU/ML INJ SOL 10X5ML</t>
  </si>
  <si>
    <t>213482</t>
  </si>
  <si>
    <t>19000IU/ML INJ SOL ISP 10X0,8ML</t>
  </si>
  <si>
    <t>C01BC03</t>
  </si>
  <si>
    <t>215907</t>
  </si>
  <si>
    <t>RYTMONORM</t>
  </si>
  <si>
    <t>300MG TBL FLM 50</t>
  </si>
  <si>
    <t>C03CA01</t>
  </si>
  <si>
    <t>214036</t>
  </si>
  <si>
    <t>C05BA01</t>
  </si>
  <si>
    <t>100306</t>
  </si>
  <si>
    <t>445MG/100G GEL 40G</t>
  </si>
  <si>
    <t>100308</t>
  </si>
  <si>
    <t>300MG/100G CRM 40G</t>
  </si>
  <si>
    <t>C07AB02</t>
  </si>
  <si>
    <t>58041</t>
  </si>
  <si>
    <t>BETALOC ZOK</t>
  </si>
  <si>
    <t>200MG TBL PRO 30</t>
  </si>
  <si>
    <t>C07AB05</t>
  </si>
  <si>
    <t>49909</t>
  </si>
  <si>
    <t>LOKREN</t>
  </si>
  <si>
    <t>20MG TBL FLM 28</t>
  </si>
  <si>
    <t>C08CA01</t>
  </si>
  <si>
    <t>2945</t>
  </si>
  <si>
    <t>5MG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</si>
  <si>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</si>
  <si>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</si>
  <si>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</si>
  <si>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</si>
  <si>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</si>
  <si>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</si>
  <si>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</si>
  <si>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</si>
  <si>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C09CA07</t>
  </si>
  <si>
    <t>158191</t>
  </si>
  <si>
    <t>TELMISARTAN SANDOZ</t>
  </si>
  <si>
    <t>80MG TBL NOB 30</t>
  </si>
  <si>
    <t>C09DA07</t>
  </si>
  <si>
    <t>189668</t>
  </si>
  <si>
    <t>C10AA01</t>
  </si>
  <si>
    <t>144127</t>
  </si>
  <si>
    <t>SIMVASTATIN MYLAN</t>
  </si>
  <si>
    <t>20MG TBL FLM 100PVCD</t>
  </si>
  <si>
    <t>C10AA07</t>
  </si>
  <si>
    <t>145567</t>
  </si>
  <si>
    <t>ROSUMOP</t>
  </si>
  <si>
    <t>20MG TBL FLM 30</t>
  </si>
  <si>
    <t>H02AB04</t>
  </si>
  <si>
    <t>9709</t>
  </si>
  <si>
    <t>40MG/ML INJ PSO LQF 40MG+1ML</t>
  </si>
  <si>
    <t>J01CR05</t>
  </si>
  <si>
    <t>113453</t>
  </si>
  <si>
    <t>PIPERACILLIN/TAZOBACTAM KABI</t>
  </si>
  <si>
    <t>4G/0,5G INF PLV SOL 10</t>
  </si>
  <si>
    <t>J01EE01</t>
  </si>
  <si>
    <t>11706</t>
  </si>
  <si>
    <t>80MG/16MG/ML INF CNC SOL 10X5ML</t>
  </si>
  <si>
    <t>J01MA03</t>
  </si>
  <si>
    <t>94155</t>
  </si>
  <si>
    <t>400MG/5ML INF SOL 10X5ML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</si>
  <si>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</si>
  <si>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</si>
  <si>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</si>
  <si>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</si>
  <si>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</si>
  <si>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</si>
  <si>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</si>
  <si>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</si>
  <si>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</si>
  <si>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</si>
  <si>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</si>
  <si>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</si>
  <si>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</si>
  <si>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</si>
  <si>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</si>
  <si>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</si>
  <si>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</si>
  <si>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</si>
  <si>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</si>
  <si>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</si>
  <si>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M04AA01</t>
  </si>
  <si>
    <t>127263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</si>
  <si>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</si>
  <si>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</si>
  <si>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</si>
  <si>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</si>
  <si>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</si>
  <si>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</si>
  <si>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</si>
  <si>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</si>
  <si>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</si>
  <si>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</si>
  <si>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</si>
  <si>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N05CF02</t>
  </si>
  <si>
    <t>146894</t>
  </si>
  <si>
    <t>10MG TBL FLM 20</t>
  </si>
  <si>
    <t>146899</t>
  </si>
  <si>
    <t>10MG TBL FLM 50</t>
  </si>
  <si>
    <t>R03AC02</t>
  </si>
  <si>
    <t>58380</t>
  </si>
  <si>
    <t>VENTOLIN</t>
  </si>
  <si>
    <t>5MG/ML INH SOL 1X20ML</t>
  </si>
  <si>
    <t>V06XX</t>
  </si>
  <si>
    <t>33339</t>
  </si>
  <si>
    <t>33340</t>
  </si>
  <si>
    <t>33739</t>
  </si>
  <si>
    <t>33740</t>
  </si>
  <si>
    <t>33833</t>
  </si>
  <si>
    <t>33859</t>
  </si>
  <si>
    <t>33865</t>
  </si>
  <si>
    <t>33866</t>
  </si>
  <si>
    <t>166759</t>
  </si>
  <si>
    <t>50MG TBL FLM 40</t>
  </si>
  <si>
    <t>A06AD11</t>
  </si>
  <si>
    <t>215713</t>
  </si>
  <si>
    <t>667G/L POR SOL 1X200ML II</t>
  </si>
  <si>
    <t>C01EB15</t>
  </si>
  <si>
    <t>178689</t>
  </si>
  <si>
    <t>PROTEVASC</t>
  </si>
  <si>
    <t>35MG TBL PRO 60</t>
  </si>
  <si>
    <t>C02CA04</t>
  </si>
  <si>
    <t>107794</t>
  </si>
  <si>
    <t>4MG TBL NOB 90</t>
  </si>
  <si>
    <t>58037</t>
  </si>
  <si>
    <t>50MG TBL PRO 30</t>
  </si>
  <si>
    <t>C09AA04</t>
  </si>
  <si>
    <t>101205</t>
  </si>
  <si>
    <t>5MG TBL FLM 30</t>
  </si>
  <si>
    <t>177322</t>
  </si>
  <si>
    <t>C09AA09</t>
  </si>
  <si>
    <t>200207</t>
  </si>
  <si>
    <t>MONOPRIL</t>
  </si>
  <si>
    <t>20MG TBL NOB 28</t>
  </si>
  <si>
    <t>C09BB04</t>
  </si>
  <si>
    <t>124115</t>
  </si>
  <si>
    <t>PRESTANCE</t>
  </si>
  <si>
    <t>10MG/5MG TBL NOB 30</t>
  </si>
  <si>
    <t>C09BX01</t>
  </si>
  <si>
    <t>190968</t>
  </si>
  <si>
    <t>TRIPLIXAM</t>
  </si>
  <si>
    <t>10MG/2,5MG/5MG TBL FLM 30</t>
  </si>
  <si>
    <t>C09DA01</t>
  </si>
  <si>
    <t>15316</t>
  </si>
  <si>
    <t>50MG/12,5MG TBL FLM 30</t>
  </si>
  <si>
    <t>C10AA05</t>
  </si>
  <si>
    <t>50309</t>
  </si>
  <si>
    <t>TULIP</t>
  </si>
  <si>
    <t>10MG TBL FLM 30</t>
  </si>
  <si>
    <t>C10AB05</t>
  </si>
  <si>
    <t>207092</t>
  </si>
  <si>
    <t>LIPANTHYL S</t>
  </si>
  <si>
    <t>215MG TBL FLM 30</t>
  </si>
  <si>
    <t>H01CB02</t>
  </si>
  <si>
    <t>15245</t>
  </si>
  <si>
    <t>SANDOSTATIN</t>
  </si>
  <si>
    <t>0,1MG/ML INJ/INF SOL 5X1ML</t>
  </si>
  <si>
    <t>H03AA01</t>
  </si>
  <si>
    <t>169714</t>
  </si>
  <si>
    <t>LETROX</t>
  </si>
  <si>
    <t>125MCG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</si>
  <si>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</si>
  <si>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</si>
  <si>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</si>
  <si>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</si>
  <si>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</si>
  <si>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</si>
  <si>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</si>
  <si>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</si>
  <si>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</si>
  <si>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</si>
  <si>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</si>
  <si>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</si>
  <si>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</si>
  <si>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</si>
  <si>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</si>
  <si>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</si>
  <si>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</si>
  <si>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</si>
  <si>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</si>
  <si>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</si>
  <si>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</si>
  <si>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</si>
  <si>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</si>
  <si>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</si>
  <si>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M01AX17</t>
  </si>
  <si>
    <t>12892</t>
  </si>
  <si>
    <t>127260</t>
  </si>
  <si>
    <t>127272</t>
  </si>
  <si>
    <t>N05BA12</t>
  </si>
  <si>
    <t>6618</t>
  </si>
  <si>
    <t>NEUROL 0,5</t>
  </si>
  <si>
    <t>0,5MG TBL NOB 30</t>
  </si>
  <si>
    <t>86656</t>
  </si>
  <si>
    <t>NEUROL 1,0</t>
  </si>
  <si>
    <t>1MG TBL NOB 30</t>
  </si>
  <si>
    <t>91788</t>
  </si>
  <si>
    <t>NEUROL 0,25</t>
  </si>
  <si>
    <t>0,25MG TBL NOB 30</t>
  </si>
  <si>
    <t>N05CD08</t>
  </si>
  <si>
    <t>15013</t>
  </si>
  <si>
    <t>DORMICUM</t>
  </si>
  <si>
    <t>7,5MG TBL FLM 10X1</t>
  </si>
  <si>
    <t>N06AB06</t>
  </si>
  <si>
    <t>53950</t>
  </si>
  <si>
    <t>ZOLOFT</t>
  </si>
  <si>
    <t>50MG TBL FLM 28</t>
  </si>
  <si>
    <t>R06AE07</t>
  </si>
  <si>
    <t>66030</t>
  </si>
  <si>
    <t>33420</t>
  </si>
  <si>
    <t>33421</t>
  </si>
  <si>
    <t>33897</t>
  </si>
  <si>
    <t>NUTRIDRINK COMPACT PROTEIN S PŘÍCHUTÍ BROSKEV A MANGO</t>
  </si>
  <si>
    <t>33935</t>
  </si>
  <si>
    <t>214433</t>
  </si>
  <si>
    <t>CONTROLOC</t>
  </si>
  <si>
    <t>20MG TBL ENT 28 I</t>
  </si>
  <si>
    <t>215715</t>
  </si>
  <si>
    <t>667G/L POR SOL 1X500ML II</t>
  </si>
  <si>
    <t>213494</t>
  </si>
  <si>
    <t>9500IU/ML INJ SOL ISP 10X0,4ML</t>
  </si>
  <si>
    <t>215904</t>
  </si>
  <si>
    <t>150MG TBL FLM 50</t>
  </si>
  <si>
    <t>C01BD01</t>
  </si>
  <si>
    <t>13767</t>
  </si>
  <si>
    <t>200MG TBL NOB 30</t>
  </si>
  <si>
    <t>56804</t>
  </si>
  <si>
    <t>40MG TBL NOB 50</t>
  </si>
  <si>
    <t>214628</t>
  </si>
  <si>
    <t>50MG TBL NOB 50</t>
  </si>
  <si>
    <t>2954</t>
  </si>
  <si>
    <t>10MG TBL NOB 30</t>
  </si>
  <si>
    <t>C09BA04</t>
  </si>
  <si>
    <t>122685</t>
  </si>
  <si>
    <t>PRESTARIUM NEO COMBI</t>
  </si>
  <si>
    <t>5MG/1,25MG TBL FLM 30</t>
  </si>
  <si>
    <t>C09BA06</t>
  </si>
  <si>
    <t>64788</t>
  </si>
  <si>
    <t>20MG/12,5MG TBL FLM 30</t>
  </si>
  <si>
    <t>C09CA03</t>
  </si>
  <si>
    <t>125589</t>
  </si>
  <si>
    <t>VALSACOR</t>
  </si>
  <si>
    <t>80MG TBL FLM 28</t>
  </si>
  <si>
    <t>125595</t>
  </si>
  <si>
    <t>160MG TBL FLM 28</t>
  </si>
  <si>
    <t>C09DB04</t>
  </si>
  <si>
    <t>167859</t>
  </si>
  <si>
    <t>TWYNSTA</t>
  </si>
  <si>
    <t>80MG/10MG TBL NOB 28</t>
  </si>
  <si>
    <t>145583</t>
  </si>
  <si>
    <t>40MG TBL FLM 30</t>
  </si>
  <si>
    <t>J01FF01</t>
  </si>
  <si>
    <t>129834</t>
  </si>
  <si>
    <t>CLINDAMYCIN KABI</t>
  </si>
  <si>
    <t>150MG/ML INJ SOL 10X2ML</t>
  </si>
  <si>
    <t>129836</t>
  </si>
  <si>
    <t>150MG/ML INJ SOL 10X4ML</t>
  </si>
  <si>
    <t>N02AB03</t>
  </si>
  <si>
    <t>59448</t>
  </si>
  <si>
    <t>DUROGESIC</t>
  </si>
  <si>
    <t>25MCG/H TDR EMP 5X4,2MG</t>
  </si>
  <si>
    <t>N02AE01</t>
  </si>
  <si>
    <t>42758</t>
  </si>
  <si>
    <t>TRANSTEC</t>
  </si>
  <si>
    <t>52,5MCG/H TDR EMP 5</t>
  </si>
  <si>
    <t>157871</t>
  </si>
  <si>
    <t>10MG/ML INF SOL 10X50ML</t>
  </si>
  <si>
    <t>N04BA02</t>
  </si>
  <si>
    <t>88498</t>
  </si>
  <si>
    <t>100MG/25MG TBL NOB 100</t>
  </si>
  <si>
    <t>N06AB04</t>
  </si>
  <si>
    <t>17431</t>
  </si>
  <si>
    <t>N06AX16</t>
  </si>
  <si>
    <t>115551</t>
  </si>
  <si>
    <t>VENLAFAXIN MYLAN</t>
  </si>
  <si>
    <t>75MG CPS PRO 30</t>
  </si>
  <si>
    <t>N07CA01</t>
  </si>
  <si>
    <t>188400</t>
  </si>
  <si>
    <t>VERTIMED</t>
  </si>
  <si>
    <t>24MG TBL NOB 60</t>
  </si>
  <si>
    <t>31934</t>
  </si>
  <si>
    <t>100MCG/DÁV INH SUS PSS 200DÁV</t>
  </si>
  <si>
    <t>R05CB06</t>
  </si>
  <si>
    <t>202900</t>
  </si>
  <si>
    <t>30MG TBL NOB 20</t>
  </si>
  <si>
    <t>33750</t>
  </si>
  <si>
    <t>POR SOL 4X125G</t>
  </si>
  <si>
    <t>33751</t>
  </si>
  <si>
    <t>33752</t>
  </si>
  <si>
    <t>NUTRIDRINK CREME S PŘÍCHUTÍ LESNÍHO OVOCE</t>
  </si>
  <si>
    <t>A02BA02</t>
  </si>
  <si>
    <t>93969</t>
  </si>
  <si>
    <t>50MG/2ML INJ SOL 5X2ML</t>
  </si>
  <si>
    <t>215906</t>
  </si>
  <si>
    <t>150MG TBL FLM 100</t>
  </si>
  <si>
    <t>46981</t>
  </si>
  <si>
    <t>BETALOC SR</t>
  </si>
  <si>
    <t>58038</t>
  </si>
  <si>
    <t>50MG TBL PRO 100</t>
  </si>
  <si>
    <t>83974</t>
  </si>
  <si>
    <t>1MG/ML INJ SOL 5X5ML</t>
  </si>
  <si>
    <t>169654</t>
  </si>
  <si>
    <t>20MG TBL FLM 30 II</t>
  </si>
  <si>
    <t>C09AA05</t>
  </si>
  <si>
    <t>56981</t>
  </si>
  <si>
    <t>TRITACE</t>
  </si>
  <si>
    <t>G04CA02</t>
  </si>
  <si>
    <t>14439</t>
  </si>
  <si>
    <t>0,4MG CPS RDR 30</t>
  </si>
  <si>
    <t>N03AG01</t>
  </si>
  <si>
    <t>92034</t>
  </si>
  <si>
    <t>DEPAKINE CHRONO 300 MG SÉCABLE</t>
  </si>
  <si>
    <t>300MG TBL RET 100</t>
  </si>
  <si>
    <t>N03AX09</t>
  </si>
  <si>
    <t>151056</t>
  </si>
  <si>
    <t>LAMICTAL</t>
  </si>
  <si>
    <t>100MG TBL NOB 42</t>
  </si>
  <si>
    <t>N06AB05</t>
  </si>
  <si>
    <t>107847</t>
  </si>
  <si>
    <t>N06AB10</t>
  </si>
  <si>
    <t>134502</t>
  </si>
  <si>
    <t>ELICEA</t>
  </si>
  <si>
    <t>10MG TBL FLM 28</t>
  </si>
  <si>
    <t>134513</t>
  </si>
  <si>
    <t>33422</t>
  </si>
  <si>
    <t>NUTRISON ADVANCED DIASON LOW ENERGY</t>
  </si>
  <si>
    <t>POR SOL 1X1000ML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</si>
  <si>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</si>
  <si>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</si>
  <si>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</si>
  <si>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</si>
  <si>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</si>
  <si>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</si>
  <si>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</si>
  <si>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</si>
  <si>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</si>
  <si>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</si>
  <si>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</si>
  <si>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</si>
  <si>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</si>
  <si>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</si>
  <si>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</si>
  <si>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</si>
  <si>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</si>
  <si>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</si>
  <si>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</si>
  <si>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</si>
  <si>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</si>
  <si>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</si>
  <si>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</si>
  <si>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</si>
  <si>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</si>
  <si>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</si>
  <si>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Aujeský René</t>
  </si>
  <si>
    <t>Badida Gabriel</t>
  </si>
  <si>
    <t>Bébarová Linda</t>
  </si>
  <si>
    <t>Genzor Samuel</t>
  </si>
  <si>
    <t>Gregořík Michal</t>
  </si>
  <si>
    <t>Gromská Zuzana</t>
  </si>
  <si>
    <t>Halama Jiří</t>
  </si>
  <si>
    <t>Hanuliak Jan</t>
  </si>
  <si>
    <t>Hlaváčová Lucie</t>
  </si>
  <si>
    <t>Chudáček Josef</t>
  </si>
  <si>
    <t>Janda Petr</t>
  </si>
  <si>
    <t>Klementa Bronislav</t>
  </si>
  <si>
    <t>Klementa Ivo</t>
  </si>
  <si>
    <t>Klos Dušan</t>
  </si>
  <si>
    <t>Koporová Gabriela</t>
  </si>
  <si>
    <t>Kysučan Jiří</t>
  </si>
  <si>
    <t>Loveček Martin</t>
  </si>
  <si>
    <t>Lovětínská Vanesa</t>
  </si>
  <si>
    <t>Lysák Radek</t>
  </si>
  <si>
    <t>Malý Tomáš</t>
  </si>
  <si>
    <t>Riško Juraj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</si>
  <si>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</si>
  <si>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</si>
  <si>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</si>
  <si>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</si>
  <si>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</si>
  <si>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</si>
  <si>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Špička Petr</t>
  </si>
  <si>
    <t>Švach Ivan</t>
  </si>
  <si>
    <t>Tesaříková Jana</t>
  </si>
  <si>
    <t>Tomanová Dominika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</si>
  <si>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</si>
  <si>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</si>
  <si>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</si>
  <si>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</si>
  <si>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</si>
  <si>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</si>
  <si>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AMIODARON</t>
  </si>
  <si>
    <t>BISOPROLOL</t>
  </si>
  <si>
    <t>158673</t>
  </si>
  <si>
    <t>BISOPROLOL MYLAN</t>
  </si>
  <si>
    <t>2,5MG TBL FLM 30</t>
  </si>
  <si>
    <t>BROMAZEPAM</t>
  </si>
  <si>
    <t>88217</t>
  </si>
  <si>
    <t>1,5MG TBL NOB 30</t>
  </si>
  <si>
    <t>NADROPARIN</t>
  </si>
  <si>
    <t>32061</t>
  </si>
  <si>
    <t>9500IU/ML INJ SOL ISP 10X0,6ML</t>
  </si>
  <si>
    <t>OMEPRAZOL</t>
  </si>
  <si>
    <t>25365</t>
  </si>
  <si>
    <t>20MG CPS ETD 28</t>
  </si>
  <si>
    <t>ORGANISMY PRODUKUJÍCÍ KYSELINU MLÉČNOU</t>
  </si>
  <si>
    <t>9159</t>
  </si>
  <si>
    <t>POR SOL 100ML</t>
  </si>
  <si>
    <t>SODNÁ SŮL METAMIZOLU</t>
  </si>
  <si>
    <t>ITOPRIDUM</t>
  </si>
  <si>
    <t>AMOXICILIN A  INHIBITOR BETA-LAKTAMASY</t>
  </si>
  <si>
    <t>FLUKONAZOL</t>
  </si>
  <si>
    <t>66036</t>
  </si>
  <si>
    <t>MYCOMAX</t>
  </si>
  <si>
    <t>KODEIN</t>
  </si>
  <si>
    <t>56992</t>
  </si>
  <si>
    <t>CODEIN SLOVAKOFARMA</t>
  </si>
  <si>
    <t>15MG TBL NOB 10</t>
  </si>
  <si>
    <t>59808</t>
  </si>
  <si>
    <t>19000IU/ML INJ SOL ISP 10X0,8M</t>
  </si>
  <si>
    <t>OFLOXACIN</t>
  </si>
  <si>
    <t>55636</t>
  </si>
  <si>
    <t>200MG TBL FLM 10</t>
  </si>
  <si>
    <t>CITALOPRAM</t>
  </si>
  <si>
    <t>17425</t>
  </si>
  <si>
    <t>CITALEC 10 ZENTIVA</t>
  </si>
  <si>
    <t>DEXAMETHASON A ANTIINFEKTIVA</t>
  </si>
  <si>
    <t>2546</t>
  </si>
  <si>
    <t>MAXITROL</t>
  </si>
  <si>
    <t>ISOSORBID-MONONITRÁT</t>
  </si>
  <si>
    <t>96190</t>
  </si>
  <si>
    <t>MONOSAN</t>
  </si>
  <si>
    <t>32059</t>
  </si>
  <si>
    <t>PEFLOXACIN</t>
  </si>
  <si>
    <t>94156</t>
  </si>
  <si>
    <t>ABAKTAL 400 MG TABLETY</t>
  </si>
  <si>
    <t>400MG TBL FLM 10</t>
  </si>
  <si>
    <t>SULFAMETHOXAZOL A TRIMETHOPRIM</t>
  </si>
  <si>
    <t>3377</t>
  </si>
  <si>
    <t>BISEPTOL</t>
  </si>
  <si>
    <t>400MG/80MG TBL NOB 20</t>
  </si>
  <si>
    <t>ZOLPIDEM</t>
  </si>
  <si>
    <t>Jiná</t>
  </si>
  <si>
    <t>*1026</t>
  </si>
  <si>
    <t>Jiný</t>
  </si>
  <si>
    <t>CETIRIZIN</t>
  </si>
  <si>
    <t>MOMETASON</t>
  </si>
  <si>
    <t>192200</t>
  </si>
  <si>
    <t>1MG/G CRM 1X100G</t>
  </si>
  <si>
    <t>ESCITALOPRAM</t>
  </si>
  <si>
    <t>134505</t>
  </si>
  <si>
    <t>10MG TBL FLM 56</t>
  </si>
  <si>
    <t>KYSELINA URSODEOXYCHOLOVÁ</t>
  </si>
  <si>
    <t>13808</t>
  </si>
  <si>
    <t>250MG CPS DUR 100</t>
  </si>
  <si>
    <t>25366</t>
  </si>
  <si>
    <t>20MG CPS ETD 90</t>
  </si>
  <si>
    <t>SILYMARIN</t>
  </si>
  <si>
    <t>19571</t>
  </si>
  <si>
    <t>TBL OBD 100</t>
  </si>
  <si>
    <t>MULTIENZYMOVÉ PŘÍPRAVKY (LIPASA, PROTEASA APOD.)</t>
  </si>
  <si>
    <t>215172</t>
  </si>
  <si>
    <t>KREON 25 000</t>
  </si>
  <si>
    <t>25000U CPS ETD 50</t>
  </si>
  <si>
    <t>AMLODIPIN</t>
  </si>
  <si>
    <t>MAKROGOL</t>
  </si>
  <si>
    <t>58827</t>
  </si>
  <si>
    <t>POR PLV SOL 4</t>
  </si>
  <si>
    <t>213485</t>
  </si>
  <si>
    <t>9500IU/ML INJ SOL ISP 10X0,8ML</t>
  </si>
  <si>
    <t>POTRAVINY PRO ZVLÁŠTNÍ LÉKAŘSKÉ ÚČELY (PZLÚ)</t>
  </si>
  <si>
    <t>33678</t>
  </si>
  <si>
    <t>NUTRISON ENERGY MULTI FIBRE</t>
  </si>
  <si>
    <t>POR SOL 6X1500ML</t>
  </si>
  <si>
    <t>METRONIDAZOL</t>
  </si>
  <si>
    <t>2427</t>
  </si>
  <si>
    <t>250MG TBL NOB 20</t>
  </si>
  <si>
    <t>TRAMADOL</t>
  </si>
  <si>
    <t>201133</t>
  </si>
  <si>
    <t>TRAMAL KAPKY 100 MG/1 ML</t>
  </si>
  <si>
    <t>100MG/ML POR GTT SOL 1X96ML</t>
  </si>
  <si>
    <t>132654</t>
  </si>
  <si>
    <t>59806</t>
  </si>
  <si>
    <t>19000IU/ML INJ SOL ISP 10X0,6M</t>
  </si>
  <si>
    <t>AMBROXOL</t>
  </si>
  <si>
    <t>94918</t>
  </si>
  <si>
    <t>132810</t>
  </si>
  <si>
    <t>BUDESONID</t>
  </si>
  <si>
    <t>206461</t>
  </si>
  <si>
    <t>CORTIMENT</t>
  </si>
  <si>
    <t>9MG TBL PRO 30</t>
  </si>
  <si>
    <t>*3009</t>
  </si>
  <si>
    <t>CHLORID DRASELNÝ</t>
  </si>
  <si>
    <t>200935</t>
  </si>
  <si>
    <t>1G TBL PRO 30</t>
  </si>
  <si>
    <t>LEVOCETIRIZIN</t>
  </si>
  <si>
    <t>124343</t>
  </si>
  <si>
    <t>CEZERA</t>
  </si>
  <si>
    <t>5MG TBL FLM 30 I</t>
  </si>
  <si>
    <t>PREDNISON</t>
  </si>
  <si>
    <t>269</t>
  </si>
  <si>
    <t>PREDNISON 5 LÉČIVA</t>
  </si>
  <si>
    <t>5MG TBL NOB 20</t>
  </si>
  <si>
    <t>KYSELINA ASKORBOVÁ (VITAMIN C)</t>
  </si>
  <si>
    <t>92729</t>
  </si>
  <si>
    <t>ACIDUM ASCORBICUM BIOTIKA</t>
  </si>
  <si>
    <t>100MG/ML INJ SOL 5X5ML</t>
  </si>
  <si>
    <t>192390</t>
  </si>
  <si>
    <t>6000U TBL ENT 60</t>
  </si>
  <si>
    <t>200309</t>
  </si>
  <si>
    <t>METOKLOPRAMID</t>
  </si>
  <si>
    <t>93104</t>
  </si>
  <si>
    <t>10MG TBL NOB 40</t>
  </si>
  <si>
    <t>HYDROKORTISON</t>
  </si>
  <si>
    <t>858</t>
  </si>
  <si>
    <t>HYDROCORTISON LÉČIVA</t>
  </si>
  <si>
    <t>10MG/G UNG 10G</t>
  </si>
  <si>
    <t>RUTOSID, KOMBINACE</t>
  </si>
  <si>
    <t>98194</t>
  </si>
  <si>
    <t>150MG/150MG/100MG CPS DUR 30 I</t>
  </si>
  <si>
    <t>13768</t>
  </si>
  <si>
    <t>200MG TBL NOB 60</t>
  </si>
  <si>
    <t>HOŘČÍK (RŮZNÉ SOLE V KOMBINACI)</t>
  </si>
  <si>
    <t>66555</t>
  </si>
  <si>
    <t>MAGNOSOLV</t>
  </si>
  <si>
    <t>365MG POR GRA SOL SCC 30</t>
  </si>
  <si>
    <t>NIMESULID</t>
  </si>
  <si>
    <t>17187</t>
  </si>
  <si>
    <t>NIMESIL</t>
  </si>
  <si>
    <t>100MG POR GRA SUS 30</t>
  </si>
  <si>
    <t>PITOFENON A ANALGETIKA</t>
  </si>
  <si>
    <t>50335</t>
  </si>
  <si>
    <t>500MG/ML+5MG/ML POR GTT SOL 1X</t>
  </si>
  <si>
    <t>KLINDAMYCIN</t>
  </si>
  <si>
    <t>100339</t>
  </si>
  <si>
    <t>DALACIN C</t>
  </si>
  <si>
    <t>300MG CPS DUR 16</t>
  </si>
  <si>
    <t>218168</t>
  </si>
  <si>
    <t>HELICID 10</t>
  </si>
  <si>
    <t>10MG CPS ETD 28</t>
  </si>
  <si>
    <t>TRAMADOL A PARACETAMOL</t>
  </si>
  <si>
    <t>132872</t>
  </si>
  <si>
    <t>ZALDIAR</t>
  </si>
  <si>
    <t>37,5MG/325MG TBL FLM 30</t>
  </si>
  <si>
    <t>*2030</t>
  </si>
  <si>
    <t>Obvazový materiál, náplasti</t>
  </si>
  <si>
    <t>80094</t>
  </si>
  <si>
    <t>KRYTÍ HYDROGEL NU-GEL</t>
  </si>
  <si>
    <t>25G</t>
  </si>
  <si>
    <t>80172</t>
  </si>
  <si>
    <t>GÁZA SKLÁDANÁ KOMPRESY STERILNÍ STERILUX</t>
  </si>
  <si>
    <t>7,5X7,5CM,8 VRSTEV,25X2KS</t>
  </si>
  <si>
    <t>81681</t>
  </si>
  <si>
    <t>KRYTÍ INADINE</t>
  </si>
  <si>
    <t>5X5CM,25KS</t>
  </si>
  <si>
    <t>ALPRAZOLAM</t>
  </si>
  <si>
    <t>DIAZEPAM</t>
  </si>
  <si>
    <t>2478</t>
  </si>
  <si>
    <t>10MG TBL NOB 20(2X10)</t>
  </si>
  <si>
    <t>ERDOSTEIN</t>
  </si>
  <si>
    <t>87076</t>
  </si>
  <si>
    <t>300MG CPS DUR 20</t>
  </si>
  <si>
    <t>INDAPAMID</t>
  </si>
  <si>
    <t>120325</t>
  </si>
  <si>
    <t>INDAPAMID STADA</t>
  </si>
  <si>
    <t>1,5MG TBL PRO 30</t>
  </si>
  <si>
    <t>122112</t>
  </si>
  <si>
    <t>APO-OME 20</t>
  </si>
  <si>
    <t>122114</t>
  </si>
  <si>
    <t>20MG CPS ETD 100</t>
  </si>
  <si>
    <t>PERINDOPRIL</t>
  </si>
  <si>
    <t>101211</t>
  </si>
  <si>
    <t>5MG TBL FLM 90</t>
  </si>
  <si>
    <t>PIKOSÍRAN SODNÝ, KOMBINACE</t>
  </si>
  <si>
    <t>207229</t>
  </si>
  <si>
    <t>CITRAFLEET</t>
  </si>
  <si>
    <t>10MG/3,5G/10,97G POR PLV SOL S</t>
  </si>
  <si>
    <t>SALBUTAMOL</t>
  </si>
  <si>
    <t>SERTRALIN</t>
  </si>
  <si>
    <t>Pomůcky stomické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</si>
  <si>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</si>
  <si>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</si>
  <si>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</si>
  <si>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</si>
  <si>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</si>
  <si>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</si>
  <si>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</si>
  <si>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</si>
  <si>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</si>
  <si>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</si>
  <si>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</si>
  <si>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</si>
  <si>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</si>
  <si>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</si>
  <si>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</si>
  <si>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</si>
  <si>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</si>
  <si>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</si>
  <si>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</si>
  <si>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</si>
  <si>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</si>
  <si>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</si>
  <si>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</si>
  <si>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1KS</t>
  </si>
  <si>
    <t>2707</t>
  </si>
  <si>
    <t>PUDR ZÁSYPOVÝ STOMAHESIVE</t>
  </si>
  <si>
    <t>2709</t>
  </si>
  <si>
    <t>PASTA VYROVNÁVACÍ STOMAHESIVE</t>
  </si>
  <si>
    <t>60G,1KS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</si>
  <si>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</si>
  <si>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</si>
  <si>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</si>
  <si>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</si>
  <si>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</si>
  <si>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</si>
  <si>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</si>
  <si>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</si>
  <si>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</si>
  <si>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</si>
  <si>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</si>
  <si>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30KS</t>
  </si>
  <si>
    <t>82350</t>
  </si>
  <si>
    <t>ODSTRAŇOVAČ ADHEZIV WIPEAWAY</t>
  </si>
  <si>
    <t>82354</t>
  </si>
  <si>
    <t>ROZTOK ČISTÍCÍ SALTAIR</t>
  </si>
  <si>
    <t>28 ML</t>
  </si>
  <si>
    <t>82587</t>
  </si>
  <si>
    <t>FILM OCHRANNÝ ASKINA BARRIER SPREJ</t>
  </si>
  <si>
    <t>28ML,ROZPRAŠOVAČ,NA OŠETŘENÍ RAN,1KS</t>
  </si>
  <si>
    <t>82604</t>
  </si>
  <si>
    <t>SÁČEK 1D VÝPUSTNÝ STOMOCUR PROTECT CONVEX ILEO VIK</t>
  </si>
  <si>
    <t>BÉŽOVÝ S OKÉNKEM,FILTR,KONVEXNÍ 20-43MM,10KS</t>
  </si>
  <si>
    <t>82612</t>
  </si>
  <si>
    <t>SÁČEK 1D UZAVŘENÝ ESTEEM+</t>
  </si>
  <si>
    <t>BÉŽOVÝ, 20/70 MM, MALÝ,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</si>
  <si>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</si>
  <si>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</si>
  <si>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</si>
  <si>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</si>
  <si>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</si>
  <si>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82654</t>
  </si>
  <si>
    <t>SÁČEK 2D VÝPUSTNÝ NATURA+ INVISICLOSE</t>
  </si>
  <si>
    <t>BÉŽOVÝ, 57 MM, STANDARD, FILTR, 10KS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</si>
  <si>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</si>
  <si>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</si>
  <si>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</si>
  <si>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</si>
  <si>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</si>
  <si>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</si>
  <si>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</si>
  <si>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</si>
  <si>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85519</t>
  </si>
  <si>
    <t>PODLOŽKA 2D SENSURA CLICK CONVEX L</t>
  </si>
  <si>
    <t>MÍRNĚ KONVEXNÍ S OUŠKY, 60 MM, 5KS, 110310</t>
  </si>
  <si>
    <t>85576</t>
  </si>
  <si>
    <t>FILM OCHRANNÝ PREP COLOPLAST</t>
  </si>
  <si>
    <t>85587</t>
  </si>
  <si>
    <t>PASTA OCHRANNÁ BEZ ALKOHOLU,839010</t>
  </si>
  <si>
    <t>COHESIVE PASTE,60G,1KS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</si>
  <si>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</si>
  <si>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</si>
  <si>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</si>
  <si>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</si>
  <si>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</si>
  <si>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</si>
  <si>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</si>
  <si>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</si>
  <si>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</si>
  <si>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85676</t>
  </si>
  <si>
    <t>ODSTRAŇOVAČ MEDICÍNSKÝCH ADHEZIV CONVATEC NILTAC S</t>
  </si>
  <si>
    <t>86671</t>
  </si>
  <si>
    <t>SÁČEK 2D VÝPUSTNÝ DANSAC NOVA 2 FOLD UP 1215-55</t>
  </si>
  <si>
    <t>BÉŽOVÝ,PRSTENEC 55MM,STANDARD,FILTR NOVA,INTEG.UZÁVĚR,10KS</t>
  </si>
  <si>
    <t>86819</t>
  </si>
  <si>
    <t>ROZTOK STOMICKÝ COLOPLAST 4710</t>
  </si>
  <si>
    <t>180ML,1KS</t>
  </si>
  <si>
    <t>86824</t>
  </si>
  <si>
    <t>PODLOŽKA 2D DANSAC NOVA 2 CONVEX</t>
  </si>
  <si>
    <t>55MM,OTVOR 15-42MM,KONVEXNÍ,1555-15,5KS</t>
  </si>
  <si>
    <t>86390</t>
  </si>
  <si>
    <t>GEL ABSORPČNÍ-ILEO GEL+,SÁČKY,F05012</t>
  </si>
  <si>
    <t>45KS</t>
  </si>
  <si>
    <t>130020</t>
  </si>
  <si>
    <t>APLIKÁTOR NA KŮŽI WELLAND WBF</t>
  </si>
  <si>
    <t>ROUŠKY WBF050,50KS</t>
  </si>
  <si>
    <t>82620</t>
  </si>
  <si>
    <t>SÁČEK 1D VÝPUSTNÝ ESTEEM+ INVISICLOSE</t>
  </si>
  <si>
    <t>BÉŽOVÝ, 20/70 MM, STANDARD, FILTR, 10KS</t>
  </si>
  <si>
    <t>86775</t>
  </si>
  <si>
    <t>PODLOŽKA 2D NATURA CONVEX TVAROVATELNÁ</t>
  </si>
  <si>
    <t>45(22-33)MM,10KS</t>
  </si>
  <si>
    <t>85575</t>
  </si>
  <si>
    <t>PUDR BRAVA</t>
  </si>
  <si>
    <t>130023</t>
  </si>
  <si>
    <t>PŮLKROUŽKY WELLAND HYDROFRAME</t>
  </si>
  <si>
    <t>ŽELATINOVÉ VYROVNÁVACÍ XWAFH33,20KS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</si>
  <si>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</si>
  <si>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</si>
  <si>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</si>
  <si>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</si>
  <si>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</si>
  <si>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20KS</t>
  </si>
  <si>
    <t>170000</t>
  </si>
  <si>
    <t>ODSTRAŇOVAČ ADHEZIV SALTS NEDRÁŽDIVÝ SPRAY</t>
  </si>
  <si>
    <t>SILIKONOVÝ S MÁTOVÝM OLEJEM,50ML,1KS</t>
  </si>
  <si>
    <t>170064</t>
  </si>
  <si>
    <t xml:space="preserve">SÁČEK 1D VÝP DANSAC NOVALIFE 1 SOFT CONVEX MIDI S </t>
  </si>
  <si>
    <t>BÉŽOVÝ,15-34MM,FILTR NOVALIFE,10KS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</si>
  <si>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</si>
  <si>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</si>
  <si>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</si>
  <si>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</si>
  <si>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</si>
  <si>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30G,1KS</t>
  </si>
  <si>
    <t>82374</t>
  </si>
  <si>
    <t>SÁČEK 2D VÝPUSTNÝ DANSAC NOVALIFE 2 OPEN MIDI</t>
  </si>
  <si>
    <t>PRSTENEC 55MM,BÉŽOVÝ,10KS,1315-55</t>
  </si>
  <si>
    <t>169995</t>
  </si>
  <si>
    <t>SÁČEK 1D VÝPUSTNÝ CONFIDENCE NATURAL SOFT CONVEX F</t>
  </si>
  <si>
    <t>MĚKKÝ KONVEXNÍ STŘEDNÍ S KRYCÍ CHLOPNÍ,13-52MM,10KS</t>
  </si>
  <si>
    <t>171225</t>
  </si>
  <si>
    <t>SÁČEK 1D VÝPUSTNÝ SENSURA MIO S OKÉNKEM</t>
  </si>
  <si>
    <t>NEUTRÁLNÍ ŠEDÝ,10-55,MAXI,KRUHOVÝ FILTR,10421,30KS</t>
  </si>
  <si>
    <t>170414</t>
  </si>
  <si>
    <t>POLŠTÁŘKY SUPERABSORPČNÍ ZENSETIV</t>
  </si>
  <si>
    <t>PRO ZAHUŠTĚNÍ OBSAHU SÁČKU,90KS</t>
  </si>
  <si>
    <t>86776</t>
  </si>
  <si>
    <t>57(33-45)MM,10KS</t>
  </si>
  <si>
    <t>170413</t>
  </si>
  <si>
    <t>PUDR ZÁSYPOVÝ ZENSETIV</t>
  </si>
  <si>
    <t>PRO OŠETŘENÍ POKOŽKY U STOMIKŮ,28G,1KS</t>
  </si>
  <si>
    <t>171542</t>
  </si>
  <si>
    <t>ODSTRAŇOVAČ ADHEZIV DANSAC EASISPRAY 083-01</t>
  </si>
  <si>
    <t>SILIKONOVÝ,BEZ ALKOHOLU,VE SREJI,50ML</t>
  </si>
  <si>
    <t>169774</t>
  </si>
  <si>
    <t>FILM OCHRANNÝ BRAVA UBROUSKY</t>
  </si>
  <si>
    <t>171765</t>
  </si>
  <si>
    <t>POHLCOVAČ PACHU STOMODOR SPRAY</t>
  </si>
  <si>
    <t>MAXI 210ML</t>
  </si>
  <si>
    <t>171766</t>
  </si>
  <si>
    <t>MINI 50ML</t>
  </si>
  <si>
    <t>82342</t>
  </si>
  <si>
    <t>PÁSEK VYROVNÁVACÍ HYDROKOLOIDNÍ SECUPLAST</t>
  </si>
  <si>
    <t>85588</t>
  </si>
  <si>
    <t>KROUŽEK VYROVNÁVACÍ,839005</t>
  </si>
  <si>
    <t>COHESIVE KROUŽEK MALÝ,TENKÝ, EAKIN - 48MM, 30KS</t>
  </si>
  <si>
    <t>85627</t>
  </si>
  <si>
    <t>SÁČEK 1D UZAVŘENÝ KONVEX PELICAN MAXI 839562</t>
  </si>
  <si>
    <t>PRŮHLEDNÝ,K ÚPRAVĚ VELIKOSTI, 10KS</t>
  </si>
  <si>
    <t>171767</t>
  </si>
  <si>
    <t>POHLCOVAČ PACHU STOMODOR DROPS</t>
  </si>
  <si>
    <t>35ML</t>
  </si>
  <si>
    <t>85612</t>
  </si>
  <si>
    <t>SÁČEK 1D VÝPUSTNÝ KONVEX PELICAN MAXI 839489</t>
  </si>
  <si>
    <t>PRŮHLEDNÝ,K ÚPRAVĚ VELIKOSTI, BEZSVORKOVÝ UZÁVĚR,10KS</t>
  </si>
  <si>
    <t>170571</t>
  </si>
  <si>
    <t>SÁČEK 2D VÝPUSTNÝ SENSURA MIO CLICK</t>
  </si>
  <si>
    <t>NEUTRÁLNÍ ŠEDÝ,50MM,MAXI,KRUHOVÝ FILTR,KONTROLNÍ OKÉNKO,112430,30KS</t>
  </si>
  <si>
    <t>82650</t>
  </si>
  <si>
    <t>BÉŽOVÝ, 70 MM, STANDARD, FILTR, 30KS</t>
  </si>
  <si>
    <t>130063</t>
  </si>
  <si>
    <t>PODLOŽKA 2D STOMOCUR CFLPE 7015</t>
  </si>
  <si>
    <t>FLEXIBILNÍ,DĚLÍCÍ PRSTENEC 70MM,15-50MM,5KS</t>
  </si>
  <si>
    <t>130077</t>
  </si>
  <si>
    <t>SÁČEK 2D VÝPUSTNÝ STOMOCUR CLIC ILEO VIDF 7070 CW</t>
  </si>
  <si>
    <t>BÉŽOVÝ S OKÉNKEM,FILTR,DĚLÍCÍ PRSTENEC 70MM,30KS</t>
  </si>
  <si>
    <t>170819</t>
  </si>
  <si>
    <t>PODLOŽKA 2D NATURA PLOCHÁ TVAROVATELNÁ S HARMONIKO</t>
  </si>
  <si>
    <t>70(33-45)MM,5KS</t>
  </si>
  <si>
    <t>172068</t>
  </si>
  <si>
    <t>PÁS BŘIŠNÍ STOMICKÝ AT04603</t>
  </si>
  <si>
    <t>STOMICKÝ PÁS TEXTILNÍ,ELASTICKÝ</t>
  </si>
  <si>
    <t>130070</t>
  </si>
  <si>
    <t>SÁČEK 2D UZAVŘENÝ STOMOCUR CLIC CD 7070 CW</t>
  </si>
  <si>
    <t>BÉŽOVÝ S OKÉNKEM,FILTR,70MM,30KS</t>
  </si>
  <si>
    <t>172018</t>
  </si>
  <si>
    <t>UBROUSKY ČISTÍCÍ BRAVA</t>
  </si>
  <si>
    <t>VLHČENÉ UBROUSKY K ČIŠTĚNÍ OKOLÍ STOMIE S PROVITAMINEM B5,15KS</t>
  </si>
  <si>
    <t>172196</t>
  </si>
  <si>
    <t>PÁSEK VYROVNÁVACÍ HYDROKOLOIDNÍ VARIMATE,PŮLKRUH</t>
  </si>
  <si>
    <t>3X9CM, 60KS</t>
  </si>
  <si>
    <t>170588</t>
  </si>
  <si>
    <t>PÁSEK PŘÍDRŽNÝ STOMICKÝ SENSURA MIO CLICK</t>
  </si>
  <si>
    <t>XXL,4 OUŠKA,00424,1KS</t>
  </si>
  <si>
    <t>171523</t>
  </si>
  <si>
    <t>SÁČEK 1D VÝPUSTNÝ SENSURA MIO CONVEX LIGHT</t>
  </si>
  <si>
    <t>MÍRNÝ KONVEX,NEUTRÁLNÍ ŠEDÝ,31-43,MAXI,FILTR,KONTROLNÍ OKÉNKO,16627,10KS</t>
  </si>
  <si>
    <t>171537</t>
  </si>
  <si>
    <t>PODLOŽKA 2D SENSURA MIO CLICK CONVEX DEEP</t>
  </si>
  <si>
    <t>HLUBOKÝ KONVEX,S OUŠKY,50MM,16951,5KS</t>
  </si>
  <si>
    <t>172194</t>
  </si>
  <si>
    <t>PODLOŽKA 2D NATURA KONVEXNÍ S HARMONIKOVÝM KROUŽKE</t>
  </si>
  <si>
    <t>57MM(13-35), 5KS</t>
  </si>
  <si>
    <t>172213</t>
  </si>
  <si>
    <t>PŮLKROUŽKY WELLAND ULTRAFRAME</t>
  </si>
  <si>
    <t>ULTRA TENKÉ VYROVNÁVACÍ, XUFWAFH33, 20KS</t>
  </si>
  <si>
    <t>172236</t>
  </si>
  <si>
    <t>PŮLKROUŽKY EAKIN FLANGE EXTENDER</t>
  </si>
  <si>
    <t>VYROVNÁVACÍ ELASTICKÝ PÁSEK S VÝŘEZY,30KS</t>
  </si>
  <si>
    <t>85632</t>
  </si>
  <si>
    <t>SÁČEK 1D UROSTOMICKÝ PELICAN STAND 839603</t>
  </si>
  <si>
    <t>PRŮHLEDNÝ,K ÚPRAVĚ VELIKOSTI, BEZSVORKOVÝ UZÁVĚR, 30KS</t>
  </si>
  <si>
    <t>80173</t>
  </si>
  <si>
    <t>10X10CM,8 VRSTEV,25X2KS</t>
  </si>
  <si>
    <t>80232</t>
  </si>
  <si>
    <t>KOMPRESY ZETUVIT NESTERILNÍ</t>
  </si>
  <si>
    <t>10X10CM,KOMBINOVANÉ,SAVÉ,30KS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</si>
  <si>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</si>
  <si>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</si>
  <si>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</si>
  <si>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</si>
  <si>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</si>
  <si>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</si>
  <si>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</si>
  <si>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</si>
  <si>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</si>
  <si>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</si>
  <si>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</si>
  <si>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MIDAZOLAM</t>
  </si>
  <si>
    <t>15010</t>
  </si>
  <si>
    <t>15MG TBL FLM 10X1</t>
  </si>
  <si>
    <t>MAGNESIUM-OROTÁT</t>
  </si>
  <si>
    <t>32888</t>
  </si>
  <si>
    <t>MAGNEROT</t>
  </si>
  <si>
    <t>500MG TBL NOB 50 I</t>
  </si>
  <si>
    <t>DIOSMIN, KOMBINACE</t>
  </si>
  <si>
    <t>132908</t>
  </si>
  <si>
    <t>DETRALEX</t>
  </si>
  <si>
    <t>500MG TBL FLM 120</t>
  </si>
  <si>
    <t>17189</t>
  </si>
  <si>
    <t>500MG TBL ENT 100</t>
  </si>
  <si>
    <t>INDOMETACIN</t>
  </si>
  <si>
    <t>93724</t>
  </si>
  <si>
    <t>INDOMETACIN BERLIN-CHEMIE</t>
  </si>
  <si>
    <t>100MG SUP 10</t>
  </si>
  <si>
    <t>124346</t>
  </si>
  <si>
    <t>5MG TBL FLM 90 I</t>
  </si>
  <si>
    <t>12895</t>
  </si>
  <si>
    <t>100MG POR GRA SUS 30 I</t>
  </si>
  <si>
    <t>PANTOPRAZOL</t>
  </si>
  <si>
    <t>49115</t>
  </si>
  <si>
    <t>20MG TBL ENT 100</t>
  </si>
  <si>
    <t>PERINDOPRIL, AMLODIPIN A INDAPAMID</t>
  </si>
  <si>
    <t>190970</t>
  </si>
  <si>
    <t>10MG/2,5MG/5MG TBL FLM 90(3X30</t>
  </si>
  <si>
    <t>176913</t>
  </si>
  <si>
    <t>RIVOCOR 5</t>
  </si>
  <si>
    <t>DOXYCYKLIN</t>
  </si>
  <si>
    <t>12738</t>
  </si>
  <si>
    <t>DOXYHEXAL 200 TABS</t>
  </si>
  <si>
    <t>200MG TBL NOB 20</t>
  </si>
  <si>
    <t>JINÁ ANTIBIOTIKA PRO LOKÁLNÍ APLIKACI</t>
  </si>
  <si>
    <t>1066</t>
  </si>
  <si>
    <t>250IU/G+5,2MG/G UNG 10G</t>
  </si>
  <si>
    <t>LANSOPRAZOL</t>
  </si>
  <si>
    <t>17122</t>
  </si>
  <si>
    <t>LANZUL</t>
  </si>
  <si>
    <t>30MG CPS DUR 56</t>
  </si>
  <si>
    <t>MEBEVERIN</t>
  </si>
  <si>
    <t>100301</t>
  </si>
  <si>
    <t>DUSPATALIN RETARD</t>
  </si>
  <si>
    <t>200MG CPS RDR 30</t>
  </si>
  <si>
    <t>MOKLOBEMID</t>
  </si>
  <si>
    <t>136149</t>
  </si>
  <si>
    <t>AURORIX</t>
  </si>
  <si>
    <t>300MG TBL FLM 30</t>
  </si>
  <si>
    <t>176954</t>
  </si>
  <si>
    <t>88708</t>
  </si>
  <si>
    <t>ALGIFEN</t>
  </si>
  <si>
    <t>500MG/5,25MG/0,1MG TBL NOB 20</t>
  </si>
  <si>
    <t>SUKRALFÁT</t>
  </si>
  <si>
    <t>91217</t>
  </si>
  <si>
    <t>1G TBL NOB 50</t>
  </si>
  <si>
    <t>16286</t>
  </si>
  <si>
    <t>STILNOX</t>
  </si>
  <si>
    <t>166776</t>
  </si>
  <si>
    <t>ITOPRID PMCS</t>
  </si>
  <si>
    <t>50MG TBL FLM 100 I</t>
  </si>
  <si>
    <t>ACETYLCYSTEIN</t>
  </si>
  <si>
    <t>32857</t>
  </si>
  <si>
    <t>NAC AL 600 ŠUMIVÉ TABLETY</t>
  </si>
  <si>
    <t>600MG TBL EFF 10</t>
  </si>
  <si>
    <t>AZITHROMYCIN</t>
  </si>
  <si>
    <t>45010</t>
  </si>
  <si>
    <t>AZITROMYCIN SANDOZ</t>
  </si>
  <si>
    <t>500MG TBL FLM 3</t>
  </si>
  <si>
    <t>153973</t>
  </si>
  <si>
    <t>AZITROMYCIN MYLAN</t>
  </si>
  <si>
    <t>83424</t>
  </si>
  <si>
    <t>ENTOCORT KLYZMA</t>
  </si>
  <si>
    <t>2MG RCT TBL SUS 7+7XDÁV</t>
  </si>
  <si>
    <t>CEFUROXIM</t>
  </si>
  <si>
    <t>169033</t>
  </si>
  <si>
    <t>XORIMAX</t>
  </si>
  <si>
    <t>500MG TBL FLM 16</t>
  </si>
  <si>
    <t>CIPROFLOXACIN</t>
  </si>
  <si>
    <t>15658</t>
  </si>
  <si>
    <t>CIPLOX</t>
  </si>
  <si>
    <t>500MG TBL FLM 10</t>
  </si>
  <si>
    <t>225168</t>
  </si>
  <si>
    <t>DIKLOFENAK</t>
  </si>
  <si>
    <t>97632</t>
  </si>
  <si>
    <t>DICLOREUM 100</t>
  </si>
  <si>
    <t>201992</t>
  </si>
  <si>
    <t>DULOXETIN</t>
  </si>
  <si>
    <t>212610</t>
  </si>
  <si>
    <t>DULOXETIN +PHARMA</t>
  </si>
  <si>
    <t>60MG CPS ETD 30</t>
  </si>
  <si>
    <t>215978</t>
  </si>
  <si>
    <t>CHONDROITIN-SULFÁT</t>
  </si>
  <si>
    <t>14821</t>
  </si>
  <si>
    <t>CONDROSULF</t>
  </si>
  <si>
    <t>800MG TBL FLM 30</t>
  </si>
  <si>
    <t>93723</t>
  </si>
  <si>
    <t>50MG SUP 10</t>
  </si>
  <si>
    <t>JINÁ KAPILÁRY STABILIZUJÍCÍ LÁTKY</t>
  </si>
  <si>
    <t>202701</t>
  </si>
  <si>
    <t>20MG TBL ENT 90</t>
  </si>
  <si>
    <t>LORATADIN</t>
  </si>
  <si>
    <t>216113</t>
  </si>
  <si>
    <t>CLARITINE</t>
  </si>
  <si>
    <t>METFORMIN</t>
  </si>
  <si>
    <t>132995</t>
  </si>
  <si>
    <t>NAFTIDROFURYL</t>
  </si>
  <si>
    <t>66015</t>
  </si>
  <si>
    <t>100MG TBL PRO 100</t>
  </si>
  <si>
    <t>NIFUROXAZID</t>
  </si>
  <si>
    <t>155871</t>
  </si>
  <si>
    <t>ERCEFURYL 200 MG CPS.</t>
  </si>
  <si>
    <t>200MG CPS DUR 14</t>
  </si>
  <si>
    <t>119688</t>
  </si>
  <si>
    <t>40MG TBL ENT 100 I</t>
  </si>
  <si>
    <t>180578</t>
  </si>
  <si>
    <t>20MG TBL ENT 90 II</t>
  </si>
  <si>
    <t>RIFAXIMIN</t>
  </si>
  <si>
    <t>225543</t>
  </si>
  <si>
    <t>NORMIX</t>
  </si>
  <si>
    <t>200MG TBL FLM 28</t>
  </si>
  <si>
    <t>SILDENAFIL</t>
  </si>
  <si>
    <t>166801</t>
  </si>
  <si>
    <t>OLVION</t>
  </si>
  <si>
    <t>100MG TBL FLM 8</t>
  </si>
  <si>
    <t>TADALAFIL</t>
  </si>
  <si>
    <t>29258</t>
  </si>
  <si>
    <t>CIALIS</t>
  </si>
  <si>
    <t>5MG TBL FLM 28</t>
  </si>
  <si>
    <t>57793</t>
  </si>
  <si>
    <t>225850</t>
  </si>
  <si>
    <t>LAKTULOSA</t>
  </si>
  <si>
    <t>81456</t>
  </si>
  <si>
    <t>667G/L POR SOL 1X500ML HDP</t>
  </si>
  <si>
    <t>KOLAGENASA, KOMBINACE</t>
  </si>
  <si>
    <t>4270</t>
  </si>
  <si>
    <t>IRUXOL MONO</t>
  </si>
  <si>
    <t>UNG 1X30G</t>
  </si>
  <si>
    <t>130029</t>
  </si>
  <si>
    <t>KRÉM ZKLIDŇUJÍCÍ SENSI-CARE</t>
  </si>
  <si>
    <t>85G,ZVLHČUJÍCÍ KRÉM V UMĚLOHMOTNÁ TUBĚ,1KS</t>
  </si>
  <si>
    <t>130073</t>
  </si>
  <si>
    <t xml:space="preserve">SÁČEK 1D VÝPUSTNÝ STOMOCUR PROTECT ILEO VIHF 3020 </t>
  </si>
  <si>
    <t>BÉŽOVÝ S OKÉNKEM,FILTR,HYDROKOLOID,20-60MM,20KS</t>
  </si>
  <si>
    <t>82344</t>
  </si>
  <si>
    <t>KROUŽEK TĚSNÍCÍ HYDROKOLOIDNÍ TVAROVATELNÝ SECUPLA</t>
  </si>
  <si>
    <t>TENKÝ 50 MM,30KS</t>
  </si>
  <si>
    <t>82349</t>
  </si>
  <si>
    <t>FILM OCHRANNÝ SALTS</t>
  </si>
  <si>
    <t>UBROUSKY,30KS</t>
  </si>
  <si>
    <t>82355</t>
  </si>
  <si>
    <t>MÝDLO ČISTÍCÍ SALTAIR</t>
  </si>
  <si>
    <t>110 ML</t>
  </si>
  <si>
    <t>82356</t>
  </si>
  <si>
    <t>PASTA VÝPLŇOVÁ</t>
  </si>
  <si>
    <t>82588</t>
  </si>
  <si>
    <t>PROSTŘEDEK ČISTÍCÍ B.BRAUN ADHEZIVE REMOVER</t>
  </si>
  <si>
    <t>50ML,SPRAY,1KS</t>
  </si>
  <si>
    <t>82611</t>
  </si>
  <si>
    <t>BÉŽOVÝ, 20/70 MM, STANDARD, FILTR,30KS</t>
  </si>
  <si>
    <t>85516</t>
  </si>
  <si>
    <t>S OUŠKY, 60 MM, 5KS, 100310</t>
  </si>
  <si>
    <t>85518</t>
  </si>
  <si>
    <t>MÍRNĚ KONVEXNÍ S OUŠKY, 50 MM, 5KS, 110210</t>
  </si>
  <si>
    <t>85664</t>
  </si>
  <si>
    <t>SÁČEK 2D UROSTOMICKÝ SENSURA</t>
  </si>
  <si>
    <t>BÉŽOVÝ, 50MM, MAXI, FILTR, 30KS, 118450</t>
  </si>
  <si>
    <t>86050</t>
  </si>
  <si>
    <t>PASTA OCHRANNÁ</t>
  </si>
  <si>
    <t>SUPERFILLER,60G,1KS</t>
  </si>
  <si>
    <t>86516</t>
  </si>
  <si>
    <t>KRÉM DANSAC SKIN CREME 085-00</t>
  </si>
  <si>
    <t>100ML,1KS</t>
  </si>
  <si>
    <t>86595</t>
  </si>
  <si>
    <t>SÁČEK 1D VÝPUSTNÝ DANSAC NOVA 1 FOLD UP 823-15</t>
  </si>
  <si>
    <t>BÉŽOVÝ,15-60MM,STANDARD,FILTR NOVA,INTEG.UZÁVĚR,30KS</t>
  </si>
  <si>
    <t>86821</t>
  </si>
  <si>
    <t>43MM,OTVOR 15-30MM,KONVEXNÍ,1543-15,5KS</t>
  </si>
  <si>
    <t>85515</t>
  </si>
  <si>
    <t>S OUŠKY, 50 MM, 5KS, 100210</t>
  </si>
  <si>
    <t>86670</t>
  </si>
  <si>
    <t>SÁČEK 2D VÝPUSTNÝ DANSAC NOVA 2 FOLD UP 1215-43</t>
  </si>
  <si>
    <t>BÉŽOVÝ,PRSTENEC 43MM,STANDARD,FILTR NOVA,INTEG.UZÁVĚR,10KS</t>
  </si>
  <si>
    <t>82655</t>
  </si>
  <si>
    <t>BÉŽOVÝ, 70 MM, STANDARD, FILTR, 10KS</t>
  </si>
  <si>
    <t>169772</t>
  </si>
  <si>
    <t>ODSTRAŇOVAČ MEDICÍNSKÝCH ADHEZIV BRAVA UBROUSKY</t>
  </si>
  <si>
    <t>85647</t>
  </si>
  <si>
    <t>PODLOŽKA 2D NATURA PLOCHÁ TVAROVATELNÁ</t>
  </si>
  <si>
    <t>70/45-61MM, 10KS</t>
  </si>
  <si>
    <t>130022</t>
  </si>
  <si>
    <t>ODSTRAŇOVAČ LEPU WELLAND REMOVER SPRAY,WAS040</t>
  </si>
  <si>
    <t>170043</t>
  </si>
  <si>
    <t>PASTA WELLAND BEZ ALKOHOLU</t>
  </si>
  <si>
    <t>WSP100 100G,1KS</t>
  </si>
  <si>
    <t>82966</t>
  </si>
  <si>
    <t>SÁČEK 1D VÝPUSTNÝ FLAIR ACTIVE MAXI</t>
  </si>
  <si>
    <t>BÉŽOVÝ 13-60MM S INTEGROVANOU SPONOU 30KS XPLD513</t>
  </si>
  <si>
    <t>86708</t>
  </si>
  <si>
    <t>SÁČEK 2D UZAVŘENÝ DANSAC NOVA 2</t>
  </si>
  <si>
    <t>PRSTENEC 55MM,STANDARD,BÉŽOVÝ,FILTR NOVA,1201-55,30KS</t>
  </si>
  <si>
    <t>11279</t>
  </si>
  <si>
    <t>ODSTRAŇOVAČ PODLOŽKY CONVACARE</t>
  </si>
  <si>
    <t>169994</t>
  </si>
  <si>
    <t>MĚKKÝ KONVEXNÍ STŘEDNÍ S KRYCÍ CHLOPNÍ,13-38MM,10KS</t>
  </si>
  <si>
    <t>85652</t>
  </si>
  <si>
    <t>NEUTRALIZÁTOR ZÁPACHU DEODOUR</t>
  </si>
  <si>
    <t>30 SÁČKŮ V BALENÍ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</si>
  <si>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</si>
  <si>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</si>
  <si>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</si>
  <si>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</si>
  <si>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</si>
  <si>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</si>
  <si>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170380</t>
  </si>
  <si>
    <t>HYDROKOLOIDNÍ,K VYSTŘIŽENÍ,KROUŽEK 70MM,5KS</t>
  </si>
  <si>
    <t>170405</t>
  </si>
  <si>
    <t>SÁČEK 2D VÝPUSTNÝ ZENSIV</t>
  </si>
  <si>
    <t>BÉŽOVÝ S OKÉNKEM A VENTILEM,VÝPUST SUCHÝ ZIP,KROUŽEK 60MM,15KS</t>
  </si>
  <si>
    <t>170406</t>
  </si>
  <si>
    <t>BÉŽOVÝ S OKÉNKEM A VENTILEM,VÝPUST SUCHÝ ZIP,KROUŽEK 70MM,15KS</t>
  </si>
  <si>
    <t>86839</t>
  </si>
  <si>
    <t>SÁČEK 1D VÝPUSTNÝ SENSURA 15580</t>
  </si>
  <si>
    <t>DVOUVRSTEVNÁ ADHEZE,BÉŽOVÝ 10-76MM,MAXI,FILTR,30KS</t>
  </si>
  <si>
    <t>171598</t>
  </si>
  <si>
    <t>KRÉM OCHRANNÝ ASKINA BARRIER CREAM</t>
  </si>
  <si>
    <t>92G,4119201,1KS</t>
  </si>
  <si>
    <t>170378</t>
  </si>
  <si>
    <t>HYDROKOLOIDNÍ,K VYSTŘIŽENÍ,KROUŽEK 50MM,5KS</t>
  </si>
  <si>
    <t>170404</t>
  </si>
  <si>
    <t>BÉŽOVÝ S OKÉNKEM A VENTILEM,VÝPUST SUCHÝ ZIP,KROUŽEK 50MM,15KS</t>
  </si>
  <si>
    <t>169939</t>
  </si>
  <si>
    <t>SÁČEK 2D UZAVŘENÝ FLEXIMA 3S</t>
  </si>
  <si>
    <t>BÉŽOVÝ,65MM,MAXI,931465,30KS</t>
  </si>
  <si>
    <t>169955</t>
  </si>
  <si>
    <t>SÁČEK 2D VÝPUSTNÝ FLEXIMA 3S</t>
  </si>
  <si>
    <t>BÉŽOVÝ,65MM,MAXI,932465,30KS</t>
  </si>
  <si>
    <t>169976</t>
  </si>
  <si>
    <t>PODLOŽKA 2D FLEXIMA 3S CONVEX</t>
  </si>
  <si>
    <t>65/15-46MM,937615U,5KS</t>
  </si>
  <si>
    <t>130028</t>
  </si>
  <si>
    <t>UBROUSKY ČISTÍCÍ ALOE VESTA</t>
  </si>
  <si>
    <t>VLHČENÉ KAPESNÍČKY K ČIŠTĚNÍ OKOLÍ STOMIE S ALOE VERA,8KS</t>
  </si>
  <si>
    <t>169929</t>
  </si>
  <si>
    <t>PODLOŽKA 2D FLEXIMA 3S</t>
  </si>
  <si>
    <t>65/15-50MM,936615,5KS</t>
  </si>
  <si>
    <t>82357</t>
  </si>
  <si>
    <t>PÁSEK PŘÍDRŽNÝ TEXTILNÍ</t>
  </si>
  <si>
    <t>100 CM</t>
  </si>
  <si>
    <t>82367</t>
  </si>
  <si>
    <t>SÁČEK 1D VÝPUSTNÝ DANSAC NOVALIFE 1 OPEN MIDI</t>
  </si>
  <si>
    <t>BÉŽOVÝ,OTVOR 30MM,FILTR NOVALIFE,30KS,923-30</t>
  </si>
  <si>
    <t>82623</t>
  </si>
  <si>
    <t>PRŮHLEDNÝ, 100 MM, STANDARD, 10KS</t>
  </si>
  <si>
    <t>170046</t>
  </si>
  <si>
    <t>FILM WELLAND BARIÉROVÝ VE SPREJI</t>
  </si>
  <si>
    <t>WBS050 50ML,1KS</t>
  </si>
  <si>
    <t>82983</t>
  </si>
  <si>
    <t>SÁČEK 1D UZAVŘENÝ DANSAC NOVALIFE 1C MAXI</t>
  </si>
  <si>
    <t>BÉŽOVÝ,OTVOR 10MM,FILTR NOVALIFE,30KS,905-10</t>
  </si>
  <si>
    <t>86615</t>
  </si>
  <si>
    <t>SÁČEK 1D UZAVŘENÝ FLEXIMA K ÚPRAVĚ 044070U</t>
  </si>
  <si>
    <t>BÉŽOVÝ,15-70MM,30KS</t>
  </si>
  <si>
    <t>171221</t>
  </si>
  <si>
    <t>SÁČEK 1D UZAVŘENÝ SENSURA MIO S OKÉNKEM</t>
  </si>
  <si>
    <t>NEUTRÁLNÍ ŠEDÝ,40-55,MAXI,KRUHOVÝ FILTR,10685,30KS</t>
  </si>
  <si>
    <t>171522</t>
  </si>
  <si>
    <t>MÍRNÝ KONVEX,NEUTRÁLNÍ ŠEDÝ,15-33,MAXI,FILTR,KONTROLNÍ OKÉNKO,16626,10KS</t>
  </si>
  <si>
    <t>170044</t>
  </si>
  <si>
    <t>PUDR WELLAND ZÁSYPOVÝ</t>
  </si>
  <si>
    <t>WPP025 25G,1KS</t>
  </si>
  <si>
    <t>85507</t>
  </si>
  <si>
    <t>BÉŽOVÝ, 50 MM, MIDI, FILTR, 30KS, 103550</t>
  </si>
  <si>
    <t>169687</t>
  </si>
  <si>
    <t>SÁČEK 1D VÝPUSTNÝ AURUM S MANUKOVÝM MEDEM MIDI</t>
  </si>
  <si>
    <t>BÉŽOVÝ 13-60MM(V)X80MM(Š),XMHDM513,30KS</t>
  </si>
  <si>
    <t>171519</t>
  </si>
  <si>
    <t>SÁČEK 1D VÝPUSTNÝ SENSURA MIO CONVEX SOFT</t>
  </si>
  <si>
    <t>MĚKKÝ KONVEX,NEUTRÁLNÍ ŠEDÝ,15-33,MAXI,FILTR,KONTROLNÍ OKÉNKO,16605,10KS</t>
  </si>
  <si>
    <t>170558</t>
  </si>
  <si>
    <t>SÁČEK 2D UZAVŘENÝ SENSURA MIO CLICK</t>
  </si>
  <si>
    <t>NEUTRÁLNÍ ŠEDÝ,40MM,MAXI,KRUHOVÝ FILTR,KONTROLNÍ OKÉNKO,112020,30KS</t>
  </si>
  <si>
    <t>171532</t>
  </si>
  <si>
    <t>PODLOŽKA 2D SENSURA MIO CLICK CONVEX LIGHT</t>
  </si>
  <si>
    <t>MÍRNÝ KONVEX,S OUŠKY,40MM,16901,5KS</t>
  </si>
  <si>
    <t>172197</t>
  </si>
  <si>
    <t>PÁSEK VYROVNÁVACÍ HYDROKOLOIDNÍ VARIMATE,ROVNÝ TVA</t>
  </si>
  <si>
    <t>3X11CM, 60KS</t>
  </si>
  <si>
    <t>86602</t>
  </si>
  <si>
    <t>SÁČEK 1D VÝPUSTNÝ DANSAC NOVA 1 FOLD UP 824-15</t>
  </si>
  <si>
    <t>PRŮHLEDNÝ,15-60MM,STANDARD,FILTR NOVA,INTEG.UZÁVĚR,30KS</t>
  </si>
  <si>
    <t>171224</t>
  </si>
  <si>
    <t>NEUTRÁLNÍ ŠEDÝ,10-45,MIDI,KRUHOVÝ FILTR,10411,30KS</t>
  </si>
  <si>
    <t>82345</t>
  </si>
  <si>
    <t>STANDARD 50 MM,30KS</t>
  </si>
  <si>
    <t>216708</t>
  </si>
  <si>
    <t>3MG TBL NOB 28</t>
  </si>
  <si>
    <t>58880</t>
  </si>
  <si>
    <t>DOLMINA 100 SR</t>
  </si>
  <si>
    <t>100MG TBL PRO 20</t>
  </si>
  <si>
    <t>75632</t>
  </si>
  <si>
    <t>DICLOFENAC AL RETARD</t>
  </si>
  <si>
    <t>100MG TBL PRO 50</t>
  </si>
  <si>
    <t>14075</t>
  </si>
  <si>
    <t>500MG TBL FLM 60</t>
  </si>
  <si>
    <t>FUROSEMID</t>
  </si>
  <si>
    <t>56805</t>
  </si>
  <si>
    <t>40MG TBL NOB 100</t>
  </si>
  <si>
    <t>LEVOTHYROXIN, SODNÁ SŮL</t>
  </si>
  <si>
    <t>69191</t>
  </si>
  <si>
    <t>EUTHYROX</t>
  </si>
  <si>
    <t>150MCG TBL NOB 100</t>
  </si>
  <si>
    <t>196442</t>
  </si>
  <si>
    <t>CITRAFLEET PRÁŠEK PRO PERORÁLNÍ ROZTOK</t>
  </si>
  <si>
    <t>157894</t>
  </si>
  <si>
    <t>SILDENAFIL MYLAN</t>
  </si>
  <si>
    <t>50MG TBL FLM 12</t>
  </si>
  <si>
    <t>SPIRONOLAKTON</t>
  </si>
  <si>
    <t>30434</t>
  </si>
  <si>
    <t>VEROSPIRON</t>
  </si>
  <si>
    <t>25MG TBL NOB 100</t>
  </si>
  <si>
    <t>HOŘČÍK</t>
  </si>
  <si>
    <t>96635</t>
  </si>
  <si>
    <t>470MG/5MG TBL OBD 50</t>
  </si>
  <si>
    <t>85646</t>
  </si>
  <si>
    <t>57/33-48MM, 10KS</t>
  </si>
  <si>
    <t>86519</t>
  </si>
  <si>
    <t>VODA TĚLOVÁ DANSAC SKIN LOTION 70000-0000</t>
  </si>
  <si>
    <t>200ML,1KS</t>
  </si>
  <si>
    <t>131004</t>
  </si>
  <si>
    <t>PÁS STOMICKÝ</t>
  </si>
  <si>
    <t>PROTECT.STOMA SUPPORT</t>
  </si>
  <si>
    <t>169954</t>
  </si>
  <si>
    <t>BÉŽOVÝ,55MM,MAXI,932455,30KS</t>
  </si>
  <si>
    <t>169938</t>
  </si>
  <si>
    <t>BÉŽOVÝ,55MM,MAXI,931455,30KS</t>
  </si>
  <si>
    <t>170045</t>
  </si>
  <si>
    <t>KRÉM WELLAND BARIÉROVÝ ZKLIDŇUJÍCÍ</t>
  </si>
  <si>
    <t>WBC100 100G,1KS</t>
  </si>
  <si>
    <t>3337</t>
  </si>
  <si>
    <t>169975</t>
  </si>
  <si>
    <t>55/15-36MM,937515U,5KS</t>
  </si>
  <si>
    <t>85698</t>
  </si>
  <si>
    <t>PÁSEK PŘÍDRŽNÝ STOMOCUR</t>
  </si>
  <si>
    <t>DÉLKA 1M</t>
  </si>
  <si>
    <t>170587</t>
  </si>
  <si>
    <t>STANDARD,4 OUŠKA,00423,1KS</t>
  </si>
  <si>
    <t>130046</t>
  </si>
  <si>
    <t>SÁČEK 2D VÝPUSTNÝ DANSAC NOVA 2 HIGH OUTPUT</t>
  </si>
  <si>
    <t>PRŮHLEDNÝ,55MM,FILTR NOVA,1208-55,10KS</t>
  </si>
  <si>
    <t>171524</t>
  </si>
  <si>
    <t>SÁČEK 1D VÝPUSTNÝ SENSURA MIO CONVEX DEEP</t>
  </si>
  <si>
    <t>HLUBOKÝ KONVEX,NEUTRÁLNÍ ŠEDÝ,15-33,MAXI,FILTR,KONTROLNÍ OKÉNKO,16646,10KS</t>
  </si>
  <si>
    <t>80201</t>
  </si>
  <si>
    <t>GÁZA SKLÁDANÁ KOMPRESY NESTERILNÍ</t>
  </si>
  <si>
    <t>10X10CM,8 VRSTEV,100KS</t>
  </si>
  <si>
    <t>GABAPENTIN</t>
  </si>
  <si>
    <t>150759</t>
  </si>
  <si>
    <t>GABANOX</t>
  </si>
  <si>
    <t>400MG CPS DUR 90</t>
  </si>
  <si>
    <t>LÉČIVA K TERAPII ONEMOCNĚNÍ JATER</t>
  </si>
  <si>
    <t>125753</t>
  </si>
  <si>
    <t>300MG CPS DUR 100</t>
  </si>
  <si>
    <t>PERINDOPRIL A BISOPROLOL</t>
  </si>
  <si>
    <t>213258</t>
  </si>
  <si>
    <t>COSYREL</t>
  </si>
  <si>
    <t>5MG/10MG TBL FLM 30</t>
  </si>
  <si>
    <t>99366</t>
  </si>
  <si>
    <t>AMOKSIKLAV 457 MG/5 ML</t>
  </si>
  <si>
    <t>400MG/57MG/5ML POR PLV SUS 70M</t>
  </si>
  <si>
    <t>ADEMETHIONIN</t>
  </si>
  <si>
    <t>215851</t>
  </si>
  <si>
    <t>500MG TBL ENT 10</t>
  </si>
  <si>
    <t>202888</t>
  </si>
  <si>
    <t>132601</t>
  </si>
  <si>
    <t>DEXAMETHASON</t>
  </si>
  <si>
    <t>21698</t>
  </si>
  <si>
    <t>DEXAMETHASONE WZF POLFA</t>
  </si>
  <si>
    <t>1MG/ML OPH GTT SUS 1X5ML PE</t>
  </si>
  <si>
    <t>47033</t>
  </si>
  <si>
    <t>35MG/ML POR PLV SUS 100ML</t>
  </si>
  <si>
    <t>123264</t>
  </si>
  <si>
    <t>CIPRALEX</t>
  </si>
  <si>
    <t>20MG/ML POR GTT SOL 1X15ML</t>
  </si>
  <si>
    <t>FYTOMENADION</t>
  </si>
  <si>
    <t>720</t>
  </si>
  <si>
    <t>20MG/ML POR GTT EML 1X5ML</t>
  </si>
  <si>
    <t>MOXIFLOXACIN</t>
  </si>
  <si>
    <t>135827</t>
  </si>
  <si>
    <t>VIGAMOX 5 MG/ML OČNÍ KAPKY</t>
  </si>
  <si>
    <t>5MG/ML OPH GTT SOL 1X5ML</t>
  </si>
  <si>
    <t>115318</t>
  </si>
  <si>
    <t>157254</t>
  </si>
  <si>
    <t>OMEPRAZOL ACTAVIS</t>
  </si>
  <si>
    <t>20MG CPS ETD 30</t>
  </si>
  <si>
    <t>59672</t>
  </si>
  <si>
    <t>100MG TBL PRO 30</t>
  </si>
  <si>
    <t>12686</t>
  </si>
  <si>
    <t>TRAMAL RETARD TABLETY 100 MG</t>
  </si>
  <si>
    <t>100MG TBL PRO 10</t>
  </si>
  <si>
    <t>132992</t>
  </si>
  <si>
    <t>215168</t>
  </si>
  <si>
    <t>KREON 10 000</t>
  </si>
  <si>
    <t>10000U CPS ETD 50</t>
  </si>
  <si>
    <t>86356</t>
  </si>
  <si>
    <t>SÁČEK 1D DRENÁŽNÍ DRAINA S H08560</t>
  </si>
  <si>
    <t>PRŮHLEDNÝ MINI,30KS</t>
  </si>
  <si>
    <t>KLOPIDOGREL</t>
  </si>
  <si>
    <t>169252</t>
  </si>
  <si>
    <t>TROMBEX</t>
  </si>
  <si>
    <t>75MG TBL FLM 90</t>
  </si>
  <si>
    <t>184245</t>
  </si>
  <si>
    <t>75MCG TBL NOB 100</t>
  </si>
  <si>
    <t>METFORMIN A LINAGLIPTIN</t>
  </si>
  <si>
    <t>193608</t>
  </si>
  <si>
    <t>JENTADUETO</t>
  </si>
  <si>
    <t>2,5MG/1000MG TBL FLM 180(2X90X</t>
  </si>
  <si>
    <t>PERINDOPRIL A DIURETIKA</t>
  </si>
  <si>
    <t>122690</t>
  </si>
  <si>
    <t>5MG/1,25MG TBL FLM 90</t>
  </si>
  <si>
    <t>REPAGLINID</t>
  </si>
  <si>
    <t>26782</t>
  </si>
  <si>
    <t>NOVONORM</t>
  </si>
  <si>
    <t>2MG TBL NOB 90</t>
  </si>
  <si>
    <t>218386</t>
  </si>
  <si>
    <t>ZOLPINOX</t>
  </si>
  <si>
    <t>10MG TBL FLM 100</t>
  </si>
  <si>
    <t>EMPAGLIFLOZIN</t>
  </si>
  <si>
    <t>210026</t>
  </si>
  <si>
    <t>JARDIANCE</t>
  </si>
  <si>
    <t>10MG TBL FLM 90X1</t>
  </si>
  <si>
    <t>11668</t>
  </si>
  <si>
    <t>ORTÉZA KOLENNÍ S DVOUOSÝM KLOUBEM PAN 7.05</t>
  </si>
  <si>
    <t>ROZEPINATELNÁ,KRÁTKÁ, VEL. S,M,L,XL,XXL UNIV. P-L</t>
  </si>
  <si>
    <t>AMIDY</t>
  </si>
  <si>
    <t>2684</t>
  </si>
  <si>
    <t>10MG/G+2MG/G URT GEL 1X20G</t>
  </si>
  <si>
    <t>4013</t>
  </si>
  <si>
    <t>DOXYBENE</t>
  </si>
  <si>
    <t>200MG TBL NOB 10</t>
  </si>
  <si>
    <t>FLUTIKASON-FUROÁT</t>
  </si>
  <si>
    <t>29816</t>
  </si>
  <si>
    <t>AVAMYS</t>
  </si>
  <si>
    <t>27,5MCG/VSTŘIK NAS SPR SUS 1X1</t>
  </si>
  <si>
    <t>151949</t>
  </si>
  <si>
    <t>INDAP</t>
  </si>
  <si>
    <t>2,5MG CPS DUR 100</t>
  </si>
  <si>
    <t>METHYLPREDNISOLON-ACEPONÁT</t>
  </si>
  <si>
    <t>203007</t>
  </si>
  <si>
    <t>ADVANTAN</t>
  </si>
  <si>
    <t>1MG/G CRM 1X15G</t>
  </si>
  <si>
    <t>METOPROLOL</t>
  </si>
  <si>
    <t>49941</t>
  </si>
  <si>
    <t>215606</t>
  </si>
  <si>
    <t>214435</t>
  </si>
  <si>
    <t>PREDNISOLON A ANTISEPTIKA</t>
  </si>
  <si>
    <t>16467</t>
  </si>
  <si>
    <t>IMACORT</t>
  </si>
  <si>
    <t>10MG/G+2,5MG/G+5MG/G CRM 20G</t>
  </si>
  <si>
    <t>6264</t>
  </si>
  <si>
    <t>SULTAMICILIN</t>
  </si>
  <si>
    <t>17149</t>
  </si>
  <si>
    <t>375MG TBL FLM 12</t>
  </si>
  <si>
    <t>85645</t>
  </si>
  <si>
    <t>45/22-36MM, 10KS</t>
  </si>
  <si>
    <t>85696</t>
  </si>
  <si>
    <t>ODSTRAŇOVAČ NÁPLASTI STOMOCUR EMPLASECTAL SPRAY</t>
  </si>
  <si>
    <t>170397</t>
  </si>
  <si>
    <t>SÁČEK 2D UZAVŘENÝ ZENSIV</t>
  </si>
  <si>
    <t>BÉŽOVÝ S OKÉNKEM A VENTILEM,KROUŽEK 60MM,15KS</t>
  </si>
  <si>
    <t>172025</t>
  </si>
  <si>
    <t>ODSTRAŇOVAČ MEDICÍNSKÝCH ADHEZIV SILIKONOVÝ TRIO E</t>
  </si>
  <si>
    <t>SPREJ 50ML</t>
  </si>
  <si>
    <t>18517</t>
  </si>
  <si>
    <t>9,5X9,5CM 5KS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</si>
  <si>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</si>
  <si>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</si>
  <si>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</si>
  <si>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</si>
  <si>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</si>
  <si>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</si>
  <si>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18547</t>
  </si>
  <si>
    <t>181293</t>
  </si>
  <si>
    <t>ESSENTIALE FORTE</t>
  </si>
  <si>
    <t>600MG CPS DUR 30</t>
  </si>
  <si>
    <t>LEVONORGESTREL A ETHINYLESTRADIOL</t>
  </si>
  <si>
    <t>200749</t>
  </si>
  <si>
    <t>MINISISTON</t>
  </si>
  <si>
    <t>0,030MG/0,125MG TBL OBD 3X21</t>
  </si>
  <si>
    <t>202869</t>
  </si>
  <si>
    <t>HELICID</t>
  </si>
  <si>
    <t>40MG CPS ETD 28 VI</t>
  </si>
  <si>
    <t>SUMATRIPTAN</t>
  </si>
  <si>
    <t>146283</t>
  </si>
  <si>
    <t>SUMATRIPTAN MYLAN</t>
  </si>
  <si>
    <t>50MG TBL FLM 6</t>
  </si>
  <si>
    <t>132603</t>
  </si>
  <si>
    <t>14811</t>
  </si>
  <si>
    <t>CPS ETD 50X25000UT</t>
  </si>
  <si>
    <t>54535</t>
  </si>
  <si>
    <t>PANZYTRAT 25 000</t>
  </si>
  <si>
    <t>25000U CPS ETD 100 II</t>
  </si>
  <si>
    <t>54534</t>
  </si>
  <si>
    <t>25000U CPS ETD 50 II</t>
  </si>
  <si>
    <t>5112</t>
  </si>
  <si>
    <t>PÁS BŘIŠNÍ VERBA 932 521 4</t>
  </si>
  <si>
    <t>OBDVOD TRUPU 105-115CM,VEL.5</t>
  </si>
  <si>
    <t>LOSARTAN</t>
  </si>
  <si>
    <t>13897</t>
  </si>
  <si>
    <t>LOZAP 100 ZENTIVA</t>
  </si>
  <si>
    <t>100MG TBL FLM 90 AL</t>
  </si>
  <si>
    <t>METFORMIN A VILDAGLIPTIN</t>
  </si>
  <si>
    <t>29740</t>
  </si>
  <si>
    <t>EUCREAS</t>
  </si>
  <si>
    <t>50MG/1000MG TBL FLM 60 I</t>
  </si>
  <si>
    <t>125519</t>
  </si>
  <si>
    <t>APO-METOPROLOL 100</t>
  </si>
  <si>
    <t>ROSUVASTATIN</t>
  </si>
  <si>
    <t>148070</t>
  </si>
  <si>
    <t>ROSUCARD</t>
  </si>
  <si>
    <t>10MG TBL FLM 90</t>
  </si>
  <si>
    <t>180825</t>
  </si>
  <si>
    <t>HYDROCORTISON 10 MG JENAPHARM</t>
  </si>
  <si>
    <t>10MG TBL NOB 20</t>
  </si>
  <si>
    <t>HYDROKORTISON A ANTIBIOTIKA</t>
  </si>
  <si>
    <t>41515</t>
  </si>
  <si>
    <t>PIMAFUCORT</t>
  </si>
  <si>
    <t>10MG/G+10MG/G+3,5MG/G CRM 15G</t>
  </si>
  <si>
    <t>KOMBINACE A KOMPLEXY SLOUČENIN HLINÍKU, VÁPNÍKU A HOŘČÍKU</t>
  </si>
  <si>
    <t>93582</t>
  </si>
  <si>
    <t>258MG/388MG POR SUS 30X5ML</t>
  </si>
  <si>
    <t>160806</t>
  </si>
  <si>
    <t>PICOPREP</t>
  </si>
  <si>
    <t>10MG/3,5G/12G POR PLV SOL 2</t>
  </si>
  <si>
    <t>CEFTAZIDIM</t>
  </si>
  <si>
    <t>76353</t>
  </si>
  <si>
    <t>FORTUM</t>
  </si>
  <si>
    <t>1G INJ/INF PLV SOL 1</t>
  </si>
  <si>
    <t>130035</t>
  </si>
  <si>
    <t>SÁČEK 1D VÝPUSTNÝ DANSAC NOVA 1 FOLD UP MAXI</t>
  </si>
  <si>
    <t>BÉŽOVÝ,15-90MM,MAXI,FILTR NOVA,INTEG.UZÁVĚR,815-15,10KS</t>
  </si>
  <si>
    <t>82976</t>
  </si>
  <si>
    <t>SÁČEK 1D UZAVŘENÝ DANSAC NOVALIFE 1C MIDI</t>
  </si>
  <si>
    <t>BÉŽOVÝ,OTVOR 30MM,FILTR NOVALIFE, 30KS, 901-30</t>
  </si>
  <si>
    <t>85524</t>
  </si>
  <si>
    <t>PROUŽKY ADHEZIVNÍ 102X50MM OCHRANNÉ</t>
  </si>
  <si>
    <t>102X50MM, 100KS</t>
  </si>
  <si>
    <t>86496</t>
  </si>
  <si>
    <t>PODLOŽKA 2D DANSAC NOVA 2 1170-15</t>
  </si>
  <si>
    <t>PRSTENEC 70MM,15-62MM,OMYVATELNÁ,5KS</t>
  </si>
  <si>
    <t>86672</t>
  </si>
  <si>
    <t>SÁČEK 2D VÝPUSTNÝ DANSAC NOVA 2 FOLD UP 1215-70</t>
  </si>
  <si>
    <t>BÉŽOVÝ,PRSTENEC 70MM,STANDARD,FILTR NOVA,INTEG.UZÁVĚR,10KS</t>
  </si>
  <si>
    <t>85677</t>
  </si>
  <si>
    <t>SÁČEK 1D VÝPUSTNÝ KONVEX PELICAN STANDARD 839512</t>
  </si>
  <si>
    <t>PRŮHLEDNÝ, K ÚPRAVĚ VELIKOSTI DO 60MM, 10KS</t>
  </si>
  <si>
    <t>169926</t>
  </si>
  <si>
    <t>55/15-40MM,936515,5KS</t>
  </si>
  <si>
    <t>85697</t>
  </si>
  <si>
    <t>PUDR STOMOCUR HP 30</t>
  </si>
  <si>
    <t>30G</t>
  </si>
  <si>
    <t>170818</t>
  </si>
  <si>
    <t>57(22-33)MM,5KS</t>
  </si>
  <si>
    <t>85494</t>
  </si>
  <si>
    <t>SÁČEK 2D UZAVŘENÝ SENSURA CLICK</t>
  </si>
  <si>
    <t>BÉŽOVÝ, 50 MM, MAXI, FILTR, 30KS, 101650</t>
  </si>
  <si>
    <t>170065</t>
  </si>
  <si>
    <t xml:space="preserve">SÁČEK 1D VÝP DANSAC NOVALIFE 1 SOFT CONVEX MAXI S </t>
  </si>
  <si>
    <t>BÉŽOVÝ,15-54MM,FILTR NOVALIFE,10KS</t>
  </si>
  <si>
    <t>169789</t>
  </si>
  <si>
    <t>KROUŽEK TĚSNÍCÍ STOMAHESIVE</t>
  </si>
  <si>
    <t>48MM TENKÝ,10KS</t>
  </si>
  <si>
    <t>171533</t>
  </si>
  <si>
    <t>MÍRNÝ KONVEX,S OUŠKY,50MM,16911,5KS</t>
  </si>
  <si>
    <t>82602</t>
  </si>
  <si>
    <t>PODLOŽKA 2D DANSAC NOVALIFE 2 CONVEX</t>
  </si>
  <si>
    <t>70MM,OTVOR 40-59MM,1970-40,5KS</t>
  </si>
  <si>
    <t>172026</t>
  </si>
  <si>
    <t>UBROUSKY 30KS</t>
  </si>
  <si>
    <t>169271</t>
  </si>
  <si>
    <t>KROUŽEK TĚSNÍCÍ TVAROVATELNÝ BRAVA</t>
  </si>
  <si>
    <t>TLOUŠŤKA 4,2 MM,30KS</t>
  </si>
  <si>
    <t>171108</t>
  </si>
  <si>
    <t>70MM,OTVOR 10-59MM,1970-10,5KS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</si>
  <si>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</si>
  <si>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</si>
  <si>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</si>
  <si>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</si>
  <si>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CIKLOPIROX</t>
  </si>
  <si>
    <t>76150</t>
  </si>
  <si>
    <t>BATRAFEN</t>
  </si>
  <si>
    <t>10MG/G CRM 20G</t>
  </si>
  <si>
    <t>56993</t>
  </si>
  <si>
    <t>30MG TBL NOB 10</t>
  </si>
  <si>
    <t>215568</t>
  </si>
  <si>
    <t>59807</t>
  </si>
  <si>
    <t>19000IU/ML INJ SOL ISP 2X0,8ML</t>
  </si>
  <si>
    <t>45011</t>
  </si>
  <si>
    <t>500MG TBL FLM 6</t>
  </si>
  <si>
    <t>155862</t>
  </si>
  <si>
    <t>SUMAMED</t>
  </si>
  <si>
    <t>500MG INF PLV SOL 5</t>
  </si>
  <si>
    <t>2547</t>
  </si>
  <si>
    <t>OPH UNG 3,5G</t>
  </si>
  <si>
    <t>DIHYDROKODEIN</t>
  </si>
  <si>
    <t>41824</t>
  </si>
  <si>
    <t>DHC CONTINUS</t>
  </si>
  <si>
    <t>60MG TBL RET 60</t>
  </si>
  <si>
    <t>153535</t>
  </si>
  <si>
    <t>MAALOX BEZ CUKRU CITRON</t>
  </si>
  <si>
    <t>400MG/400MG TBL MND 40</t>
  </si>
  <si>
    <t>32063</t>
  </si>
  <si>
    <t>125066</t>
  </si>
  <si>
    <t>APO-AMLO 5</t>
  </si>
  <si>
    <t>KYANOKOBALAMIN</t>
  </si>
  <si>
    <t>643</t>
  </si>
  <si>
    <t>VITAMIN B12 LÉČIVA</t>
  </si>
  <si>
    <t>1000MCG INJ SOL 5X1ML</t>
  </si>
  <si>
    <t>32086</t>
  </si>
  <si>
    <t>TRALGIT</t>
  </si>
  <si>
    <t>50MG CPS DUR 20</t>
  </si>
  <si>
    <t>FORMOTEROL A BUDESONID</t>
  </si>
  <si>
    <t>180087</t>
  </si>
  <si>
    <t>SYMBICORT TURBUHALER 200 MIKROGRAMŮ/ 6 MIKROGRAMŮ/ INHALACE</t>
  </si>
  <si>
    <t>160MCG/4,5MCG INH PLV 1X120DÁV</t>
  </si>
  <si>
    <t>94933</t>
  </si>
  <si>
    <t>AUGMENTIN 1 G</t>
  </si>
  <si>
    <t>875MG/125MG TBL FLM 14 II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</si>
  <si>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</si>
  <si>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</si>
  <si>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</si>
  <si>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</si>
  <si>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</si>
  <si>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</si>
  <si>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ATORVASTATIN</t>
  </si>
  <si>
    <t>93015</t>
  </si>
  <si>
    <t>SORTIS</t>
  </si>
  <si>
    <t>93018</t>
  </si>
  <si>
    <t>20MG TBL FLM 100</t>
  </si>
  <si>
    <t>219840</t>
  </si>
  <si>
    <t>CONCOR COR</t>
  </si>
  <si>
    <t>2,5MG TBL FLM 100</t>
  </si>
  <si>
    <t>EZETIMIB</t>
  </si>
  <si>
    <t>47997</t>
  </si>
  <si>
    <t>EZETROL</t>
  </si>
  <si>
    <t>10MG TBL NOB 98 B</t>
  </si>
  <si>
    <t>FENOFIBRÁT</t>
  </si>
  <si>
    <t>207097</t>
  </si>
  <si>
    <t>LIPANTHYL SUPRA</t>
  </si>
  <si>
    <t>160MG TBL FLM 90</t>
  </si>
  <si>
    <t>141036</t>
  </si>
  <si>
    <t>KYSELINA ACETYLSALICYLOVÁ</t>
  </si>
  <si>
    <t>155782</t>
  </si>
  <si>
    <t>GODASAL 100</t>
  </si>
  <si>
    <t>100MG/50MG TBL NOB 100</t>
  </si>
  <si>
    <t>23747</t>
  </si>
  <si>
    <t>GLUCOPHAGE XR</t>
  </si>
  <si>
    <t>500MG TBL PRO 60</t>
  </si>
  <si>
    <t>120796</t>
  </si>
  <si>
    <t>APO-PERINDO</t>
  </si>
  <si>
    <t>4MG TBL NOB 100</t>
  </si>
  <si>
    <t>148078</t>
  </si>
  <si>
    <t>40MG TBL FLM 90</t>
  </si>
  <si>
    <t>DROTAVERIN</t>
  </si>
  <si>
    <t>192729</t>
  </si>
  <si>
    <t>40MG TBL NOB 24</t>
  </si>
  <si>
    <t>MAGNESIUM-LAKTÁT</t>
  </si>
  <si>
    <t>186334</t>
  </si>
  <si>
    <t>MAGNESIUM LACTATE BIOMEDICA</t>
  </si>
  <si>
    <t>500MG TBL NOB 100</t>
  </si>
  <si>
    <t>MESALAZIN</t>
  </si>
  <si>
    <t>86616</t>
  </si>
  <si>
    <t>PENTASA SLOW RELEASE TABLETS 500 MG</t>
  </si>
  <si>
    <t>500MG TBL PRO 100</t>
  </si>
  <si>
    <t>202740</t>
  </si>
  <si>
    <t>85510</t>
  </si>
  <si>
    <t>BÉŽOVÝ, 50 MM, MAXI, FILTR, 30KS, 103650</t>
  </si>
  <si>
    <t>86645</t>
  </si>
  <si>
    <t>PODLOŽKA ALMARYS TWIN PLUS STANDARD 036250U</t>
  </si>
  <si>
    <t>50MM,10KS</t>
  </si>
  <si>
    <t>171539</t>
  </si>
  <si>
    <t>HLUBOKÝ KONVEX,S OUŠKY,70MM,16971,5KS</t>
  </si>
  <si>
    <t>86626</t>
  </si>
  <si>
    <t>SÁČEK 2D UZAVŘENÝ ALMARYS TWIN PLUS 037250U</t>
  </si>
  <si>
    <t>BÉŽOVÝ,50MM,30KS</t>
  </si>
  <si>
    <t>130069</t>
  </si>
  <si>
    <t>SÁČEK 2D UZAVŘENÝ STOMOCUR CLIC CD 5757 CW</t>
  </si>
  <si>
    <t>BÉŽOVÝ S OKÉNKEM,FILTR,57MM,30KS</t>
  </si>
  <si>
    <t>86707</t>
  </si>
  <si>
    <t>PRSTENEC 43MM,STANDARD,BÉŽOVÝ,FILTR NOVA,1201-43,30KS</t>
  </si>
  <si>
    <t>82347</t>
  </si>
  <si>
    <t>DESTIČKA HYDROKOLOIDNÍ OCHRANNÁ</t>
  </si>
  <si>
    <t>85692</t>
  </si>
  <si>
    <t>PODLOŽKA 2D STOMOCUR CFK 5715</t>
  </si>
  <si>
    <t>KONVEXNÍ, 15-35MM, 3KS</t>
  </si>
  <si>
    <t>86236</t>
  </si>
  <si>
    <t>SÁČEK 1D VÝPUSTNÝ DANSAC NOVA 1 INFANT 818-10</t>
  </si>
  <si>
    <t>PRŮHLEDNÝ,10-40MM,DĚTSKÝ,FILTR NOVA,30KS</t>
  </si>
  <si>
    <t>86609</t>
  </si>
  <si>
    <t>SÁČEK 1D UZAVŘENÝ FLEXIMA 044015U</t>
  </si>
  <si>
    <t>BÉŽOVÝ,15-50MM,K ÚPRAVĚ,30KS</t>
  </si>
  <si>
    <t>82985</t>
  </si>
  <si>
    <t>PODLOŽKA 2D DANSAC NOVALIFE 2</t>
  </si>
  <si>
    <t>43MM,OTVOR 10-35MM,5KS,1743-10</t>
  </si>
  <si>
    <t>86494</t>
  </si>
  <si>
    <t>PODLOŽKA 2D DANSAC NOVA 2 1143-15</t>
  </si>
  <si>
    <t>PRSTENEC 43MM,15-35MM,OMYVATELNÁ,5KS</t>
  </si>
  <si>
    <t>85586</t>
  </si>
  <si>
    <t>PŘÍPRAVEK ABSORPČNÍ PERFORM ABSORBENS,839020,SÁČKY</t>
  </si>
  <si>
    <t>60KS</t>
  </si>
  <si>
    <t>170576</t>
  </si>
  <si>
    <t>NEUTRÁLNÍ ŠEDÝ,70MM,MAXI,KRUHOVÝ FILTR,KONTROLNÍ OKÉNKO,112610,30KS</t>
  </si>
  <si>
    <t>19014</t>
  </si>
  <si>
    <t>PÁS STOMICKÝ STOMEX 2700</t>
  </si>
  <si>
    <t>STOMICKÝ PÁS TEXTILNÍ ELASTICKÝ,1KS</t>
  </si>
  <si>
    <t>LEFLUNOMID</t>
  </si>
  <si>
    <t>26259</t>
  </si>
  <si>
    <t>ARAVA</t>
  </si>
  <si>
    <t>148074</t>
  </si>
  <si>
    <t>20MG TBL FLM 90</t>
  </si>
  <si>
    <t>FYTOFARMAKA A ŽIVOČIŠNÉ PRODUKTY (ČESKÁ ATC SKUPINA)</t>
  </si>
  <si>
    <t>45547</t>
  </si>
  <si>
    <t>MASTODYNON</t>
  </si>
  <si>
    <t>POR GTT SOL 1X100ML</t>
  </si>
  <si>
    <t>JODOVANÝ POVIDON</t>
  </si>
  <si>
    <t>203323</t>
  </si>
  <si>
    <t>BETADINE</t>
  </si>
  <si>
    <t>100MG/G UNG 100G</t>
  </si>
  <si>
    <t>46754</t>
  </si>
  <si>
    <t>100MG CPS DUR 30</t>
  </si>
  <si>
    <t>22441</t>
  </si>
  <si>
    <t>OBINADLO ELASTICKÉ IDEALTEX</t>
  </si>
  <si>
    <t>12CMX5M,1KS</t>
  </si>
  <si>
    <t>80175</t>
  </si>
  <si>
    <t>KOMPRESY MESOFT NESTERILNÍ</t>
  </si>
  <si>
    <t>7,5X7,5CM,NETKANÝ TEXTIL,4 VRSTVY,100KS</t>
  </si>
  <si>
    <t>80176</t>
  </si>
  <si>
    <t>10X10CM,NETKANÝ TEXTIL,4 VRSTVY,100KS</t>
  </si>
  <si>
    <t>45780</t>
  </si>
  <si>
    <t>REPRE 2 BAVLNA A-D OTEVŘENÁ UZAVŘENÁ ŠPIČKA VELIKOST S M L XL XXL</t>
  </si>
  <si>
    <t>140621</t>
  </si>
  <si>
    <t>EPITÉZA MAMÁRNÍ ESSENTIAL 2S</t>
  </si>
  <si>
    <t>SILIKONOVÁ, SYMETRICKÁ, 440</t>
  </si>
  <si>
    <t>93021</t>
  </si>
  <si>
    <t>40MG TBL FLM 100</t>
  </si>
  <si>
    <t>149483</t>
  </si>
  <si>
    <t>ZYLLT</t>
  </si>
  <si>
    <t>75MG TBL FLM 56</t>
  </si>
  <si>
    <t>LINAGLIPTIN</t>
  </si>
  <si>
    <t>168451</t>
  </si>
  <si>
    <t>TRAJENTA</t>
  </si>
  <si>
    <t>5MG TBL FLM 90X1</t>
  </si>
  <si>
    <t>31536</t>
  </si>
  <si>
    <t>25MG TBL PRO 100</t>
  </si>
  <si>
    <t>ORGANO-HEPARINOID</t>
  </si>
  <si>
    <t>100304</t>
  </si>
  <si>
    <t>300MG/100G GEL 40G</t>
  </si>
  <si>
    <t>RIVAROXABAN</t>
  </si>
  <si>
    <t>168904</t>
  </si>
  <si>
    <t>XARELTO</t>
  </si>
  <si>
    <t>20MG TBL FLM 98 II</t>
  </si>
  <si>
    <t>203954</t>
  </si>
  <si>
    <t>400MG/80MG TBL NOB 28</t>
  </si>
  <si>
    <t>KLARITHROMYCIN</t>
  </si>
  <si>
    <t>216186</t>
  </si>
  <si>
    <t>KLACID SR</t>
  </si>
  <si>
    <t>500MG TBL RET 14</t>
  </si>
  <si>
    <t>75023</t>
  </si>
  <si>
    <t>COTRIMOXAZOL AL FORTE</t>
  </si>
  <si>
    <t>800MG/160MG TBL NOB 20</t>
  </si>
  <si>
    <t>58425</t>
  </si>
  <si>
    <t>50MG TBL FLM 30</t>
  </si>
  <si>
    <t>12737</t>
  </si>
  <si>
    <t>216199</t>
  </si>
  <si>
    <t>KLACID 500</t>
  </si>
  <si>
    <t>500MG TBL FLM 14</t>
  </si>
  <si>
    <t>147458</t>
  </si>
  <si>
    <t>112MCG TBL NOB 100 II</t>
  </si>
  <si>
    <t>216471</t>
  </si>
  <si>
    <t>SÍRAN ŽELEZNATÝ</t>
  </si>
  <si>
    <t>14711</t>
  </si>
  <si>
    <t>80MG TBL RET 30 I</t>
  </si>
  <si>
    <t>198054</t>
  </si>
  <si>
    <t>SANVAL</t>
  </si>
  <si>
    <t>162187</t>
  </si>
  <si>
    <t>CIPROFLOXACIN KABI</t>
  </si>
  <si>
    <t>400MG/200ML INF SOL 10X200ML</t>
  </si>
  <si>
    <t>132786</t>
  </si>
  <si>
    <t>KYSELINA LISTOVÁ</t>
  </si>
  <si>
    <t>76064</t>
  </si>
  <si>
    <t>ACIDUM FOLICUM LÉČIVA</t>
  </si>
  <si>
    <t>10MG TBL OBD 30</t>
  </si>
  <si>
    <t>LOPERAMID</t>
  </si>
  <si>
    <t>132604</t>
  </si>
  <si>
    <t>2MG CPS DUR 20</t>
  </si>
  <si>
    <t>132991</t>
  </si>
  <si>
    <t>UREA</t>
  </si>
  <si>
    <t>16462</t>
  </si>
  <si>
    <t>EXCIPIAL U LIPOLOTIO</t>
  </si>
  <si>
    <t>40MG/ML DRM EML 200ML</t>
  </si>
  <si>
    <t>VÁPNÍK, KOMBINACE S VITAMINEM D A/NEBO JINÝMI LÉČIVY</t>
  </si>
  <si>
    <t>164888</t>
  </si>
  <si>
    <t>CALTRATE 600 MG/400 IU D3 POTAHOVANÁ TABLETA</t>
  </si>
  <si>
    <t>600MG/400IU TBL FLM 90</t>
  </si>
  <si>
    <t>166777</t>
  </si>
  <si>
    <t>50MG TBL FLM 100 II</t>
  </si>
  <si>
    <t>81247</t>
  </si>
  <si>
    <t>KRYTÍ ABSORPČNÍ TENKÉ MEPILEX LITE</t>
  </si>
  <si>
    <t>10X10CM,SE SILIKONOVOU VRSTVOU SAFETAC,5KS</t>
  </si>
  <si>
    <t>5113</t>
  </si>
  <si>
    <t>PÁS BŘIŠNÍ VERBA 932 520 5</t>
  </si>
  <si>
    <t>OBDVOD TRUPU 95-105CM,VEL.4</t>
  </si>
  <si>
    <t>107806</t>
  </si>
  <si>
    <t>20MG TBL ENT 30</t>
  </si>
  <si>
    <t>16319</t>
  </si>
  <si>
    <t>BRAUNOVIDON</t>
  </si>
  <si>
    <t>100MG/G UNG 20G</t>
  </si>
  <si>
    <t>187425</t>
  </si>
  <si>
    <t>50MCG TBL NOB 100</t>
  </si>
  <si>
    <t>MUPIROCIN</t>
  </si>
  <si>
    <t>90778</t>
  </si>
  <si>
    <t>BACTROBAN</t>
  </si>
  <si>
    <t>20MG/G UNG 15G</t>
  </si>
  <si>
    <t>32060</t>
  </si>
  <si>
    <t>9500IU/ML INJ SOL ISP 2X0,6ML</t>
  </si>
  <si>
    <t>80171</t>
  </si>
  <si>
    <t>5X5CM,8 VRSTEV,25X2KS</t>
  </si>
  <si>
    <t>5114</t>
  </si>
  <si>
    <t>PÁS BŘIŠNÍ VERBA 932 519 8</t>
  </si>
  <si>
    <t>OBDVOD TRUPU 85-95CM,VEL.3</t>
  </si>
  <si>
    <t>78585</t>
  </si>
  <si>
    <t>PAS KÝLNÍ TŘÍSELNÝ JEDNOSTRANNÝ INGUIN I</t>
  </si>
  <si>
    <t>793135400100,200 PRAVO NEBO LEVOSTRANNÝ S 1 PELOTOU,7VEL.70-140/PO 10CM/TĚLOVÝ</t>
  </si>
  <si>
    <t>45126</t>
  </si>
  <si>
    <t>LASTOFA-UZAVŘENÁ ŠPIČKA A-G</t>
  </si>
  <si>
    <t>ANTIBIOTIKA V KOMBINACI S OSTATNÍMI LÉČIVY</t>
  </si>
  <si>
    <t>1077</t>
  </si>
  <si>
    <t>OPHTHALMO-FRAMYKOIN COMP.</t>
  </si>
  <si>
    <t>OPH UNG 5G</t>
  </si>
  <si>
    <t>97522</t>
  </si>
  <si>
    <t>500MG TBL FLM 30</t>
  </si>
  <si>
    <t>132632</t>
  </si>
  <si>
    <t>NAFAZOLIN</t>
  </si>
  <si>
    <t>811</t>
  </si>
  <si>
    <t>SANORIN 0,5 PM</t>
  </si>
  <si>
    <t>0,5MG/ML NAS GTT SOL 1X10ML</t>
  </si>
  <si>
    <t>NEOSTIGMIN</t>
  </si>
  <si>
    <t>53940</t>
  </si>
  <si>
    <t>15MG TBL NOB 20</t>
  </si>
  <si>
    <t>RILMENIDIN</t>
  </si>
  <si>
    <t>166423</t>
  </si>
  <si>
    <t>RILMENIDIN TEVA</t>
  </si>
  <si>
    <t>1MG TBL NOB 90</t>
  </si>
  <si>
    <t>85525</t>
  </si>
  <si>
    <t>AMOKSIKLAV 625 MG</t>
  </si>
  <si>
    <t>500MG/125MG TBL FLM 21</t>
  </si>
  <si>
    <t>*4014</t>
  </si>
  <si>
    <t>54539</t>
  </si>
  <si>
    <t>DOLMINA INJ</t>
  </si>
  <si>
    <t>75MG/3ML INJ SOL 5X3ML</t>
  </si>
  <si>
    <t>119513</t>
  </si>
  <si>
    <t>LOSEPRAZOL</t>
  </si>
  <si>
    <t>20MG CPS ETD 98</t>
  </si>
  <si>
    <t>208322</t>
  </si>
  <si>
    <t>ORTANOL</t>
  </si>
  <si>
    <t>20MG CPS ETD 100 I</t>
  </si>
  <si>
    <t>SACCHAROMYCES BOULARDII</t>
  </si>
  <si>
    <t>10502</t>
  </si>
  <si>
    <t>250MG CPS DUR 10</t>
  </si>
  <si>
    <t>2420</t>
  </si>
  <si>
    <t>6000U TBL ENT 30</t>
  </si>
  <si>
    <t>40378</t>
  </si>
  <si>
    <t>PANZYNORM FORTE-N</t>
  </si>
  <si>
    <t>20000U TBL FLM 30</t>
  </si>
  <si>
    <t>AMOXICILIN</t>
  </si>
  <si>
    <t>32559</t>
  </si>
  <si>
    <t>OSPAMOX</t>
  </si>
  <si>
    <t>1000MG TBL FLM 14</t>
  </si>
  <si>
    <t>53853</t>
  </si>
  <si>
    <t>LOSARTAN A DIURETIKA</t>
  </si>
  <si>
    <t>97027</t>
  </si>
  <si>
    <t>LORISTA H</t>
  </si>
  <si>
    <t>50MG/12,5MG TBL FLM 28</t>
  </si>
  <si>
    <t>SALMETEROL A FLUTIKASON</t>
  </si>
  <si>
    <t>122305</t>
  </si>
  <si>
    <t>SERETIDE DISKUS</t>
  </si>
  <si>
    <t>50MCG/500MCG INH PLV DOS 3X60D</t>
  </si>
  <si>
    <t>32557</t>
  </si>
  <si>
    <t>DESLORATADIN</t>
  </si>
  <si>
    <t>168836</t>
  </si>
  <si>
    <t>DASSELTA</t>
  </si>
  <si>
    <t>216183</t>
  </si>
  <si>
    <t>KLACID</t>
  </si>
  <si>
    <t>500MG INF PLV CSL 1</t>
  </si>
  <si>
    <t>KYSELINA FUSIDOVÁ</t>
  </si>
  <si>
    <t>84492</t>
  </si>
  <si>
    <t>FUCIDIN</t>
  </si>
  <si>
    <t>20MG/G CRM 1X15G</t>
  </si>
  <si>
    <t>192205</t>
  </si>
  <si>
    <t>1MG/G UNG 1X30G</t>
  </si>
  <si>
    <t>MONTELUKAST</t>
  </si>
  <si>
    <t>144708</t>
  </si>
  <si>
    <t>CASTISPIR</t>
  </si>
  <si>
    <t>5MG TBL MND 28</t>
  </si>
  <si>
    <t>180698</t>
  </si>
  <si>
    <t>40MG TBL ENT 90</t>
  </si>
  <si>
    <t>RANITIDIN</t>
  </si>
  <si>
    <t>91280</t>
  </si>
  <si>
    <t>150MG TBL FLM 30</t>
  </si>
  <si>
    <t>SULPIRID</t>
  </si>
  <si>
    <t>11468</t>
  </si>
  <si>
    <t>PROSULPIN</t>
  </si>
  <si>
    <t>50MG TBL NOB 60</t>
  </si>
  <si>
    <t>THIETHYLPERAZIN</t>
  </si>
  <si>
    <t>9847</t>
  </si>
  <si>
    <t>6,5MG SUP 6</t>
  </si>
  <si>
    <t>10382</t>
  </si>
  <si>
    <t>AZITROX</t>
  </si>
  <si>
    <t>155686</t>
  </si>
  <si>
    <t>ZYRTEC</t>
  </si>
  <si>
    <t>ESOMEPRAZOL</t>
  </si>
  <si>
    <t>147933</t>
  </si>
  <si>
    <t>EMANERA</t>
  </si>
  <si>
    <t>40MG CPS ETD 90 I</t>
  </si>
  <si>
    <t>33855</t>
  </si>
  <si>
    <t>NUTRIDRINK BALÍČEK 5 + 1</t>
  </si>
  <si>
    <t>POR SOL 6X200ML</t>
  </si>
  <si>
    <t>184037</t>
  </si>
  <si>
    <t>FORLAX</t>
  </si>
  <si>
    <t>10G POR PLV SOL SCC 100</t>
  </si>
  <si>
    <t>99295</t>
  </si>
  <si>
    <t>ANOPYRIN</t>
  </si>
  <si>
    <t>100MG TBL NOB 2X10</t>
  </si>
  <si>
    <t>PENTOXIFYLIN</t>
  </si>
  <si>
    <t>155872</t>
  </si>
  <si>
    <t>400MG TBL RET 20</t>
  </si>
  <si>
    <t>132950</t>
  </si>
  <si>
    <t>32058</t>
  </si>
  <si>
    <t>9500IU/ML INJ SOL ISP 10X0,3ML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</si>
  <si>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</si>
  <si>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</si>
  <si>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</si>
  <si>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</si>
  <si>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</si>
  <si>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</si>
  <si>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R03AK06 - SALMETEROL A FLUTIKASON</t>
  </si>
  <si>
    <t>L04AA13 - LEFLUNOMID</t>
  </si>
  <si>
    <t>N06AX21 - DULOXETIN</t>
  </si>
  <si>
    <t>B01AC04 - KLOPIDOGREL</t>
  </si>
  <si>
    <t>N02CC01 - SUMATRIPTAN</t>
  </si>
  <si>
    <t>J01FA10 - AZITHROMYCIN</t>
  </si>
  <si>
    <t>A02BC05 - ESOMEPRAZOL</t>
  </si>
  <si>
    <t>C07AB07 - BISOPROLOL</t>
  </si>
  <si>
    <t>C09CA01 - LOSARTAN</t>
  </si>
  <si>
    <t>J01FA09 - KLARITHROMYCIN</t>
  </si>
  <si>
    <t>R06AE09 - LEVOCETIRIZIN</t>
  </si>
  <si>
    <t>R03DC03 - MONTELUKAST</t>
  </si>
  <si>
    <t>J01DC02 - CEFUROXIM</t>
  </si>
  <si>
    <t>R03AK07 - FORMOTEROL A BUDESONID</t>
  </si>
  <si>
    <t>A02BC03 - LANSOPRAZOL</t>
  </si>
  <si>
    <t>R06AX27 - DESLORATADIN</t>
  </si>
  <si>
    <t>R05CB01 - ACETYLCYSTEIN</t>
  </si>
  <si>
    <t>N03AX12 - GABAPENTIN</t>
  </si>
  <si>
    <t>N05AL01 - SULPIRID</t>
  </si>
  <si>
    <t>R06AX13 - LORATADIN</t>
  </si>
  <si>
    <t>19000IU/ML INJ SOL ISP 10X0,6ML</t>
  </si>
  <si>
    <t>C07AB07</t>
  </si>
  <si>
    <t>R06AE09</t>
  </si>
  <si>
    <t>10MG/2,5MG/5MG TBL FLM 90(3X30)</t>
  </si>
  <si>
    <t>A02BC03</t>
  </si>
  <si>
    <t>J01FA09</t>
  </si>
  <si>
    <t>R03AK06</t>
  </si>
  <si>
    <t>50MCG/500MCG INH PLV DOS 3X60DÁV</t>
  </si>
  <si>
    <t>J01DC02</t>
  </si>
  <si>
    <t>J01FA10</t>
  </si>
  <si>
    <t>N06AX21</t>
  </si>
  <si>
    <t>R05CB01</t>
  </si>
  <si>
    <t>R06AX13</t>
  </si>
  <si>
    <t>400MG/57MG/5ML POR PLV SUS 70ML</t>
  </si>
  <si>
    <t>N03AX12</t>
  </si>
  <si>
    <t>B01AC04</t>
  </si>
  <si>
    <t>N02CC01</t>
  </si>
  <si>
    <t>C09CA01</t>
  </si>
  <si>
    <t>N05AL01</t>
  </si>
  <si>
    <t>R03DC03</t>
  </si>
  <si>
    <t>R06AX27</t>
  </si>
  <si>
    <t>R03AK07</t>
  </si>
  <si>
    <t>A02BC05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</si>
  <si>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</si>
  <si>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</si>
  <si>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</si>
  <si>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</si>
  <si>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</si>
  <si>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</si>
  <si>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</si>
  <si>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</si>
  <si>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</si>
  <si>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</si>
  <si>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</si>
  <si>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</si>
  <si>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</si>
  <si>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</si>
  <si>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</si>
  <si>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</si>
  <si>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</si>
  <si>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</si>
  <si>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</si>
  <si>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</si>
  <si>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50115040</t>
  </si>
  <si>
    <t>laboratorní materiál (Z505)</t>
  </si>
  <si>
    <t>ZC052</t>
  </si>
  <si>
    <t>Tlouček drsný 24 x 115 mm JIZE213A/1</t>
  </si>
  <si>
    <t>50115050</t>
  </si>
  <si>
    <t>obvazový materiál (Z502)</t>
  </si>
  <si>
    <t>ZN996</t>
  </si>
  <si>
    <t>Fixace k CVC a PICC bal.á 50 ks 3604MCS-TA-1 (3303MCS-TA-1)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</si>
  <si>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</si>
  <si>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</si>
  <si>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</si>
  <si>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</si>
  <si>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ZC506</t>
  </si>
  <si>
    <t>Kompresa NT 10 x 10 cm/5 ks sterilní 1325020275</t>
  </si>
  <si>
    <t>ZC845</t>
  </si>
  <si>
    <t>Kompresa NT 10 x 20 cm/5 ks sterilní 26621</t>
  </si>
  <si>
    <t>ZA478</t>
  </si>
  <si>
    <t>Krytí actisorb plus 10,5 x 10,5 cm bal. á 10 ks s aktivním uhlím SYSMAP105EE</t>
  </si>
  <si>
    <t>ZD482</t>
  </si>
  <si>
    <t>Krytí filmové transparentní Opsite spray 240 ml bal. á 12 ks 66004980</t>
  </si>
  <si>
    <t>ZL410</t>
  </si>
  <si>
    <t>Krytí gelové Hemagel 100 g A2681147</t>
  </si>
  <si>
    <t>ZA664</t>
  </si>
  <si>
    <t>Krytí gelové hydrokoloidní Flamigel 250 ml FLAM250</t>
  </si>
  <si>
    <t>ZA544</t>
  </si>
  <si>
    <t>Krytí inadine nepřilnavé 5,0 x 5,0 cm 1/10 SYS01481EE</t>
  </si>
  <si>
    <t>ZB571</t>
  </si>
  <si>
    <t>Krytí melgisorb Ag alginátové 5 x 5 cm bal. á 10 ks 256055</t>
  </si>
  <si>
    <t>ZK404</t>
  </si>
  <si>
    <t>Krytí prontosan roztok 350 ml 400416</t>
  </si>
  <si>
    <t>ZE090</t>
  </si>
  <si>
    <t>Krytí sterilní VECA-C na perif.kanyly trans.okénko stříbro bal. á 50 ks BED:392020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</si>
  <si>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</si>
  <si>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</si>
  <si>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</si>
  <si>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</si>
  <si>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</si>
  <si>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</si>
  <si>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</si>
  <si>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</si>
  <si>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</si>
  <si>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</si>
  <si>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</si>
  <si>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</si>
  <si>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</si>
  <si>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</si>
  <si>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ZN091</t>
  </si>
  <si>
    <t>Obvaz elastický síťový CareFix Tube k zajištění a ochraně fixace IV kanyl vel. M bal. á 15 ks 0151 M</t>
  </si>
  <si>
    <t>ZN247</t>
  </si>
  <si>
    <t>Obvaz elastický síťový CareFix Tube StomaSafe Classic L bal. á 3 ks 5000 L</t>
  </si>
  <si>
    <t>ZD232</t>
  </si>
  <si>
    <t>Podkolenky antitrombotické pro imobilní pacienty mediven thrombexin L normální ANTICO TPS 26935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</si>
  <si>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</si>
  <si>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</si>
  <si>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</si>
  <si>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</si>
  <si>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</si>
  <si>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</si>
  <si>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</si>
  <si>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</si>
  <si>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</si>
  <si>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</si>
  <si>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</si>
  <si>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</si>
  <si>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</si>
  <si>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</si>
  <si>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ZA690</t>
  </si>
  <si>
    <t>Čepelka skalpelová 10 BB510</t>
  </si>
  <si>
    <t>ZC498</t>
  </si>
  <si>
    <t>Držák močových sáčků UH 800800100</t>
  </si>
  <si>
    <t>ZA738</t>
  </si>
  <si>
    <t>Filtr mini spike zelený 4550242</t>
  </si>
  <si>
    <t>ZA703</t>
  </si>
  <si>
    <t>Filtr sací AS1-úprava bal. á 50 ks P03079</t>
  </si>
  <si>
    <t>ZN297</t>
  </si>
  <si>
    <t>Hadička spojovací Gamaplus HS 1,8 x 450 LL NO DOP 606301-ND</t>
  </si>
  <si>
    <t>ZB320</t>
  </si>
  <si>
    <t>Irigátor z PVC kompl</t>
  </si>
  <si>
    <t>ZB387</t>
  </si>
  <si>
    <t>Kanyla ET 8,0 s manžetou 9480E</t>
  </si>
  <si>
    <t>ZD809</t>
  </si>
  <si>
    <t>Kanyla vasofix 20G růžová safety 4269110S-01</t>
  </si>
  <si>
    <t>ZH816</t>
  </si>
  <si>
    <t>Katetr močový foley CH14 180605-000140</t>
  </si>
  <si>
    <t>ZH493</t>
  </si>
  <si>
    <t>Katetr močový foley CH16 180605-000160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</si>
  <si>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</si>
  <si>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</si>
  <si>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</si>
  <si>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</si>
  <si>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</si>
  <si>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</si>
  <si>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ZB102</t>
  </si>
  <si>
    <t>Láhev k odsávačce flovac 1l hadice 1,8 m á 45 ks 000-036-020</t>
  </si>
  <si>
    <t>ZB671</t>
  </si>
  <si>
    <t>Láhev zvlhčovače 0,25 l autoklávovatelný P00442</t>
  </si>
  <si>
    <t>ZF159</t>
  </si>
  <si>
    <t>Nádoba na kontaminovaný odpad 1 l 15-0002</t>
  </si>
  <si>
    <t>ZL105</t>
  </si>
  <si>
    <t>Nástavec pro odběr moče ke zkumavce vacuete 450251</t>
  </si>
  <si>
    <t>ZA897</t>
  </si>
  <si>
    <t>Nůž na stehy sterilní  krátký bal. á 100 ks 11.000.00.010</t>
  </si>
  <si>
    <t>ZL688</t>
  </si>
  <si>
    <t>Proužky Accu-Check Inform IIStrip 50 EU1 á 50 ks 05942861041</t>
  </si>
  <si>
    <t>ZB772</t>
  </si>
  <si>
    <t>Přechodka adaptér luer 450070</t>
  </si>
  <si>
    <t>ZA883</t>
  </si>
  <si>
    <t>Rourka rektální CH18 délka 40 cm 19-18.100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</si>
  <si>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</si>
  <si>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</si>
  <si>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</si>
  <si>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</si>
  <si>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ZB407</t>
  </si>
  <si>
    <t>Sonda gastrojejunální VANKEMMEL bal. á 5 ks LA6218</t>
  </si>
  <si>
    <t>ZB303</t>
  </si>
  <si>
    <t>Spojka asymetrická 4 x 7 mm 60.21.00 (120 420)</t>
  </si>
  <si>
    <t>ZB598</t>
  </si>
  <si>
    <t>Spojka symetrická přímá 7 x 7 mm 60.23.00 (120 430)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</si>
  <si>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</si>
  <si>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</si>
  <si>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</si>
  <si>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</si>
  <si>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</si>
  <si>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</si>
  <si>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</si>
  <si>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</si>
  <si>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</si>
  <si>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</si>
  <si>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</si>
  <si>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</si>
  <si>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</si>
  <si>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</si>
  <si>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</si>
  <si>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</si>
  <si>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</si>
  <si>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</si>
  <si>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</si>
  <si>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</si>
  <si>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</si>
  <si>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</si>
  <si>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</si>
  <si>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</si>
  <si>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</si>
  <si>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</si>
  <si>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</si>
  <si>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</si>
  <si>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</si>
  <si>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</si>
  <si>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</si>
  <si>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</si>
  <si>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</si>
  <si>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</si>
  <si>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</si>
  <si>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</si>
  <si>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</si>
  <si>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</si>
  <si>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</si>
  <si>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</si>
  <si>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</si>
  <si>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</si>
  <si>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</si>
  <si>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</si>
  <si>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</si>
  <si>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</si>
  <si>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ZB781</t>
  </si>
  <si>
    <t>Jehla cytocan žlutá bal. á 25 ks 4439767</t>
  </si>
  <si>
    <t>ZA999</t>
  </si>
  <si>
    <t>Jehla injekční 0,5 x 16 mm oranžová 4657853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</si>
  <si>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</si>
  <si>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</si>
  <si>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</si>
  <si>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</si>
  <si>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</si>
  <si>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</si>
  <si>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</si>
  <si>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</si>
  <si>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</si>
  <si>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</si>
  <si>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</si>
  <si>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</si>
  <si>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ZN126</t>
  </si>
  <si>
    <t>Rukavice operační gammex latex PF bez pudru 7,0 330048070</t>
  </si>
  <si>
    <t>50115079</t>
  </si>
  <si>
    <t>ZPr - internzivní péče (Z542)</t>
  </si>
  <si>
    <t>ZL423</t>
  </si>
  <si>
    <t>Hadice odsávací sterilní SERRES s koncovkami CH 26, bal. 20 ks délka 3 m FFM CT4032, CT-4034</t>
  </si>
  <si>
    <t>50115089</t>
  </si>
  <si>
    <t>ZPr - katetry PICC/MIDLINE (Z554)</t>
  </si>
  <si>
    <t>ZP296</t>
  </si>
  <si>
    <t>Katetr CVC 2 lumen 5 Fr x 50 cm PICC POWERPICC SOLO možnost vysokotlakého CT Full tray set ( mikro zaváděcí příslušenství a rouškování) 6295108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</si>
  <si>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</si>
  <si>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</si>
  <si>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</si>
  <si>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</si>
  <si>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</si>
  <si>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</si>
  <si>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</si>
  <si>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</si>
  <si>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</si>
  <si>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</si>
  <si>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</si>
  <si>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</si>
  <si>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</si>
  <si>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</si>
  <si>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ZA643</t>
  </si>
  <si>
    <t>Kompresa vliwasoft 10 x 20 nesterilní á 100 ks 12070</t>
  </si>
  <si>
    <t>ZA521</t>
  </si>
  <si>
    <t>Kompresa vliwazel 20 x 20 nesterilní bal. á 25 ks 30434</t>
  </si>
  <si>
    <t>ZE483</t>
  </si>
  <si>
    <t>Krytí D-Fix - fixace I.V. kanyl transparentní semipermeabilní s výřezem na kratší straně sterilní 6 x 9 cm bal. á 100 ks (náhrada za tegaderm) 70.700.41.071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</si>
  <si>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</si>
  <si>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</si>
  <si>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</si>
  <si>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</si>
  <si>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ZD633</t>
  </si>
  <si>
    <t>Krytí mepilex border sacrum 18 x 18 cm bal. á 5 ks 282000-01</t>
  </si>
  <si>
    <t>ZA505</t>
  </si>
  <si>
    <t>Krytí mepore film 15 x 20 cm bal. á 10 ks 273000-02</t>
  </si>
  <si>
    <t>ZA324</t>
  </si>
  <si>
    <t>Krytí tegaderm 10,0 cm x 12,0 cm bal. á 50 ks 1626W</t>
  </si>
  <si>
    <t>ZC702</t>
  </si>
  <si>
    <t>Krytí tegaderm 6,0 cm x 7,0 cm bal. á 100 ks 1624W</t>
  </si>
  <si>
    <t>ZA562</t>
  </si>
  <si>
    <t>Náplast cosmopor i. v. 6 x 8 cm bal. á 50 ks 9008054</t>
  </si>
  <si>
    <t>ZI601</t>
  </si>
  <si>
    <t>Náplast curapor 10 x 20 cm 32915 ( náhrada za cosmopor )</t>
  </si>
  <si>
    <t>ZB084</t>
  </si>
  <si>
    <t>Náplast transpore 2,50 cm x 9,14 m 1527-1 - nahrazeno ZQ117</t>
  </si>
  <si>
    <t>ZF454</t>
  </si>
  <si>
    <t>Obinadlo elastické lenkideal krátkotažné 12 cm x 5 m bal. á 10 ks 19584</t>
  </si>
  <si>
    <t>ZC352</t>
  </si>
  <si>
    <t>Obinadlo elastické universalní 12 cm x 10 m bal. á 12 ks 1320200207</t>
  </si>
  <si>
    <t>ZA330</t>
  </si>
  <si>
    <t>Obinadlo fixa crep   8 cm x 4 m 1323100103</t>
  </si>
  <si>
    <t>ZA601</t>
  </si>
  <si>
    <t>Obinadlo fixa crep 12 cm x 4 m 1323100105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</si>
  <si>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</si>
  <si>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</si>
  <si>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</si>
  <si>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</si>
  <si>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ZA083</t>
  </si>
  <si>
    <t>Šátek trojcípý NT 136 x 96 x 96 cm 14970</t>
  </si>
  <si>
    <t>ZA443</t>
  </si>
  <si>
    <t>Šátek trojcípý NT 136 x 96 x 96 cm 20002 náhrada ZA083</t>
  </si>
  <si>
    <t>ZA530</t>
  </si>
  <si>
    <t>Vložky hygienické samu 7162212</t>
  </si>
  <si>
    <t>ZB771</t>
  </si>
  <si>
    <t>Držák jehly základní 450201</t>
  </si>
  <si>
    <t>ZI879</t>
  </si>
  <si>
    <t>Extraktor kožních svorek Leukosan bal. á 20 ks 72615</t>
  </si>
  <si>
    <t>ZA737</t>
  </si>
  <si>
    <t>Filtr mini spike modrý 4550234</t>
  </si>
  <si>
    <t>ZN298</t>
  </si>
  <si>
    <t>Hadička spojovací Gamaplus HS 1,8 x 1800 LL NO DOP 606304-ND</t>
  </si>
  <si>
    <t>ZD808</t>
  </si>
  <si>
    <t>Kanyla vasofix 22G modrá safety 4269098S-01</t>
  </si>
  <si>
    <t>ZO182</t>
  </si>
  <si>
    <t>Katetr močový foley pro měření teploty 14 Fr 2- cestný silikonový MN-0114</t>
  </si>
  <si>
    <t>ZO181</t>
  </si>
  <si>
    <t>Katetr močový foley pro měření teploty 16 Fr 2- cestný silikonový MN-0116</t>
  </si>
  <si>
    <t>ZN410</t>
  </si>
  <si>
    <t>Katetr močový nelaton 16CH Silasil balónkový 28 dní bal. á 10 ks 186005-000160</t>
  </si>
  <si>
    <t>ZO930</t>
  </si>
  <si>
    <t>Kontejner 100 ml PP 72/62 mm s přiloženým uzávěrem bílé víčko sterilní na tekutý materiál 75.562.105</t>
  </si>
  <si>
    <t>ZD903</t>
  </si>
  <si>
    <t>Kontejner+ lopatka 30 ml nesterilní FLME25133</t>
  </si>
  <si>
    <t>ZE159</t>
  </si>
  <si>
    <t>Nádoba na kontaminovaný odpad 2 l 15-0003</t>
  </si>
  <si>
    <t>ZB963</t>
  </si>
  <si>
    <t>Pinzeta anatomická úzká 145 mm B397114920019</t>
  </si>
  <si>
    <t>ZA364</t>
  </si>
  <si>
    <t>Sáček kolostomický draina S mini 75 mm á 30 ks H08560U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</si>
  <si>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</si>
  <si>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</si>
  <si>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</si>
  <si>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</si>
  <si>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ZO766</t>
  </si>
  <si>
    <t>Stříkačka injekční předplněná 0,9% NaCl 10 ml Omniflush dezinfekčním uzávěrem SwabCap bal. á 100 ks EM3513576SC (domluvená cena s Dr. Štěpán B/B)</t>
  </si>
  <si>
    <t>ZB066</t>
  </si>
  <si>
    <t>Stříkačka janett 3-dílná 100 ml sterilní vyplachovací adaptér TS-100ML( PLS1710)</t>
  </si>
  <si>
    <t>ZC900</t>
  </si>
  <si>
    <t>Systém odsávací hi-vac 200 ml-komplet bal. á 60 ks 05.000.22.801</t>
  </si>
  <si>
    <t>ZP077</t>
  </si>
  <si>
    <t>Zkumavka 15 ml PP 101/16,5 mm bílý šroubový uzávěr sterilní jednotlivě balená 10362/MO/SG/CS</t>
  </si>
  <si>
    <t>ZB759</t>
  </si>
  <si>
    <t>Zkumavka červená 8 ml gel 455071</t>
  </si>
  <si>
    <t>ZE079</t>
  </si>
  <si>
    <t>Set transfúzní non PVC s odvzdušněním a bakteriálním filtrem ZAR-I-TS</t>
  </si>
  <si>
    <t>ZA834</t>
  </si>
  <si>
    <t>Jehla injekční 0,7 x 40 mm černá 4660021</t>
  </si>
  <si>
    <t>ZB768</t>
  </si>
  <si>
    <t>Jehla vakuová 216/38 mm zelená 450076</t>
  </si>
  <si>
    <t>50115070</t>
  </si>
  <si>
    <t>ZPr - katetry ostatní (Z513)</t>
  </si>
  <si>
    <t>ZE027</t>
  </si>
  <si>
    <t>Katetr CVC 1 lumen 5 Fr x 30 cm certofix mono ECO 330 bal. á 10 ks 4160282E</t>
  </si>
  <si>
    <t>ZN620</t>
  </si>
  <si>
    <t>Maska kyslíková dospělá s nebulizací a hadičkou 2 m bal. á 100 ks A0400</t>
  </si>
  <si>
    <t>ZA453</t>
  </si>
  <si>
    <t>Kompresa vliwazel 10 x 20 nesterilní bal. á 25 ks 30431</t>
  </si>
  <si>
    <t>ZA458</t>
  </si>
  <si>
    <t>Kompresa vliwazel 20 x 40/50 ks nesterilní 30436</t>
  </si>
  <si>
    <t>ZG612</t>
  </si>
  <si>
    <t>Krytí mepilex 10 x 10 cm bal. á 5 ks 294100</t>
  </si>
  <si>
    <t>ZO863</t>
  </si>
  <si>
    <t>Krytí mepilex border flex 13,5 x 16,5 cm bal. á 5 ks 283370</t>
  </si>
  <si>
    <t>ZN201</t>
  </si>
  <si>
    <t>Krytí mepilex border heel 18,5 x 24,5 cm bal. á 5 ks 283250</t>
  </si>
  <si>
    <t>ZC550</t>
  </si>
  <si>
    <t>Krytí mepilex silikonový Ag 10 x 10 cm bal. á 5 ks 287110-00</t>
  </si>
  <si>
    <t>ZE894</t>
  </si>
  <si>
    <t>Krytí mepilex transfer Ag 7,5 x 8,5 cm bal. á 10 ks 394000</t>
  </si>
  <si>
    <t>ZA595</t>
  </si>
  <si>
    <t>Krytí tegaderm 6,0 cm x 7,0 cm bal. á 100 ks s výřezem 1623W</t>
  </si>
  <si>
    <t>ZM582</t>
  </si>
  <si>
    <t>Obinadlo elastické lenkideal krátkotažné 15 cm x 5 m bal. á 10 ks 19585</t>
  </si>
  <si>
    <t>ZN478</t>
  </si>
  <si>
    <t>Obinadlo elastické universal 10 cm x 5 m 1323100313</t>
  </si>
  <si>
    <t>ZA329</t>
  </si>
  <si>
    <t>Obinadlo fixa crep   6 cm x 4 m 1323100102</t>
  </si>
  <si>
    <t>ZN246</t>
  </si>
  <si>
    <t>Obvaz elastický síťový CareFix Tube StomaSafe Classic M bal. á 3 ks 5000 M</t>
  </si>
  <si>
    <t>ZC680</t>
  </si>
  <si>
    <t>Drén Easy Flow 12 mm/30 cm 97.816.92.143</t>
  </si>
  <si>
    <t>ZN299</t>
  </si>
  <si>
    <t>Hadička spojovací Gamaplus HS 1,8 x 1800 UNIV NO DOP 606307-ND</t>
  </si>
  <si>
    <t>ZH491</t>
  </si>
  <si>
    <t>Stříkačka injekční 3-dílná 50 - 60 ml LL MRG00711</t>
  </si>
  <si>
    <t>ZO767</t>
  </si>
  <si>
    <t>Uzávěr dezinfekční SwabCap k bezjehlovému vstupu se 70% IPA bal. á 200 ks EMSCXT3</t>
  </si>
  <si>
    <t>ZB774</t>
  </si>
  <si>
    <t>Zkumavka červená 5 ml gel 456071</t>
  </si>
  <si>
    <t>ZN108</t>
  </si>
  <si>
    <t>Rukavice operační gammex latex PF bez pudru 8,0 330048080</t>
  </si>
  <si>
    <t>ZD668</t>
  </si>
  <si>
    <t>Kompresa gáza 10 x 10 cm/5 ks sterilní 1325019275</t>
  </si>
  <si>
    <t>ZD740</t>
  </si>
  <si>
    <t>Kompresa gáza sterilkompres 7,5 x 7,5 cm/5 ks sterilní 1325019265(1230119225)</t>
  </si>
  <si>
    <t>ZP200</t>
  </si>
  <si>
    <t>Krytí - roztok na ošetření ran Aqvitox D s rozprašovačem 500 ml 002745710</t>
  </si>
  <si>
    <t>ZL663</t>
  </si>
  <si>
    <t>Krytí mastný tyl pharmatull 10 x 10 cm bal. á 10 ks P-Tull1010</t>
  </si>
  <si>
    <t>ZA450</t>
  </si>
  <si>
    <t>Náplast omniplast 1,25 cm x 9,1 m 9004520</t>
  </si>
  <si>
    <t>ZF352</t>
  </si>
  <si>
    <t>Náplast transpore bílá 2,50 cm x 9,14 m bal. á 12 ks 1534-1</t>
  </si>
  <si>
    <t>ZL996</t>
  </si>
  <si>
    <t>Obinadlo hyrofilní sterilní  8 cm x 5 m  004310182</t>
  </si>
  <si>
    <t>ZA444</t>
  </si>
  <si>
    <t>Tampon nesterilní stáčený 20 x 19 cm bez RTG nití bal. á 100 ks 1320300404</t>
  </si>
  <si>
    <t>ZF076</t>
  </si>
  <si>
    <t>Tampon sterilní stáčený 19 x 20 cm / 3 ks 0444</t>
  </si>
  <si>
    <t>ZM000</t>
  </si>
  <si>
    <t>Vata obvazová skládaná 50g 004307667</t>
  </si>
  <si>
    <t>ZE089</t>
  </si>
  <si>
    <t>Kleště na svorky manipler AZ 783102</t>
  </si>
  <si>
    <t>ZE468</t>
  </si>
  <si>
    <t>Zkumavka koagulace modrá Quick 1 ml 454320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</si>
  <si>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</si>
  <si>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</si>
  <si>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</si>
  <si>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</si>
  <si>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ZP949</t>
  </si>
  <si>
    <t>Rukavice nitril basic bez p. modré XL bal. á 170 ks 44753</t>
  </si>
  <si>
    <t>ZE993</t>
  </si>
  <si>
    <t>Rukavice operační ansell sensi - touch vel. 6,5 bal. á 40 párů 8050152</t>
  </si>
  <si>
    <t>ZP020</t>
  </si>
  <si>
    <t>Rukavice operační latexové bez pudru sempermed derma PF vel. 8,0 bal. 50 párů 39475</t>
  </si>
  <si>
    <t>ZC081</t>
  </si>
  <si>
    <t>Močoměr bez teploměru 710363</t>
  </si>
  <si>
    <t>ZA454</t>
  </si>
  <si>
    <t>Kompresa AB 10 x 10 cm/1 ks sterilní NT savá (1230114011) 1327114011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</si>
  <si>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</si>
  <si>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</si>
  <si>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</si>
  <si>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</si>
  <si>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ZC854</t>
  </si>
  <si>
    <t>Kompresa NT 7,5 x 7,5 cm/2 ks sterilní 26510</t>
  </si>
  <si>
    <t>ZC574</t>
  </si>
  <si>
    <t>Krytí tenderwet 24 active 4 x 7 cm bal. á 10 ks 6092120</t>
  </si>
  <si>
    <t>ZC885</t>
  </si>
  <si>
    <t>Náplast omnifix E 10 cm x 10 m 900650</t>
  </si>
  <si>
    <t>ZA318</t>
  </si>
  <si>
    <t>Náplast transpore 1,25 cm x 9,14 m 1527-0</t>
  </si>
  <si>
    <t>ZF450</t>
  </si>
  <si>
    <t>Obinadlo elastické lenkideal krátkotažné 10 cm x 5 m bal. á 10 ks 19583</t>
  </si>
  <si>
    <t>ZA442</t>
  </si>
  <si>
    <t>Steh náplasťový Steri-strip 6 x 75 mm bal. á 50 ks R1541</t>
  </si>
  <si>
    <t>ZA615</t>
  </si>
  <si>
    <t>Tampón cavilon 1 ml bal. á 25 ks 3343E</t>
  </si>
  <si>
    <t>ZA067</t>
  </si>
  <si>
    <t>Verba č. 3 - břišní pás 85 - 95 cm 932533</t>
  </si>
  <si>
    <t>ZA066</t>
  </si>
  <si>
    <t>Verba č. 4 - břišní pás 95 - 105 cm 932534</t>
  </si>
  <si>
    <t>ZA065</t>
  </si>
  <si>
    <t>Verba č. 5 - břišní pás 105 - 115 cm 932535</t>
  </si>
  <si>
    <t>ZB770</t>
  </si>
  <si>
    <t>Držák jehly excentrický Holdex 450263</t>
  </si>
  <si>
    <t>ZB424</t>
  </si>
  <si>
    <t>Elektroda EKG H34SG 31.1946.21</t>
  </si>
  <si>
    <t>ZN646</t>
  </si>
  <si>
    <t>Fonendoskop oboustranný různé barvy 710045-s</t>
  </si>
  <si>
    <t>ZB477</t>
  </si>
  <si>
    <t>Kohout trojcestný lopez valve AA-011-M9000 S</t>
  </si>
  <si>
    <t>ZF968</t>
  </si>
  <si>
    <t>Láhev 0,8 l k thoraxovému odsávání k odsávačce Thopaz N079.0016</t>
  </si>
  <si>
    <t>ZA713</t>
  </si>
  <si>
    <t>Měřič žilního tlaku 01 646992</t>
  </si>
  <si>
    <t>ZP639</t>
  </si>
  <si>
    <t>Podložka antidekubitní gelová s výřezem Gel Percé 40 x 40 x 2,5 cm omyvatelný potah, odnímatelná centrální část</t>
  </si>
  <si>
    <t>ZA691</t>
  </si>
  <si>
    <t>Rampa 3 kohouty discofix 16600C/4085434/</t>
  </si>
  <si>
    <t>ZB369</t>
  </si>
  <si>
    <t>Sáček kolostomický draina S large 300 ml bal. á 20 ks H28556U</t>
  </si>
  <si>
    <t>ZA688</t>
  </si>
  <si>
    <t>Sáček močový curity s hod. diurézou 400 ml hadička 150 cm 8150</t>
  </si>
  <si>
    <t>ZM600</t>
  </si>
  <si>
    <t>Spojka flovac žlutá, bal.á 20 ks, 000-036-102</t>
  </si>
  <si>
    <t>ZA119</t>
  </si>
  <si>
    <t>Trokar hrudní 18F 30 cm 636.18</t>
  </si>
  <si>
    <t>ZA799</t>
  </si>
  <si>
    <t>Trokar hrudní redax F20 s ostrým koncem bal. á 10 ks 11220</t>
  </si>
  <si>
    <t>ZA835</t>
  </si>
  <si>
    <t>Jehla injekční 0,6 x 25 mm modrá 4657667</t>
  </si>
  <si>
    <t>ZA360</t>
  </si>
  <si>
    <t>Jehla sterican 0,5 x 25 mm oranžová 9186158</t>
  </si>
  <si>
    <t>ZN125</t>
  </si>
  <si>
    <t>Rukavice operační gammex latex PF bez pudru 7,5 330048075</t>
  </si>
  <si>
    <t>ZD881</t>
  </si>
  <si>
    <t>Katetr CVC 3 lumen 7 Fr x 30 cm certofix trio SB730 bal. á 10 ks 4163303E</t>
  </si>
  <si>
    <t>ZF969</t>
  </si>
  <si>
    <t>Hadice s jednoduchou konickou spojkou bal. á 10 ks k odsávačce Thopaz N079.0021</t>
  </si>
  <si>
    <t>ZN624</t>
  </si>
  <si>
    <t>Kohout trojcestný modrý bal. á 50 ks E0502(773475M)</t>
  </si>
  <si>
    <t>ZN619</t>
  </si>
  <si>
    <t>Maska kyslíková dospělá s hadičkou 2 m bal. á 100 ks A0200</t>
  </si>
  <si>
    <t>50115011</t>
  </si>
  <si>
    <t>IUTN - ostat.nákl.PZT (Z515)</t>
  </si>
  <si>
    <t>KE389</t>
  </si>
  <si>
    <t>síťka ultrap.hern.sys.l. UHSL1</t>
  </si>
  <si>
    <t>KE390</t>
  </si>
  <si>
    <t>síťka ultrpeo hern.sys.m UHSM1</t>
  </si>
  <si>
    <t>KC483</t>
  </si>
  <si>
    <t>contour-zahnutý-kus CS40G-X</t>
  </si>
  <si>
    <t>ZQ008</t>
  </si>
  <si>
    <t>Kabel bipolární BOWA k pinzetě BOWA 351-040 ke kogulaci Valleylab délka 4,5 m 2pin konektor záruka 300 autoklávních cyklů 351-040</t>
  </si>
  <si>
    <t>ZE740</t>
  </si>
  <si>
    <t>Klip titanový ML se zámkem po 6 ks bal. á 15 ks PL465SU</t>
  </si>
  <si>
    <t>ZM622</t>
  </si>
  <si>
    <t>Můstek sterilní pooperační smyčkový 100 mm bal. á 10 ks 5026</t>
  </si>
  <si>
    <t>ZM541</t>
  </si>
  <si>
    <t>Můstek sterilní pooperační smyčkový 70 mm bal. á 10 ks 5025</t>
  </si>
  <si>
    <t>KK203</t>
  </si>
  <si>
    <t>skalpel harmonický focus 17 cm plus adaptive HAR17F</t>
  </si>
  <si>
    <t>ZF090</t>
  </si>
  <si>
    <t>Stapler kožní 35 svorek á 6 ks 783100</t>
  </si>
  <si>
    <t>KC469</t>
  </si>
  <si>
    <t>stapler lineární 30 TLH30-X</t>
  </si>
  <si>
    <t>KC472</t>
  </si>
  <si>
    <t>stapler lineární 60 TX60G-X</t>
  </si>
  <si>
    <t>KC479</t>
  </si>
  <si>
    <t>zásobník do lineárního katru TRT10-X</t>
  </si>
  <si>
    <t>KC480</t>
  </si>
  <si>
    <t>zásobník do lineárního katru TRT55-X</t>
  </si>
  <si>
    <t>KC481</t>
  </si>
  <si>
    <t>zásobník do lineárního katru TRT75-X</t>
  </si>
  <si>
    <t>50115080</t>
  </si>
  <si>
    <t>ZPr - staplery, extraktory, endoskop.mat. (Z523)</t>
  </si>
  <si>
    <t>KD034</t>
  </si>
  <si>
    <t>basx kit cholecystekt á 5 ks RLA004A</t>
  </si>
  <si>
    <t>KC507</t>
  </si>
  <si>
    <t>háček laparoskop k HS HDH05-X</t>
  </si>
  <si>
    <t>KC477</t>
  </si>
  <si>
    <t>katr lineární   75 mm TCT75-X</t>
  </si>
  <si>
    <t>KC475</t>
  </si>
  <si>
    <t>katr lineární 100 mm TCT10-X</t>
  </si>
  <si>
    <t>KC484</t>
  </si>
  <si>
    <t>klip titanový malý LT100-X</t>
  </si>
  <si>
    <t>KC486</t>
  </si>
  <si>
    <t>klip titanový střední LT300-X</t>
  </si>
  <si>
    <t>KK722</t>
  </si>
  <si>
    <t>nůžky k harmonickému skalpelu 23 mm zahnuté na otevřenou operativu HAR23</t>
  </si>
  <si>
    <t>KH890</t>
  </si>
  <si>
    <t>nůžky laparo k harmon. skalpelu Harmonice ACE+,ATT 36mm HAR36-X</t>
  </si>
  <si>
    <t>KE993</t>
  </si>
  <si>
    <t>stapler echelon flex EC60A</t>
  </si>
  <si>
    <t>KD743</t>
  </si>
  <si>
    <t>trokar xcel dil D12LT</t>
  </si>
  <si>
    <t>KD042</t>
  </si>
  <si>
    <t>zásobník do Echelonu ECR60G-X</t>
  </si>
  <si>
    <t>DB325</t>
  </si>
  <si>
    <t>ITEST-HELICOBACTER</t>
  </si>
  <si>
    <t>ZD799</t>
  </si>
  <si>
    <t>Kádinka nízká s uchem sklo 400 ml KAVA632417011400</t>
  </si>
  <si>
    <t>ZE009</t>
  </si>
  <si>
    <t>Kádinka nízká sklo 600 ml (213-1049) KAVA632417010600</t>
  </si>
  <si>
    <t>ZN475</t>
  </si>
  <si>
    <t>Obinadlo elastické universal   8 cm x 5 m 1323100312</t>
  </si>
  <si>
    <t>ZN513</t>
  </si>
  <si>
    <t>Klička polypektomická oval SD-210U-25, jednorázová, sterilní, prům. prac. kanálu 2,8 mm, prac. délka 2300 mm, prům. drátu 0,47 mm, průměr smyčky 25 mm, bal. á 10 ks 026136</t>
  </si>
  <si>
    <t>ZB103</t>
  </si>
  <si>
    <t>Láhev k odsávačce flovac 2l hadice 1,8 m 000-036-021</t>
  </si>
  <si>
    <t>ZH809</t>
  </si>
  <si>
    <t>Nádoba na histologický mat. s pufrovaným formalínem HISTOFOR 40 ml bal. á 100 ks BFS-40</t>
  </si>
  <si>
    <t>ZL194</t>
  </si>
  <si>
    <t>Jehla endoskopická injekční  pr. 0,51 délka 5 mm 230 cm bal. á 5 ks 711811</t>
  </si>
  <si>
    <t>ZN514</t>
  </si>
  <si>
    <t>Jehla gastroskopická NM-400L-0523, min. prac. kanál 2,8 mm, prac. délka 1650 mm, průměr 0,6 mm, délka 7 mm, jednorázová, sterilní,  bal. á 5 ks (N3047130) N5416230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</si>
  <si>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</si>
  <si>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</si>
  <si>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</si>
  <si>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</si>
  <si>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</si>
  <si>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</si>
  <si>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</si>
  <si>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</si>
  <si>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</si>
  <si>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</si>
  <si>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</si>
  <si>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</si>
  <si>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</si>
  <si>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</si>
  <si>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</si>
  <si>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</si>
  <si>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</si>
  <si>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</si>
  <si>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</si>
  <si>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</si>
  <si>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</si>
  <si>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</si>
  <si>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</si>
  <si>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</si>
  <si>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Dlouhý Michael</t>
  </si>
  <si>
    <t>Goldmannová Dominika</t>
  </si>
  <si>
    <t>Havlík Roman</t>
  </si>
  <si>
    <t>Homola Pavel</t>
  </si>
  <si>
    <t>Hyravý Martin</t>
  </si>
  <si>
    <t>Konečná Iva</t>
  </si>
  <si>
    <t>Krejčířová Eva</t>
  </si>
  <si>
    <t>Kufa Jiří</t>
  </si>
  <si>
    <t>Neoral Čestmír</t>
  </si>
  <si>
    <t>Pastorová Barbora</t>
  </si>
  <si>
    <t>Rýznar Jan</t>
  </si>
  <si>
    <t>Slavíčková Tereza</t>
  </si>
  <si>
    <t>Študentová Martina</t>
  </si>
  <si>
    <t>Šulavíková Petra</t>
  </si>
  <si>
    <t>Vrzalová Drahomíra</t>
  </si>
  <si>
    <t>Zborovjanová Veronika</t>
  </si>
  <si>
    <t>Zdravotní výkony vykázané na pracovišti v rámci ambulantní péče dle lékařů *</t>
  </si>
  <si>
    <t>06</t>
  </si>
  <si>
    <t>501</t>
  </si>
  <si>
    <t>1</t>
  </si>
  <si>
    <t>0000502</t>
  </si>
  <si>
    <t>MESOCAIN 1%</t>
  </si>
  <si>
    <t>0002439</t>
  </si>
  <si>
    <t>MARCAINE 0,5%</t>
  </si>
  <si>
    <t>0007981</t>
  </si>
  <si>
    <t>0055824</t>
  </si>
  <si>
    <t>0090719</t>
  </si>
  <si>
    <t>TRAMAL</t>
  </si>
  <si>
    <t>0098169</t>
  </si>
  <si>
    <t>0192143</t>
  </si>
  <si>
    <t>DIPROPHOS</t>
  </si>
  <si>
    <t>3</t>
  </si>
  <si>
    <t>0099942</t>
  </si>
  <si>
    <t>ANOSKOP JEDNORÁZOVÝ OPERAČNÍ              A.4023.1</t>
  </si>
  <si>
    <t>ANOSKOP JEDNORÁZOVÝ OPERAENÍ              A.4023.1</t>
  </si>
  <si>
    <t>V</t>
  </si>
  <si>
    <t>09121</t>
  </si>
  <si>
    <t xml:space="preserve">PUNKCE PARENCHYMATICKÉHO ORGÁNU NEBO DUTINY       </t>
  </si>
  <si>
    <t>09220</t>
  </si>
  <si>
    <t>KANYLACE PERIFERNÍ ŽÍLY VČETNĚ INFÚZE</t>
  </si>
  <si>
    <t xml:space="preserve">KANYLACE PERIFERNÍ "ÍLY VÖETNc INFÚZE             </t>
  </si>
  <si>
    <t>09237</t>
  </si>
  <si>
    <t>OŠETŘENÍ A PŘEVAZ RÁNY VČETNĚ OŠETŘENÍ KOŽNÍCH A P</t>
  </si>
  <si>
    <t>OŠETuENÍ A PuEVAZ RÁNY VÖETNc OŠETuENÍ KO"NÍCH A P</t>
  </si>
  <si>
    <t>09511</t>
  </si>
  <si>
    <t>MINIMÁLNÍ KONTAKT LÉKAŘE S PACIENTEM</t>
  </si>
  <si>
    <t xml:space="preserve">MINIMÁLNÍ KONTAKT LÉKAuE S PACIENTEM              </t>
  </si>
  <si>
    <t>09532</t>
  </si>
  <si>
    <t>SIGNÁLNÍ VÝKON PROHLÍDKY DISPENZARIZOVANÉ OSOBY</t>
  </si>
  <si>
    <t xml:space="preserve">SIGNÁLNÍ VÝKON PROHLÍDKY DISPENZARIZOVANÉ OSOBY   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</si>
  <si>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</si>
  <si>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</si>
  <si>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</si>
  <si>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</si>
  <si>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</si>
  <si>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</si>
  <si>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 xml:space="preserve">RYCHLÝ UREÁZOVÝ TEST (CLO TEST)                   </t>
  </si>
  <si>
    <t>15401</t>
  </si>
  <si>
    <t>ESOFAGOGASTRODUODENOSKOPIE</t>
  </si>
  <si>
    <t xml:space="preserve">ESOFAGOGASTRODUODENOSKOPIE                        </t>
  </si>
  <si>
    <t>15440</t>
  </si>
  <si>
    <t>ODBĚR BIOPTICKÉHO MATERIÁLU PŘI ENDOSKOPII</t>
  </si>
  <si>
    <t xml:space="preserve">ODBcR BIOPTICKÉHO MATERIÁLU PuI ENDOSKOPII        </t>
  </si>
  <si>
    <t>15445</t>
  </si>
  <si>
    <t xml:space="preserve">POUŽITÍ VIDEOENDOSKOPU PŘI ENDOSKOPICKÉM VÝKONU Á </t>
  </si>
  <si>
    <t xml:space="preserve">POU"ITÍ VIDEOENDOSKOPU PuI ENDOSKOPICKÉM VÝKONU Á </t>
  </si>
  <si>
    <t>15950</t>
  </si>
  <si>
    <t>POLYPEKTOMIE  ENDOSKOPICKÁ</t>
  </si>
  <si>
    <t xml:space="preserve">POLYPEKTOMIE  ENDOSKOPICKÁ                        </t>
  </si>
  <si>
    <t>51022</t>
  </si>
  <si>
    <t>CÍLENÉ VYŠETŘENÍ CHIRURGEM</t>
  </si>
  <si>
    <t xml:space="preserve">CÍLENÉ VYŠETuENÍ CHIRURGEM                        </t>
  </si>
  <si>
    <t>51023</t>
  </si>
  <si>
    <t>KONTROLNÍ VYŠETŘENÍ CHIRURGEM</t>
  </si>
  <si>
    <t xml:space="preserve">KONTROLNÍ VYŠETuENÍ CHIRURGEM                     </t>
  </si>
  <si>
    <t>51413</t>
  </si>
  <si>
    <t>FUNKČNÍ PROKTOLOGICKÉ VYŠETŘENÍ</t>
  </si>
  <si>
    <t xml:space="preserve">FUNKÖNÍ PROKTOLOGICKÉ VYŠETuENÍ                   </t>
  </si>
  <si>
    <t>51423</t>
  </si>
  <si>
    <t>MINIMÁLNÍ ANÁLNÍ VÝKON</t>
  </si>
  <si>
    <t>51818</t>
  </si>
  <si>
    <t>OŠETuENÍ A PuEVAZ RÁNY, KO"NÍCH A PODKO"NÍCH AFEKC</t>
  </si>
  <si>
    <t>61123</t>
  </si>
  <si>
    <t>EXCIZE KOŽNÍ LÉZE OD 2 DO 10 CM^2, BEZ UZAVŘENÍ VZ</t>
  </si>
  <si>
    <t>61129</t>
  </si>
  <si>
    <t>EXCIZE KOŽNÍ LÉZE, SUTURA OD 2 DO 10 CM</t>
  </si>
  <si>
    <t xml:space="preserve">EXCIZE KO"NÍ LÉZE, SUTURA OD 2 DO 10 CM           </t>
  </si>
  <si>
    <t>66839</t>
  </si>
  <si>
    <t>EXSTIRPACE NÁDORU MĚKKÝCH TKÁNÍ - POVRCHOVĚ ULOŽEN</t>
  </si>
  <si>
    <t>EXSTIRPACE NÁDORU McKKÝCH TKÁNÍ - POVRCHOVc ULO"EN</t>
  </si>
  <si>
    <t>09543</t>
  </si>
  <si>
    <t>Signalni kod</t>
  </si>
  <si>
    <t xml:space="preserve">Signalni kod                                      </t>
  </si>
  <si>
    <t>15404</t>
  </si>
  <si>
    <t>TOTÁLNÍ KOLONOSKOPIE</t>
  </si>
  <si>
    <t xml:space="preserve">TOTÁLNÍ KOLONOSKOPIE                              </t>
  </si>
  <si>
    <t>15402</t>
  </si>
  <si>
    <t xml:space="preserve">REKTOSKOPIE                                       </t>
  </si>
  <si>
    <t>REKTOSKOPIE</t>
  </si>
  <si>
    <t>09119</t>
  </si>
  <si>
    <t xml:space="preserve">ODBĚR KRVE ZE ŽÍLY U DOSPĚLÉHO NEBO DÍTĚTE NAD 10 </t>
  </si>
  <si>
    <t xml:space="preserve">ODBcR KRVE ZE "ÍLY U DOSPcLÉHO NEBO DÍTcTE NAD 10 </t>
  </si>
  <si>
    <t>09233</t>
  </si>
  <si>
    <t>INJEKČNÍ OKRSKOVÁ ANESTÉZIE</t>
  </si>
  <si>
    <t xml:space="preserve">INJEKÖNÍ OKRSKOVÁ ANESTÉZIE                       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</si>
  <si>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</si>
  <si>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</si>
  <si>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</si>
  <si>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</si>
  <si>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</si>
  <si>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09523</t>
  </si>
  <si>
    <t>EDUKAČNÍ POHOVOR LÉKAŘE S NEMOCNÝM ČI RODINOU</t>
  </si>
  <si>
    <t xml:space="preserve">EDUKAÖNÍ POHOVOR LÉKAuE S NEMOCNÝM ÖI RODINOU     </t>
  </si>
  <si>
    <t>09125</t>
  </si>
  <si>
    <t>PULZNÍ OXYMETRIE</t>
  </si>
  <si>
    <t>15403</t>
  </si>
  <si>
    <t>KOLONOSKOPIE NEÚPLNÁ  (NEBO SIGMOIDEOSKOPIE)</t>
  </si>
  <si>
    <t xml:space="preserve">KOLONOSKOPIE NEÚPLNÁ  (NEBO SIGMOIDEOSKOPIE)      </t>
  </si>
  <si>
    <t>51111</t>
  </si>
  <si>
    <t>OPERACE CYSTY NEBO HEMANGIOMU NEBO LIPOMU NEBO PIL</t>
  </si>
  <si>
    <t>51021</t>
  </si>
  <si>
    <t>KOMPLEXNÍ VYŠETŘENÍ CHIRURGEM</t>
  </si>
  <si>
    <t xml:space="preserve">KOMPLEXNÍ VYŠETuENÍ CHIRURGEM                     </t>
  </si>
  <si>
    <t>09115</t>
  </si>
  <si>
    <t>ODBĚR BIOLOGICKÉHO MATERIÁLU JINÉHO NEŽ KREV NA KV</t>
  </si>
  <si>
    <t>ODBcR BIOLOGICKÉHO MATERIÁLU JINÉHO NE" KREV NA KV</t>
  </si>
  <si>
    <t>51881</t>
  </si>
  <si>
    <t>MULTIDISCIPLINÁRNÍ INDIKAČNÍ SEMINÁŘ K URČENÍ OPTI</t>
  </si>
  <si>
    <t>MULTIDISCIPLINÁRNÍ INDIKAÖNÍ SEMINÁu K URÖENÍ OPTI</t>
  </si>
  <si>
    <t>09235</t>
  </si>
  <si>
    <t>ODSTRANĚNÍ MALÝCH LÉZÍ KŮŽE</t>
  </si>
  <si>
    <t>51811</t>
  </si>
  <si>
    <t>INCIZE A DRENÁŽ ABSCESU NEBO HEMATOMU</t>
  </si>
  <si>
    <t xml:space="preserve">INCIZE A DRENÁ" ABSCESU NEBO HEMATOMU             </t>
  </si>
  <si>
    <t>51821</t>
  </si>
  <si>
    <t>CHIRURGICKÉ ODSTRANĚNÍ CIZÍHO TĚLESA</t>
  </si>
  <si>
    <t xml:space="preserve">CHIRURGICKÉ ODSTRANcNÍ CIZÍHO TcLESA              </t>
  </si>
  <si>
    <t>66867</t>
  </si>
  <si>
    <t xml:space="preserve">EXCIZE A EXSTIRPACE SVALOVÉ - JEDNODUCHÉ          </t>
  </si>
  <si>
    <t>EXCIZE A EXSTIRPACE SVALOVÉ - JEDNODUCHÉ</t>
  </si>
  <si>
    <t>62310</t>
  </si>
  <si>
    <t>NEKREKTOMIE DO 1% POVRCHU TĚLA</t>
  </si>
  <si>
    <t xml:space="preserve">NEKREKTOMIE DO 1% POVRCHU TcLA                    </t>
  </si>
  <si>
    <t>66837</t>
  </si>
  <si>
    <t>EXSTIRPACE BURZY NEBO GANGLIA - POVRCHOVÁ</t>
  </si>
  <si>
    <t>51417</t>
  </si>
  <si>
    <t>MALÝ CHIRURGICKÝ VÝKON V OBLASTI ANU NEBO REKTA VČ</t>
  </si>
  <si>
    <t>MALÝ CHIRURGICKÝ VÝKON V OBLASTI ANU NEBO REKTA VÖ</t>
  </si>
  <si>
    <t>51817</t>
  </si>
  <si>
    <t>OŠETŘENÍ NEHTU</t>
  </si>
  <si>
    <t xml:space="preserve">OŠETuENÍ NEHTU                                    </t>
  </si>
  <si>
    <t>66421</t>
  </si>
  <si>
    <t>BIOPSIE, INCIZE A DRENÁŽ NA RUCE ČI ZÁPĚSTÍ</t>
  </si>
  <si>
    <t>66811</t>
  </si>
  <si>
    <t xml:space="preserve">INJEKCE DO BURZY, GANGLIA, POCHVY ŠLACHOVÉ        </t>
  </si>
  <si>
    <t>15408</t>
  </si>
  <si>
    <t>ANOSKOPIE</t>
  </si>
  <si>
    <t xml:space="preserve">ANOSKOPIE                                         </t>
  </si>
  <si>
    <t>09509</t>
  </si>
  <si>
    <t>OŠETŘENÍ HANDICAPOVANÉHO PACIENTA</t>
  </si>
  <si>
    <t xml:space="preserve">OŠETuENÍ HANDICAPOVANÉHO PACIENTA                 </t>
  </si>
  <si>
    <t>0201135</t>
  </si>
  <si>
    <t>0067558</t>
  </si>
  <si>
    <t>0225150</t>
  </si>
  <si>
    <t>0051607</t>
  </si>
  <si>
    <t>SADA GASTROSTOMICKÁ - PEG</t>
  </si>
  <si>
    <t>15475</t>
  </si>
  <si>
    <t>ENDOSKOPICKÁ MUKÓZNÍ RESEKCE (EMR) A ODSTRANcNÍ Pu</t>
  </si>
  <si>
    <t>15900</t>
  </si>
  <si>
    <t xml:space="preserve">ENDOSKOPICKÁ DILATACE STENÓZ TRÁVICÍ TRUBICE      </t>
  </si>
  <si>
    <t>15910</t>
  </si>
  <si>
    <t>ENDOSKOPICKÁ EXTRAKCE CIZÍHO TcLESA Z JÍCNU A "ALU</t>
  </si>
  <si>
    <t>15920</t>
  </si>
  <si>
    <t>ENDOSKOPICKÉ STAVĚNÍ KRVÁCENÍ</t>
  </si>
  <si>
    <t>15960</t>
  </si>
  <si>
    <t>ENDOSKOPICKÁ GASTROSTOMIE - PuIÖTI K CENc ZÁKLADNÍ</t>
  </si>
  <si>
    <t>502</t>
  </si>
  <si>
    <t>52022</t>
  </si>
  <si>
    <t>CÍLENÉ VYŠETŘENÍ DĚTSKÝM CHIRURGEM</t>
  </si>
  <si>
    <t xml:space="preserve">CÍLENÉ VYŠETuENÍ DcTSKÝM CHIRURGEM                </t>
  </si>
  <si>
    <t>52023</t>
  </si>
  <si>
    <t>KONTROLNÍ VYŠETŘENÍ DĚTSKÝM CHIRURGEM</t>
  </si>
  <si>
    <t>09555</t>
  </si>
  <si>
    <t>OŠETŘENÍ DÍTĚTE DO 6 LET</t>
  </si>
  <si>
    <t xml:space="preserve">OŠETuENÍ DÍTcTE DO 6 LET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</si>
  <si>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</si>
  <si>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</si>
  <si>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</si>
  <si>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</si>
  <si>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</si>
  <si>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</si>
  <si>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</si>
  <si>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</si>
  <si>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</si>
  <si>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</si>
  <si>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</si>
  <si>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</si>
  <si>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</si>
  <si>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</si>
  <si>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</si>
  <si>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</si>
  <si>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</si>
  <si>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</si>
  <si>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</si>
  <si>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</si>
  <si>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</si>
  <si>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</si>
  <si>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</si>
  <si>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</si>
  <si>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</si>
  <si>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</si>
  <si>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</si>
  <si>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</si>
  <si>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</si>
  <si>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</si>
  <si>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 xml:space="preserve">BIOPSIE, INCIZE A DRENÁ" NA RUCE ÖI ZÁPcSTÍ       </t>
  </si>
  <si>
    <t>15110</t>
  </si>
  <si>
    <t xml:space="preserve">"ALUDEÖNÍ LAVÁ" DIAGNOSTICKÁ                      </t>
  </si>
  <si>
    <t>ENDOSKOPICKÁ MUKÓZNÍ RESEKCE (EMR) A ODSTRANĚNÍ PŘ</t>
  </si>
  <si>
    <t>ENDOSKOPICKÁ DILATACE STENÓZ TRÁVICÍ TRUBICE</t>
  </si>
  <si>
    <t>ENDOSKOPICKÁ EXTRAKCE CIZÍHO TĚLESA Z JÍCNU A ŽALU</t>
  </si>
  <si>
    <t xml:space="preserve">MINIMÁLNÍ ANÁLNÍ VÝKON                            </t>
  </si>
  <si>
    <t>504</t>
  </si>
  <si>
    <t>5F1</t>
  </si>
  <si>
    <t>0003952</t>
  </si>
  <si>
    <t>AMIKIN 500 MG</t>
  </si>
  <si>
    <t>0006480</t>
  </si>
  <si>
    <t>0008807</t>
  </si>
  <si>
    <t>0008808</t>
  </si>
  <si>
    <t>0011706</t>
  </si>
  <si>
    <t>0011785</t>
  </si>
  <si>
    <t>AMIKIN 1 G</t>
  </si>
  <si>
    <t>0016600</t>
  </si>
  <si>
    <t>0017041</t>
  </si>
  <si>
    <t>CEFOBID</t>
  </si>
  <si>
    <t>0020605</t>
  </si>
  <si>
    <t>0026127</t>
  </si>
  <si>
    <t>0042267</t>
  </si>
  <si>
    <t>ADRIBLASTINA CS</t>
  </si>
  <si>
    <t>0053922</t>
  </si>
  <si>
    <t>CIPHIN PRO INFUSIONE 200 MG/100 ML</t>
  </si>
  <si>
    <t>0058092</t>
  </si>
  <si>
    <t>CEFAZOLIN SANDOZ</t>
  </si>
  <si>
    <t>0059830</t>
  </si>
  <si>
    <t>CIPRINOL</t>
  </si>
  <si>
    <t>0064831</t>
  </si>
  <si>
    <t>AXETINE</t>
  </si>
  <si>
    <t>0065989</t>
  </si>
  <si>
    <t>0066137</t>
  </si>
  <si>
    <t>0068998</t>
  </si>
  <si>
    <t>AMPICILIN 1,0 BIOTIKA</t>
  </si>
  <si>
    <t>0072972</t>
  </si>
  <si>
    <t>AMOKSIKLAV 1,2 G</t>
  </si>
  <si>
    <t>0076354</t>
  </si>
  <si>
    <t>0083417</t>
  </si>
  <si>
    <t>MERONEM</t>
  </si>
  <si>
    <t>0092290</t>
  </si>
  <si>
    <t>EDICIN</t>
  </si>
  <si>
    <t>0094155</t>
  </si>
  <si>
    <t>0096414</t>
  </si>
  <si>
    <t>GENTAMICIN LEK</t>
  </si>
  <si>
    <t>0097000</t>
  </si>
  <si>
    <t>0131656</t>
  </si>
  <si>
    <t>CEFTAZIDIM KABI</t>
  </si>
  <si>
    <t>0137499</t>
  </si>
  <si>
    <t>KLACID I.V.</t>
  </si>
  <si>
    <t>0138455</t>
  </si>
  <si>
    <t>0141838</t>
  </si>
  <si>
    <t>AMIKACIN B.BRAUN</t>
  </si>
  <si>
    <t>0142077</t>
  </si>
  <si>
    <t>0162187</t>
  </si>
  <si>
    <t>0164350</t>
  </si>
  <si>
    <t>TAZOCIN 4 G/0,5 G</t>
  </si>
  <si>
    <t>0198192</t>
  </si>
  <si>
    <t>SEFOTAK 1 G</t>
  </si>
  <si>
    <t>0162496</t>
  </si>
  <si>
    <t>TAZIP</t>
  </si>
  <si>
    <t>0149384</t>
  </si>
  <si>
    <t>ECALTA</t>
  </si>
  <si>
    <t>0183926</t>
  </si>
  <si>
    <t>AZEPO</t>
  </si>
  <si>
    <t>0189992</t>
  </si>
  <si>
    <t>CISPLATIN EBEWE</t>
  </si>
  <si>
    <t>0186672</t>
  </si>
  <si>
    <t>LINEZOLID SANDOZ</t>
  </si>
  <si>
    <t>0183817</t>
  </si>
  <si>
    <t>0212531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</si>
  <si>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</si>
  <si>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</si>
  <si>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</si>
  <si>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</si>
  <si>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</si>
  <si>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</si>
  <si>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</si>
  <si>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</si>
  <si>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</si>
  <si>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</si>
  <si>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smisné, deleukotizované</t>
  </si>
  <si>
    <t>0107959</t>
  </si>
  <si>
    <t>Trombocyty z aferézy deleukotizované</t>
  </si>
  <si>
    <t>0207921</t>
  </si>
  <si>
    <t>Plazma čerstvá zmrazená</t>
  </si>
  <si>
    <t>Plazma eerstvá zmrazená</t>
  </si>
  <si>
    <t>0407942</t>
  </si>
  <si>
    <t>Příplatek za ozáření</t>
  </si>
  <si>
    <t>Poíplatek za ozáoení</t>
  </si>
  <si>
    <t>0107958</t>
  </si>
  <si>
    <t>Trombocyty z odbiru plné krve - deleukotizované</t>
  </si>
  <si>
    <t>0012979</t>
  </si>
  <si>
    <t>STAPLER CIRKULÁRNÍ ZAHNUTÝ - CDH</t>
  </si>
  <si>
    <t>0012985</t>
  </si>
  <si>
    <t>STAPLER LINEÁRNÍ - TL30.TLH30.TLV30.TX30(B/G/V) (P</t>
  </si>
  <si>
    <t>0012999</t>
  </si>
  <si>
    <t>STAPLER LINEÁRNÍ S NOŽEM - TCT55; TLC55 (S PZT 001</t>
  </si>
  <si>
    <t>STAPLER LINEÁRNÍ S NOÄEM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</si>
  <si>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</si>
  <si>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</si>
  <si>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</si>
  <si>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</si>
  <si>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</si>
  <si>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</si>
  <si>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</si>
  <si>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</si>
  <si>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 xml:space="preserve">STAPLER LINEÁRNÍ S NOÄEM - TCT75; TLC75; TCD75 (S </t>
  </si>
  <si>
    <t>0018524</t>
  </si>
  <si>
    <t>STAPLER ZAHNUTÝ - ROTIKULÁTOR; AX 55B,AX 55G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</si>
  <si>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</si>
  <si>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</si>
  <si>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</si>
  <si>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</si>
  <si>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</si>
  <si>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KLIPOVAE ENDO CLIP L 10MM</t>
  </si>
  <si>
    <t>0030647</t>
  </si>
  <si>
    <t>SÍŤKA SURGIPRO MESH</t>
  </si>
  <si>
    <t>SÍ?KA SURGIPRO MESH</t>
  </si>
  <si>
    <t>0030648</t>
  </si>
  <si>
    <t>0030652</t>
  </si>
  <si>
    <t>TROKAR THORACOPORT 5.5;10.5;11.5;15 MM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</si>
  <si>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</si>
  <si>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</si>
  <si>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</si>
  <si>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</si>
  <si>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</si>
  <si>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</si>
  <si>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TROKAR S OSTOÍM XCEL, PRUMIR 11,12MM, DÉLKA 100MM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</si>
  <si>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</si>
  <si>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</si>
  <si>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</si>
  <si>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</si>
  <si>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</si>
  <si>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</si>
  <si>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SÁEEK - ENDO CATCH 10MM</t>
  </si>
  <si>
    <t>0053529</t>
  </si>
  <si>
    <t>0053772</t>
  </si>
  <si>
    <t>STAPLER LINEÁRNÍ S NOŽEM - TCT10; TLC10 (S PZT 005</t>
  </si>
  <si>
    <t>STAPLER LINEÁRNÍ S NOÄEM - TCT10; TLC10 (S PZT 005</t>
  </si>
  <si>
    <t>0053774</t>
  </si>
  <si>
    <t>ZÁSOBNÍK PRO STAPLER LINEÁRNÍ S NOŽEM - TRT10,TCR1</t>
  </si>
  <si>
    <t>ZÁSOBNÍK PRO STAPLER LINEÁRNÍ S NOÄEM - TRT10,TCR1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</si>
  <si>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</si>
  <si>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</si>
  <si>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</si>
  <si>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</si>
  <si>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</si>
  <si>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</si>
  <si>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</si>
  <si>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</si>
  <si>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CÍLENÝ ODBIR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</si>
  <si>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</si>
  <si>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</si>
  <si>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</si>
  <si>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</si>
  <si>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</si>
  <si>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</si>
  <si>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0058390</t>
  </si>
  <si>
    <t>PLEUREKTOMIE ABRAZE DRG 90844</t>
  </si>
  <si>
    <t>0058392</t>
  </si>
  <si>
    <t>FUNDOPLIKACE DRG 90853</t>
  </si>
  <si>
    <t>0058399</t>
  </si>
  <si>
    <t>RESEKCE TLUSTÉHO STOEVA DRG 90864</t>
  </si>
  <si>
    <t>0058402</t>
  </si>
  <si>
    <t>ODSTRANĚNÍ TUMORU MEDIASTINA DRG 90867</t>
  </si>
  <si>
    <t>0058405</t>
  </si>
  <si>
    <t>LOBEKTOMIE PLIC DRG 90870</t>
  </si>
  <si>
    <t>0058412</t>
  </si>
  <si>
    <t>NÍZKÁ POEDNÍ RESEKCE REKTA DRG 90880</t>
  </si>
  <si>
    <t>0058423</t>
  </si>
  <si>
    <t>ENUKLEACE JEDNODUCHÉ CYSTY DRG 90805</t>
  </si>
  <si>
    <t>0058435</t>
  </si>
  <si>
    <t>ADHESIOLÝZA I.STUPNI DRG 90817</t>
  </si>
  <si>
    <t>0058442</t>
  </si>
  <si>
    <t>ADHESIOLÝZA II.STUPNI DRG 90836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</si>
  <si>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</si>
  <si>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</si>
  <si>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</si>
  <si>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</si>
  <si>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</si>
  <si>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</si>
  <si>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</si>
  <si>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SÍ?KA PROLENOVÁ PML1</t>
  </si>
  <si>
    <t>0083529</t>
  </si>
  <si>
    <t xml:space="preserve">SÍŤKA KÝLNÍ INGUINÁLNÍ/VENTRÁLNÍ/PUPEČNÍ ULTRAPRO </t>
  </si>
  <si>
    <t>0092078</t>
  </si>
  <si>
    <t>STAPLER LINEÁRNÍ S NOŽEM - CONTOUR; ZAHNUTÝ, NÍZKÁ</t>
  </si>
  <si>
    <t>STAPLER LINEÁRNÍ S NOÄEM - CONTOUR; ZAHNUTÝ, NÍZKÁ</t>
  </si>
  <si>
    <t>0092079</t>
  </si>
  <si>
    <t>ZÁSOBNÍK PRO LINEÁRNÍ STAPLER - CR40B,CR40G (PRO P</t>
  </si>
  <si>
    <t>0092436</t>
  </si>
  <si>
    <t>STAPLER LINEÁRNÍ S NOÄEM - GIA DST 60-4,8; GIA6048</t>
  </si>
  <si>
    <t>0092440</t>
  </si>
  <si>
    <t>STAPLER LINEÁRNÍ S NOŽEM - GIA DST 100-4,8; GIA100</t>
  </si>
  <si>
    <t>STAPLER LINEÁRNÍ S NOÄEM - GIA DST 100-4,8; GIA100</t>
  </si>
  <si>
    <t>0092444</t>
  </si>
  <si>
    <t>ZÁSOBNÍK PRO LIN. STAPLER - GIA DST 60-4,8 SULU GI</t>
  </si>
  <si>
    <t>0013054</t>
  </si>
  <si>
    <t>STAPLER KOŽNÍ, 35 NEREZ.OCEL. NÁPLNÍ PMW35,PMR35</t>
  </si>
  <si>
    <t>STAPLER KOÄNÍ, 35 NEREZ.OCEL. NÁPLNÍ PMW35,PMR35</t>
  </si>
  <si>
    <t>0030643</t>
  </si>
  <si>
    <t>STAPLER ENDOLINEÁRNÍ S/BEZ NOŽE - MF ENDO GIA 30-2</t>
  </si>
  <si>
    <t>STAPLER ENDOLINEÁRNÍ S/BEZ NOÄE - MF ENDO GIA 30-2</t>
  </si>
  <si>
    <t>0048555</t>
  </si>
  <si>
    <t>SÍ?KA BIODEGRADABILNÍ ETYOVRSTEVNÁ SURGISIS</t>
  </si>
  <si>
    <t>0058364</t>
  </si>
  <si>
    <t>ESOFAGOKARDIOMYOTOMIE DRG 90797</t>
  </si>
  <si>
    <t>0094479</t>
  </si>
  <si>
    <t>SADA PRO OPERACI DLE LONGA VČ. STAPLERU</t>
  </si>
  <si>
    <t>SADA PRO OPERACI DLE LONGA VE. STAPLERU</t>
  </si>
  <si>
    <t>0058368</t>
  </si>
  <si>
    <t>LOKÁLNÍ EXCIZE Z JATER DRG 90801</t>
  </si>
  <si>
    <t>0058366</t>
  </si>
  <si>
    <t>DESTRUKCE NÁDORU NEBO METASTÁZ DRG 90799</t>
  </si>
  <si>
    <t>0082145</t>
  </si>
  <si>
    <t>NPWT-RENASYS GO SBIRNÁ NÁDOBA MALÁ</t>
  </si>
  <si>
    <t>0081995</t>
  </si>
  <si>
    <t>NPWT-RENASYS EZ SBĚRNÁ NÁDOBA VELKÁ</t>
  </si>
  <si>
    <t>NPWT-RENASYS EZ SBIRNÁ NÁDOBA VELKÁ</t>
  </si>
  <si>
    <t>0053479</t>
  </si>
  <si>
    <t>RETRAKTOR SKLOPNÝ- ENDO RETRACT II 10MM</t>
  </si>
  <si>
    <t>0058351</t>
  </si>
  <si>
    <t>CÍLENÁ PUNKCE ORGÁNU NEBO LOÄISKA DRG 90780</t>
  </si>
  <si>
    <t>0082141</t>
  </si>
  <si>
    <t>NPWT-RENASYS F POEVAZOVÝ SET MALÝ S</t>
  </si>
  <si>
    <t>0082143</t>
  </si>
  <si>
    <t>NPWT-RENASYS F PŘEVAZOVÝ SET VELKÝ L</t>
  </si>
  <si>
    <t>NPWT-RENASYS F POEVAZOVÝ SET VELKÝ L</t>
  </si>
  <si>
    <t>0053485</t>
  </si>
  <si>
    <t>ENDOŠITÍ - BEZ ZÁSOBNÍKU - ENDO STITCH 10MM (PZT 0</t>
  </si>
  <si>
    <t>0049999</t>
  </si>
  <si>
    <t>EXTRAKTOR KOŽNÍCH SVOREK - PROXIMATE</t>
  </si>
  <si>
    <t>EXTRAKTOR KOÄNÍCH SVOREK - PROXIMATE</t>
  </si>
  <si>
    <t>0152127</t>
  </si>
  <si>
    <t>STAPLER LINEÁRNÍ S NOŽEM - LC6045 (PRO PZT 0152133</t>
  </si>
  <si>
    <t>STAPLER LINEÁRNÍ S NOÄEM - LC6045 (PRO PZT 0152133</t>
  </si>
  <si>
    <t>0152133</t>
  </si>
  <si>
    <t>ZÁSOBNÍK PRO STAPLER LINEÁR. S NOŽEM LCC6045/8038/</t>
  </si>
  <si>
    <t>ZÁSOBNÍK PRO STAPLER LINEÁR. S NOÄEM LCC6045/8038/</t>
  </si>
  <si>
    <t>0152130</t>
  </si>
  <si>
    <t>STAPLER LINEÁRNÍ S NOŽEM - LC8045 (PRO PZT 0152134</t>
  </si>
  <si>
    <t>STAPLER LINEÁRNÍ S NOÄEM - LC8045 (PRO PZT 0152134</t>
  </si>
  <si>
    <t>0152129</t>
  </si>
  <si>
    <t>STAPLER LINEÁRNÍ S NOÄEM - LC8042 (PRO PZT 0152133</t>
  </si>
  <si>
    <t>0058417</t>
  </si>
  <si>
    <t>SPLENEKTOMIE DRG 90881</t>
  </si>
  <si>
    <t>0152124</t>
  </si>
  <si>
    <t>STAPLER CIRKULÁRNÍ ZAHNUTÝ - CSC 21/25/29/33</t>
  </si>
  <si>
    <t>0152445</t>
  </si>
  <si>
    <t>SADA PRO OPERACI DLE LONGA VČ. STAPLERU - PPHPRO33</t>
  </si>
  <si>
    <t>SADA PRO OPERACI DLE LONGA VE. STAPLERU - PPHPRO33</t>
  </si>
  <si>
    <t>0152510</t>
  </si>
  <si>
    <t>SADA PRO OPERACI DLE LONGA VČ. STAPLERU - TST33; S</t>
  </si>
  <si>
    <t>SADA PRO OPERACI DLE LONGA VE. STAPLERU - TST33; S</t>
  </si>
  <si>
    <t>0152131</t>
  </si>
  <si>
    <t>STAPLER LINEÁRNÍ S NOÄEM - LC10038 (PRO PZT 015213</t>
  </si>
  <si>
    <t>0058354</t>
  </si>
  <si>
    <t>LÝZE ADHEZÍ PŘES 10CM2 DRG 90783</t>
  </si>
  <si>
    <t>LÝZE ADHEZÍ POES 10CM2 DRG 90783</t>
  </si>
  <si>
    <t>0062217</t>
  </si>
  <si>
    <t>SÍ?KA VICRYLOVÁ VKMLC</t>
  </si>
  <si>
    <t>0055780</t>
  </si>
  <si>
    <t>KATETR CENTRÁLNÍ ÄILNÍ BROVIAC</t>
  </si>
  <si>
    <t>0053486</t>
  </si>
  <si>
    <t>ZÁSOBNÍK PRO ENDOŠITÍ ENDO STITCH 10MM (PZT 005348</t>
  </si>
  <si>
    <t>0056491</t>
  </si>
  <si>
    <t>STAPLER CIRKULÁRNÍ - EEAXL</t>
  </si>
  <si>
    <t>0006820</t>
  </si>
  <si>
    <t>DLAHA HRUDNÍ JANSEN</t>
  </si>
  <si>
    <t>09227</t>
  </si>
  <si>
    <t>I. V. APLIKACE KRVE NEBO KREVNÍCH DERIVÁTŮ</t>
  </si>
  <si>
    <t xml:space="preserve">I. V. APLIKACE KRVE NEBO KREVNÍCH DERIVÁT_        </t>
  </si>
  <si>
    <t>11506</t>
  </si>
  <si>
    <t>PLNOHODNOTNÁ PARENTERÁLNÍ VÝŽIVA</t>
  </si>
  <si>
    <t xml:space="preserve">PLNOHODNOTNÁ PARENTERÁLNÍ VÝ"IVA                  </t>
  </si>
  <si>
    <t>51113</t>
  </si>
  <si>
    <t xml:space="preserve">MYOTOMIE MUSCULUS KRIKOFARINGIKUS                 </t>
  </si>
  <si>
    <t>51233</t>
  </si>
  <si>
    <t>EXCIZE TUMORU MAMMY NEBO ODBĚR TKÁNĚ PRO BIOPSII</t>
  </si>
  <si>
    <t xml:space="preserve">EXCIZE TUMORU MAMMY NEBO ODBcR TKÁNc PRO BIOPSII  </t>
  </si>
  <si>
    <t>51239</t>
  </si>
  <si>
    <t xml:space="preserve">RADIKÁLNÍ EXSTIRPACE AXILÁRNÍCH NEBO INQUINÁLNÍCH </t>
  </si>
  <si>
    <t>51313</t>
  </si>
  <si>
    <t xml:space="preserve">ZÁCHOVNÉ OPERACE SLEZINY                          </t>
  </si>
  <si>
    <t>51323</t>
  </si>
  <si>
    <t xml:space="preserve">HEMIPANKREATODUODENEKTOMIE (WHIPPLE)              </t>
  </si>
  <si>
    <t>HEMIPANKREATODUODENEKTOMIE (WHIPPLE)</t>
  </si>
  <si>
    <t>51329</t>
  </si>
  <si>
    <t>LOKÁLNÍ EXCIZE NEBO ENUKLEACE TUMORU NEBO JINÉ LÉZ</t>
  </si>
  <si>
    <t>51333</t>
  </si>
  <si>
    <t xml:space="preserve">PANKREATODIGESTIVNÍ SPOJKY                        </t>
  </si>
  <si>
    <t>PANKREATODIGESTIVNÍ SPOJKY</t>
  </si>
  <si>
    <t>51343</t>
  </si>
  <si>
    <t>LOKÁLNÍ EXCIZE JATER NEBO OŠETŘENÍ MALÉ TRHLINY JA</t>
  </si>
  <si>
    <t>LOKÁLNÍ EXCIZE JATER NEBO OŠETuENÍ MALÉ TRHLINY JA</t>
  </si>
  <si>
    <t>51349</t>
  </si>
  <si>
    <t>OTEVŘENÁ DRENÁŽ ABSCESU JATER, CYSTY JATER NEBO SU</t>
  </si>
  <si>
    <t>51353</t>
  </si>
  <si>
    <t>PUNKCE, ODSÁTÍ TENKÉHO STŘEVA, MANIPULACE SE STŘEV</t>
  </si>
  <si>
    <t>PUNKCE, ODSÁTÍ TENKÉHO STuEVA, MANIPULACE SE STuEV</t>
  </si>
  <si>
    <t>51359</t>
  </si>
  <si>
    <t>RESEKCE A ANASTOMÓZA TLUSTÉHO STŘEVA NEBO REKTOSIG</t>
  </si>
  <si>
    <t>RESEKCE A ANASTOMÓZA TLUSTÉHO STuEVA NEBO REKTOSIG</t>
  </si>
  <si>
    <t>51363</t>
  </si>
  <si>
    <t>KOLEKTOMIE TOTÁLNÍ S ILEÁLNÍM POUCHEM A ILEOANÁLNÍ</t>
  </si>
  <si>
    <t>51369</t>
  </si>
  <si>
    <t>APENDEKTOMIE PŘI PERFORAČNÍ APENDICITIDĚ S PERITON</t>
  </si>
  <si>
    <t>APENDEKTOMIE PuI PERFORAÖNÍ APENDICITIDc S PERITON</t>
  </si>
  <si>
    <t>51377</t>
  </si>
  <si>
    <t xml:space="preserve">BILIODIGESTIVNÍ SPOJKA SE ŽALUDKEM, DUODENEM NEBO </t>
  </si>
  <si>
    <t xml:space="preserve">BILIODIGESTIVNÍ SPOJKA SE "ALUDKEM, DUODENEM NEBO </t>
  </si>
  <si>
    <t>51379</t>
  </si>
  <si>
    <t xml:space="preserve">CHOLEDOCHOTOMIE                                   </t>
  </si>
  <si>
    <t>51383</t>
  </si>
  <si>
    <t>GASTROTOMIE, DUODENOTOMIE NEBO JEDNODUCHÁ PYLOROPL</t>
  </si>
  <si>
    <t>51387</t>
  </si>
  <si>
    <t>TOTÁLNÍ GASTREKTOMIE, SUBTOTÁLNÍ GASTREKTOMIE</t>
  </si>
  <si>
    <t xml:space="preserve">TOTÁLNÍ GASTREKTOMIE, SUBTOTÁLNÍ GASTREKTOMIE     </t>
  </si>
  <si>
    <t>51388</t>
  </si>
  <si>
    <t>GASTROENTEROANASTOMÓZA  NEBO RESEKCE A (NEBO) ANAS</t>
  </si>
  <si>
    <t>51389</t>
  </si>
  <si>
    <t xml:space="preserve">KMENOVÁ A SELEKTIVNÍ  PŘÍP. PROXIMÁLNÍ SELEKTIVNÍ </t>
  </si>
  <si>
    <t xml:space="preserve">KMENOVÁ A SELEKTIVNÍ  PuÍP. PROXIMÁLNÍ SELEKTIVNÍ </t>
  </si>
  <si>
    <t>51392</t>
  </si>
  <si>
    <t>RELAPAROTOMIE PRO POOPERAČNÍ KRVÁCENÍ, PERITONITID</t>
  </si>
  <si>
    <t>RELAPAROTOMIE PRO POOPERAÖNÍ KRVÁCENÍ, PERITONITID</t>
  </si>
  <si>
    <t>51393</t>
  </si>
  <si>
    <t>EXPLORATIVNÍ LAPAROTOMIE</t>
  </si>
  <si>
    <t xml:space="preserve">EXPLORATIVNÍ LAPAROTOMIE                          </t>
  </si>
  <si>
    <t>51394</t>
  </si>
  <si>
    <t>UZÁVĚR STĚNY BŘIŠNÍ PO EVISCERACI</t>
  </si>
  <si>
    <t xml:space="preserve">UZÁVcR STcNY BuIŠNÍ PO EVISCERACI                 </t>
  </si>
  <si>
    <t>51397</t>
  </si>
  <si>
    <t>OTEVŘENÁ LAVÁŽ PERITONEÁLNÍ DUTINY, SEC. LOOK, LAP</t>
  </si>
  <si>
    <t>OTEVuENÁ LAVÁ" PERITONEÁLNÍ DUTINY, SEC. LOOK, LAP</t>
  </si>
  <si>
    <t>51419</t>
  </si>
  <si>
    <t>MÍSTNÍ EXCIZE LÉZE REKTA TRANSSFINKTERICKÁ, TRANSV</t>
  </si>
  <si>
    <t>51433</t>
  </si>
  <si>
    <t>OPERACE HEMEROIDŮ DLE LONGA</t>
  </si>
  <si>
    <t xml:space="preserve">OPERACE HEMEROID_ DLE LONGA                       </t>
  </si>
  <si>
    <t>51513</t>
  </si>
  <si>
    <t>INQUINÁLNÍ, FEMORÁLNÍ KÝLA PRO USKŘINUTÍ VYŽADUJÍC</t>
  </si>
  <si>
    <t>INQUINÁLNÍ, FEMORÁLNÍ KÝLA PRO USKuINUTÍ VY"ADUJÍC</t>
  </si>
  <si>
    <t>51518</t>
  </si>
  <si>
    <t xml:space="preserve">OPERACE VNITuNÍ KÝLY                              </t>
  </si>
  <si>
    <t>51519</t>
  </si>
  <si>
    <t xml:space="preserve">OPERACE RECIDIVUJÍCÍ KÝLY                         </t>
  </si>
  <si>
    <t>OPERACE RECIDIVUJÍCÍ KÝLY</t>
  </si>
  <si>
    <t>51613</t>
  </si>
  <si>
    <t>PEROPERAČNÍ CHOLEDOCHOSKOPIE</t>
  </si>
  <si>
    <t xml:space="preserve">PEROPERAÖNÍ CHOLEDOCHOSKOPIE                      </t>
  </si>
  <si>
    <t>51623</t>
  </si>
  <si>
    <t>POUŽITÍ ULTRAZVUKOVÉHO SKALPELU</t>
  </si>
  <si>
    <t xml:space="preserve">POU"ITÍ ULTRAZVUKOVÉHO SKALPELU                   </t>
  </si>
  <si>
    <t>51713</t>
  </si>
  <si>
    <t>DIAGNOSTICKÁ VIDEOLAPAROSKOPIE A VIDEOTORAKOSKOPIE</t>
  </si>
  <si>
    <t>51812</t>
  </si>
  <si>
    <t xml:space="preserve">ODSTRANcNÍ RETROPERITONEÁLNÍHO NEBO PRESAKRÁLNÍHO </t>
  </si>
  <si>
    <t>51813</t>
  </si>
  <si>
    <t>OPERACE ROZSÁHLÉHO PILONIDÁLNÍHO SINU, DERMOIDNÍ C</t>
  </si>
  <si>
    <t>51819</t>
  </si>
  <si>
    <t>OŠETuENÍ A OBVAZ ROZSÁHLÉ RÁNY V CELKOVÉ ANESTEZII</t>
  </si>
  <si>
    <t>57113</t>
  </si>
  <si>
    <t>TORAKOSKOPIE KLASICKÁ LÉČEBNÁ</t>
  </si>
  <si>
    <t xml:space="preserve">TORAKOSKOPIE KLASICKÁ LÉÖEBNÁ                     </t>
  </si>
  <si>
    <t>57213</t>
  </si>
  <si>
    <t>PLASTICKÉ VÝKONY NA PRŮDUŠNICI A VELKÝCH BRONŠÍCH</t>
  </si>
  <si>
    <t>57223</t>
  </si>
  <si>
    <t xml:space="preserve">KOREKCE VPÁÖENÉHO NEBO PTAÖÍHO HRUDNÍKU           </t>
  </si>
  <si>
    <t>57233</t>
  </si>
  <si>
    <t xml:space="preserve">HRUDNÍ DRENÁ"                                     </t>
  </si>
  <si>
    <t>57243</t>
  </si>
  <si>
    <t xml:space="preserve">HRUDNÍ PUNKCE                                     </t>
  </si>
  <si>
    <t>57249</t>
  </si>
  <si>
    <t>RESEKCE PLIC - LOBEKTOMIE ÖI BILOBEKTOMIE S BROCHO</t>
  </si>
  <si>
    <t>57253</t>
  </si>
  <si>
    <t>PLEUREKTOMIE - ABRAZE</t>
  </si>
  <si>
    <t xml:space="preserve">PLEUREKTOMIE - ABRAZE                             </t>
  </si>
  <si>
    <t>63589</t>
  </si>
  <si>
    <t>SALPINGEKTOMIE NEBO ADNEXEKTOMIE A NEBO RESEKCE OV</t>
  </si>
  <si>
    <t>71717</t>
  </si>
  <si>
    <t xml:space="preserve">TRACHEOTOMIE              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</si>
  <si>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</si>
  <si>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</si>
  <si>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</si>
  <si>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</si>
  <si>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ROZLIŠENÍ VYKÁZANÉ HOSPITALIZACE JAKO: = POKRAÖOVÁ</t>
  </si>
  <si>
    <t>90797</t>
  </si>
  <si>
    <t xml:space="preserve">(DRG) ESOFAGOKARDIOMYOTOMIE LAPAROSKOPICKY        </t>
  </si>
  <si>
    <t>90801</t>
  </si>
  <si>
    <t>(DRG) LOKÁLNÍ EXCIZE Z JATER LAPAROSKOPICKY</t>
  </si>
  <si>
    <t xml:space="preserve">(DRG) LOKÁLNÍ EXCIZE Z JATER LAPAROSKOPICKY       </t>
  </si>
  <si>
    <t>90781</t>
  </si>
  <si>
    <t>(DRG) CÍLENÝ ODBĚR BIOPSIE LAPAROSKOPICKY NEBO THO</t>
  </si>
  <si>
    <t>(DRG) CÍLENÝ ODBcR BIOPSIE LAPAROSKOPICKY NEBO THO</t>
  </si>
  <si>
    <t>90867</t>
  </si>
  <si>
    <t>(DRG) ODSTRANĚNÍ TUMORU MEDIASTINA THORAKOSKOPICKY</t>
  </si>
  <si>
    <t>90880</t>
  </si>
  <si>
    <t xml:space="preserve">(DRG) NÍZKÁ PuEDNÍ RESEKCE REKTA LAPAROSKOPICKY   </t>
  </si>
  <si>
    <t>90836</t>
  </si>
  <si>
    <t>(DRG) ADHEZIOLÝZA DRUHÉHO STUPNc LAPAROSKOPICKY NE</t>
  </si>
  <si>
    <t>90817</t>
  </si>
  <si>
    <t xml:space="preserve">(DRG) ADHEZIOLÝZA PRVNÍHO STUPNc LAPAROSKOPICKY   </t>
  </si>
  <si>
    <t>90795</t>
  </si>
  <si>
    <t>(DRG) APPENDEKTOMIE LAPAROSKOPICKY</t>
  </si>
  <si>
    <t xml:space="preserve">(DRG) APPENDEKTOMIE LAPAROSKOPICKY                </t>
  </si>
  <si>
    <t>90780</t>
  </si>
  <si>
    <t>(DRG) CÍLENÁ PUNKCE ORGÁNU NEBO LO"ISKA LAPAROSKOP</t>
  </si>
  <si>
    <t>90870</t>
  </si>
  <si>
    <t>(DRG) LOBEKTOMIE PLIC THORAKOSKOPICKY</t>
  </si>
  <si>
    <t xml:space="preserve">(DRG) LOBEKTOMIE PLIC THORAKOSKOPICKY             </t>
  </si>
  <si>
    <t>51396</t>
  </si>
  <si>
    <t xml:space="preserve">PUNKCE DUTINY BuIŠNÍ S DRENÁ"Í EV. LAVA"Í         </t>
  </si>
  <si>
    <t>51237</t>
  </si>
  <si>
    <t>KLÍNOVITÁ RESEKCE MAMMY S RADIKÁLNÍM ODSTRANĚNÍM A</t>
  </si>
  <si>
    <t>KLÍNOVITÁ RESEKCE MAMMY S RADIKÁLNÍM ODSTRANcNÍM A</t>
  </si>
  <si>
    <t>00602</t>
  </si>
  <si>
    <t xml:space="preserve">OD TYPU 02 - PRO NEMOCNICE TYPU 3, (KATEGORIE 6)  </t>
  </si>
  <si>
    <t>OD TYPU 02 - PRO NEMOCNICE TYPU 3, (KATEGORIE 6)</t>
  </si>
  <si>
    <t>66841</t>
  </si>
  <si>
    <t>EXSTIRPACE NÁDORU MĚKKÝCH TKÁNÍ - HLUBOKO ULOŽENÝC</t>
  </si>
  <si>
    <t>EXSTIRPACE NÁDORU McKKÝCH TKÁNÍ - HLUBOKO ULO"ENÝC</t>
  </si>
  <si>
    <t>51371</t>
  </si>
  <si>
    <t>CHOLECYSTEKTOMIE</t>
  </si>
  <si>
    <t xml:space="preserve">CHOLECYSTEKTOMIE                                  </t>
  </si>
  <si>
    <t>61115</t>
  </si>
  <si>
    <t xml:space="preserve">REVIZE, EXCIZE A SUTURA PORANcNÍ K_"E A PODKO"Í A </t>
  </si>
  <si>
    <t>99999</t>
  </si>
  <si>
    <t>Nespecifikovany vykon</t>
  </si>
  <si>
    <t xml:space="preserve">Nespecifikovany vykon                             </t>
  </si>
  <si>
    <t>51425</t>
  </si>
  <si>
    <t>HEMOROIDEKTOMIE</t>
  </si>
  <si>
    <t xml:space="preserve">HEMOROIDEKTOMIE                                   </t>
  </si>
  <si>
    <t>57251</t>
  </si>
  <si>
    <t xml:space="preserve">KLÍNOVITÁ RESEKCE PLIC NEBO ENUKLEACE TUMORU      </t>
  </si>
  <si>
    <t>KLÍNOVITÁ RESEKCE PLIC NEBO ENUKLEACE TUMORU</t>
  </si>
  <si>
    <t>51825</t>
  </si>
  <si>
    <t xml:space="preserve">SEKUNDÁRNÍ SUTURA RÁNY                            </t>
  </si>
  <si>
    <t>51850</t>
  </si>
  <si>
    <t>PŘEVAZ RÁNY METODOU V. A. C. (VACUUM ASISTED CLOSU</t>
  </si>
  <si>
    <t>PuEVAZ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</si>
  <si>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</si>
  <si>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</si>
  <si>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</si>
  <si>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</si>
  <si>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</si>
  <si>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</si>
  <si>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SUTURA EV. EXCIZE A SUTURA LÉZE STcNY "ALUDKU NEBO</t>
  </si>
  <si>
    <t>90818</t>
  </si>
  <si>
    <t>(DRG) CHOLECYSTEKTOMIE PROSTÁ LAPAROSKOPICKY</t>
  </si>
  <si>
    <t xml:space="preserve">(DRG) CHOLECYSTEKTOMIE PROSTÁ LAPAROSKOPICKY      </t>
  </si>
  <si>
    <t>51711</t>
  </si>
  <si>
    <t>VÝKON LAPAROSKOPICKÝ A TORAKOSKOPICKÝ</t>
  </si>
  <si>
    <t xml:space="preserve">VÝKON LAPAROSKOPICKÝ A TORAKOSKOPICKÝ             </t>
  </si>
  <si>
    <t>51311</t>
  </si>
  <si>
    <t>SPLENEKTOMIE</t>
  </si>
  <si>
    <t xml:space="preserve">SPLENEKTOMIE                                      </t>
  </si>
  <si>
    <t>51367</t>
  </si>
  <si>
    <t>APENDEKTOMIE NEBO OPERAČNÍ DRENÁŽ PERIAPENDIKULÁRN</t>
  </si>
  <si>
    <t>APENDEKTOMIE NEBO OPERAÖNÍ DRENÁ" PERIAPENDIKULÁRN</t>
  </si>
  <si>
    <t>51511</t>
  </si>
  <si>
    <t>OPERACE KÝLY INQUINÁLNÍ A FEMORÁLNÍ - DOSPĚLÍ, VČE</t>
  </si>
  <si>
    <t>OPERACE KÝLY INQUINÁLNÍ A FEMORÁLNÍ - DOSPcLÍ, VÖE</t>
  </si>
  <si>
    <t>51217</t>
  </si>
  <si>
    <t>EZOFAGEKTOMIE BEZ TORAKOTOMIE S NÁHRADOU JÍCNU ŽAL</t>
  </si>
  <si>
    <t>EZOFAGEKTOMIE BEZ TORAKOTOMIE S NÁHRADOU JÍCNU "AL</t>
  </si>
  <si>
    <t>57111</t>
  </si>
  <si>
    <t>TORAKOSKOPIE KLASICKÁ DIAGNOSTICKÁ</t>
  </si>
  <si>
    <t>51345</t>
  </si>
  <si>
    <t>PARCIÁLNÍ RESEKCE JATER NEBO OŠETŘENÍ VĚTŠÍHO PORA</t>
  </si>
  <si>
    <t>PARCIÁLNÍ RESEKCE JATER NEBO OŠETuENÍ VcTŠÍHO PORA</t>
  </si>
  <si>
    <t>76365</t>
  </si>
  <si>
    <t>PUNKČNÍ EPICYSTOSTOMIE</t>
  </si>
  <si>
    <t>57215</t>
  </si>
  <si>
    <t>RESEKCE HRUDNÍ STĚNY</t>
  </si>
  <si>
    <t xml:space="preserve">RESEKCE HRUDNÍ STcNY                              </t>
  </si>
  <si>
    <t>51357</t>
  </si>
  <si>
    <t>JEJUNOSTOMIE, ILEOSTOMIE NEBO KOLOSTOMIE, ANTEPOZI</t>
  </si>
  <si>
    <t>51321</t>
  </si>
  <si>
    <t>LEVOSTRANNÁ PANKREATEKTOMIE SE SPLENEKTOMIÍ</t>
  </si>
  <si>
    <t xml:space="preserve">LEVOSTRANNÁ PANKREATEKTOMIE SE SPLENEKTOMIÍ       </t>
  </si>
  <si>
    <t>51385</t>
  </si>
  <si>
    <t>RESEKCE ŽALUDKU S ANASTOMÓZOU</t>
  </si>
  <si>
    <t xml:space="preserve">RESEKCE "ALUDKU S ANASTOMÓZOU                     </t>
  </si>
  <si>
    <t>90805</t>
  </si>
  <si>
    <t xml:space="preserve">(DRG) ENUKLEACE JEDNODUCHÉ CYSTY LAPAROSKOPICKY   </t>
  </si>
  <si>
    <t>51411</t>
  </si>
  <si>
    <t>OPERACE KONEČNÍKU TRANSANÁLNÍ ENDOSKOPICKOU MIKROC</t>
  </si>
  <si>
    <t>OPERACE KONEÖNÍKU TRANSANÁLNÍ ENDOSKOPICKOU MIKROC</t>
  </si>
  <si>
    <t>47277</t>
  </si>
  <si>
    <t>RADIAČNĚ NAVIGOVANÝ CHIRURGICKÝ VÝKON (PŘIČTI K CH</t>
  </si>
  <si>
    <t>RADIAÖNc NAVIGOVANÝ CHIRURGICKÝ VÝKON (PuIÖTI K CH</t>
  </si>
  <si>
    <t>51517</t>
  </si>
  <si>
    <t>OPERACE KÝLY S POUŽITÍM ŠTĚPU ČI IMPLANTÁTU, OPERA</t>
  </si>
  <si>
    <t>OPERACE KÝLY S POU"ITÍM ŠTcPU ÖI IMPLANTÁTU, OPERA</t>
  </si>
  <si>
    <t>51515</t>
  </si>
  <si>
    <t>OPERACE KÝLY UMBILIKÁLNÍ NEBO EPIGASTRICKÁ - DOSPĚ</t>
  </si>
  <si>
    <t>OPERACE KÝLY UMBILIKÁLNÍ NEBO EPIGASTRICKÁ - DOSPc</t>
  </si>
  <si>
    <t>57241</t>
  </si>
  <si>
    <t xml:space="preserve">DEKORTIKACE PLÍCE                                 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</si>
  <si>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</si>
  <si>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</si>
  <si>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</si>
  <si>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</si>
  <si>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</si>
  <si>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</si>
  <si>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</si>
  <si>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</si>
  <si>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</si>
  <si>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 xml:space="preserve">PEROPERAÖNÍ POU"ITÍ SONOGRAFU CHIRURGEM           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</si>
  <si>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</si>
  <si>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</si>
  <si>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</si>
  <si>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</si>
  <si>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</si>
  <si>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</si>
  <si>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 xml:space="preserve">UZÁVcR A ÚPRAVA STOMIÍ NA TLUSTÉM STuEVc          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</si>
  <si>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</si>
  <si>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</si>
  <si>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</si>
  <si>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</si>
  <si>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</si>
  <si>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</si>
  <si>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KOREKCE ANÁLNÍHO SFINKTERU A ANOREKTÁLNÍHO PuECHOD</t>
  </si>
  <si>
    <t>57217</t>
  </si>
  <si>
    <t xml:space="preserve">ODSTRANcNÍ TUMORU MEDIASTINA - TYMEKTOMIE         </t>
  </si>
  <si>
    <t>90844</t>
  </si>
  <si>
    <t xml:space="preserve">(DRG) PLEUREKTOMIE ABRAZE THORAKOSKOPICKY         </t>
  </si>
  <si>
    <t>11501</t>
  </si>
  <si>
    <t>ENTERÁLNÍ VÝŽIVA</t>
  </si>
  <si>
    <t xml:space="preserve">ENTERÁLNÍ VÝ"IVA                                  </t>
  </si>
  <si>
    <t>51381</t>
  </si>
  <si>
    <t>REKONSTRUKČNÍ VÝKON NA ŽLUČOVÝCH CESTÁCH</t>
  </si>
  <si>
    <t xml:space="preserve">REKONSTRUKÖNÍ VÝKON NA "LUÖOVÝCH CESTÁCH          </t>
  </si>
  <si>
    <t>51326</t>
  </si>
  <si>
    <t>DRENÁŽNÍ OPERACE PŘI AKUTNÍ PANKEATITIDĚ, DRENÁŽ A</t>
  </si>
  <si>
    <t>63596</t>
  </si>
  <si>
    <t>TOTÁLNÍ OMENTEKTOMIE</t>
  </si>
  <si>
    <t xml:space="preserve">TOTÁLNÍ OMENTEKTOMIE                              </t>
  </si>
  <si>
    <t>51327</t>
  </si>
  <si>
    <t>TOTÁLNÍ PANKREATODUODENEKTOMIE</t>
  </si>
  <si>
    <t xml:space="preserve">TOTÁLNÍ PANKREATODUODENEKTOMIE                    </t>
  </si>
  <si>
    <t>57117</t>
  </si>
  <si>
    <t xml:space="preserve">MEDIASTINOSKOPIE                                  </t>
  </si>
  <si>
    <t>MEDIASTINOSKOPIE</t>
  </si>
  <si>
    <t>90823</t>
  </si>
  <si>
    <t>(DRG) ANTIREFLUXNÍ PLASTIKA LAPAROSKOPICKY</t>
  </si>
  <si>
    <t xml:space="preserve">(DRG) ANTIREFLUXNÍ PLASTIKA LAPAROSKOPICKY        </t>
  </si>
  <si>
    <t>57231</t>
  </si>
  <si>
    <t xml:space="preserve">MEDIASTINOTOMIE                                   </t>
  </si>
  <si>
    <t>51361</t>
  </si>
  <si>
    <t>KOLEKTOMIE SUBTOTÁLNÍ S ILEOSTOMIÍ A UZÁVcREM REKT</t>
  </si>
  <si>
    <t>51211</t>
  </si>
  <si>
    <t xml:space="preserve">MYOTOMIE JÍCNU, HRUDNÍ PuÍSTUP                    </t>
  </si>
  <si>
    <t>90783</t>
  </si>
  <si>
    <t>(DRG) LAPAROSKOPICKY NEBO THORAKOSKOPICKY LÝZE ADH</t>
  </si>
  <si>
    <t>57237</t>
  </si>
  <si>
    <t xml:space="preserve">SUTURA RUPTUTY BRÁNICE TORAKOTOMICKÝM PuÍSTUPEM   </t>
  </si>
  <si>
    <t>90864</t>
  </si>
  <si>
    <t xml:space="preserve">(DRG) RESEKCE TLUSTÉHO STuEVA LAPAROSKOPICKY      </t>
  </si>
  <si>
    <t>90799</t>
  </si>
  <si>
    <t>(DRG) DESTRUKCE NÁDORU NEBO METASTÁZ LAPAROSKOPICK</t>
  </si>
  <si>
    <t>90853</t>
  </si>
  <si>
    <t>(DRG) FUNDOPLIKACE LAPAROSKOPICKY</t>
  </si>
  <si>
    <t xml:space="preserve">(DRG) FUNDOPLIKACE LAPAROSKOPICKY                 </t>
  </si>
  <si>
    <t>51225</t>
  </si>
  <si>
    <t>INKOMPLETNÍ NEBO KOMPLETNÍ EZOFAGOTOMIE Z TORAKOTO</t>
  </si>
  <si>
    <t>51115</t>
  </si>
  <si>
    <t xml:space="preserve">OPERACE KRÖNÍHO DIVERTIKLU JÍCNU                  </t>
  </si>
  <si>
    <t>51815</t>
  </si>
  <si>
    <t>EXSTIRPACE JEDNOSTRANNÉHO CYSTICKÉHO HYGROMU</t>
  </si>
  <si>
    <t>51810</t>
  </si>
  <si>
    <t>EXENTERACE PÁNEVNÍCH ORGÁNŮ</t>
  </si>
  <si>
    <t xml:space="preserve">EXENTERACE PÁNEVNÍCH ORGÁN_                       </t>
  </si>
  <si>
    <t>90881</t>
  </si>
  <si>
    <t xml:space="preserve">(DRG) SPLENEKTOMIE LAPAROSKOPICKY                 </t>
  </si>
  <si>
    <t>51312</t>
  </si>
  <si>
    <t>SPLENEKTOMIE S AUTOTRANSPLANTACÍ SLEZINNÉ TKÁNĚ</t>
  </si>
  <si>
    <t>51373</t>
  </si>
  <si>
    <t xml:space="preserve">CHOLECYSTOSTOMIE                                  </t>
  </si>
  <si>
    <t>57239</t>
  </si>
  <si>
    <t xml:space="preserve">UZAVuENÍ BRONCHOPLEURÁLNÍ PÍŠTcLE                 </t>
  </si>
  <si>
    <t>5F5</t>
  </si>
  <si>
    <t>55215</t>
  </si>
  <si>
    <t>MECHANICKÁ SRDEČNÍ PODPORA</t>
  </si>
  <si>
    <t>5T1</t>
  </si>
  <si>
    <t>0500720</t>
  </si>
  <si>
    <t>MYCAMINE</t>
  </si>
  <si>
    <t>0087199</t>
  </si>
  <si>
    <t>MAXIPIME</t>
  </si>
  <si>
    <t>00655</t>
  </si>
  <si>
    <t>OD TYPU 55 - PRO NEMOCNICE TYPU 3, (KATEGORIE 6) -</t>
  </si>
  <si>
    <t>11505</t>
  </si>
  <si>
    <t xml:space="preserve">SPECIÁLNÍ PARENTERÁLNÍ VÝ"IVA                     </t>
  </si>
  <si>
    <t>00658</t>
  </si>
  <si>
    <t>OD TYPU 58 - PRO NEMOCNICE TYPU 3, (KATEGORIE 6) -</t>
  </si>
  <si>
    <t>00657</t>
  </si>
  <si>
    <t>OD TYPU 57 - PRO NEMOCNICE TYPU 3, (KATEGORIE 6) -</t>
  </si>
  <si>
    <t>6F1</t>
  </si>
  <si>
    <t>0001154</t>
  </si>
  <si>
    <t>ŠROUB SAMOOEZNÝ KORTIKÁLNÍ RUKA OCEL</t>
  </si>
  <si>
    <t>0001203</t>
  </si>
  <si>
    <t>ŠROUB SAMOŘEZNÝ KORTIKÁLNÍ RUKA OCEL</t>
  </si>
  <si>
    <t>0001288</t>
  </si>
  <si>
    <t>DLAHA ADAPTAČNÍ  MINI FRAGMENT OCEL TITAN</t>
  </si>
  <si>
    <t>0001308</t>
  </si>
  <si>
    <t>DLAHA ADAPTAENÍ  MINI FRAGMENT OCEL</t>
  </si>
  <si>
    <t>0010767</t>
  </si>
  <si>
    <t>DRÁT KIRSCHNERUV OCEL</t>
  </si>
  <si>
    <t>0017751</t>
  </si>
  <si>
    <t>DRÁT KIRSCHNERŮV OCEL</t>
  </si>
  <si>
    <t>0068059</t>
  </si>
  <si>
    <t>IMPLANTÁT MAMMÁRNÍ EXPANDER TKÁŇOVÝ</t>
  </si>
  <si>
    <t>IMPLANTÁT MAMMÁRNÍ EXPANDER TKÁOOVÝ</t>
  </si>
  <si>
    <t>0068060</t>
  </si>
  <si>
    <t>0082079</t>
  </si>
  <si>
    <t>KRYTÍ COM 30 OBVAZOVÁ TEXTÍLIE KOMBINOVANÁ</t>
  </si>
  <si>
    <t>0166154</t>
  </si>
  <si>
    <t>IMPLANTÁT MAMMÁRNÍ CUI PLNĚNÝ KOHEZIVNÍM GELEM  AN</t>
  </si>
  <si>
    <t>0166174</t>
  </si>
  <si>
    <t>IMPLANTÁT MAMMÁRNÍ MONOBLOC SOFT ONE PLNINÝ KOHEZI</t>
  </si>
  <si>
    <t>0068901</t>
  </si>
  <si>
    <t>NPWT-RENASYS GO SBĚRNÁ NÁDOBA MALÁ</t>
  </si>
  <si>
    <t>0001324</t>
  </si>
  <si>
    <t>DLAHA MINI FRAGMENT OCEL</t>
  </si>
  <si>
    <t>0082142</t>
  </si>
  <si>
    <t>NPWT-RENASYS F PŘEVAZOVÝ SET STŘEDNÍ M</t>
  </si>
  <si>
    <t>NPWT-RENASYS F POEVAZOVÝ SET STOEDNÍ M</t>
  </si>
  <si>
    <t>NPWT-RENASYS F PŘEVAZOVÝ SET MALÝ S</t>
  </si>
  <si>
    <t>0193875</t>
  </si>
  <si>
    <t>IMPLANTÁT MAMMÁRNÍ POLYTECH PLNĚNÝ SILIKONOVÝM GEL</t>
  </si>
  <si>
    <t>IMPLANTÁT MAMMÁRNÍ POLYTECH PLNINÝ SILIKONOVÝM GEL</t>
  </si>
  <si>
    <t>0193874</t>
  </si>
  <si>
    <t>0170137</t>
  </si>
  <si>
    <t>NPWT-RENASYS GO SBĚRNÁ NÁDOBA VELKÁ</t>
  </si>
  <si>
    <t>NPWT-RENASYS GO SBIRNÁ NÁDOBA VELKÁ</t>
  </si>
  <si>
    <t>0193872</t>
  </si>
  <si>
    <t>0106020</t>
  </si>
  <si>
    <t>IMPLANTÁT PRO ŠLACHY UNIVERZÁLNÍ AREX</t>
  </si>
  <si>
    <t>56419</t>
  </si>
  <si>
    <t>POUŽITÍ OPERAČNÍHO MIKROSKOPU Á 15 MINUT</t>
  </si>
  <si>
    <t xml:space="preserve">POU"ITÍ OPERAÖNÍHO MIKROSKOPU Á 15 MINUT          </t>
  </si>
  <si>
    <t>61022</t>
  </si>
  <si>
    <t>CÍLENÉ VYŠETŘENÍ PLASTICKÝM CHIRURGEM</t>
  </si>
  <si>
    <t xml:space="preserve">CÍLENÉ VYŠETuENÍ PLASTICKÝM CHIRURGEM             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</si>
  <si>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</si>
  <si>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</si>
  <si>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</si>
  <si>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</si>
  <si>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61119</t>
  </si>
  <si>
    <t>SUTURA PERIFERNÍHO NERVU MIKROCHIRURGICKOU TECHNIK</t>
  </si>
  <si>
    <t>EXCIZE KO"NÍ LÉZE OD 2 DO 10 CM^2, BEZ UZAVuENÍ VZ</t>
  </si>
  <si>
    <t>61127</t>
  </si>
  <si>
    <t>EXSTIRPACE PSEUDOCYSTY DEKUBITU</t>
  </si>
  <si>
    <t>61133</t>
  </si>
  <si>
    <t>RADIKÁLNÍ EXCIZE MALIGNÍHO MELANOBLASTOMU</t>
  </si>
  <si>
    <t xml:space="preserve">RADIKÁLNÍ EXCIZE MALIGNÍHO MELANOBLASTOMU         </t>
  </si>
  <si>
    <t>61139</t>
  </si>
  <si>
    <t xml:space="preserve">ODBcR ŠLACHOVÉHO ŠTcPU                            </t>
  </si>
  <si>
    <t>61143</t>
  </si>
  <si>
    <t>ODBĚR CÉVNÍHO ŠTĚPU MALÉHO KALIBRU (PRO MIKROCHIRU</t>
  </si>
  <si>
    <t>61147</t>
  </si>
  <si>
    <t>UZAVŘENÍ DEFEKTU KOŽNÍM LALOKEM MÍSTNÍM DO 10 CM^2</t>
  </si>
  <si>
    <t>UZAVuENÍ DEFEKTU KO"NÍM LALOKEM MÍSTNÍM DO 10 CM^2</t>
  </si>
  <si>
    <t>61149</t>
  </si>
  <si>
    <t xml:space="preserve">UZAVŘENÍ DEFEKTU  KOŽNÍM LALOKEM MÍSTNÍM OD 10 DO </t>
  </si>
  <si>
    <t xml:space="preserve">UZAVuENÍ DEFEKTU  KO"NÍM LALOKEM MÍSTNÍM OD 10 DO </t>
  </si>
  <si>
    <t>61153</t>
  </si>
  <si>
    <t xml:space="preserve">UZAVŘENÍ DEFEKTU NA KONČETINÁCH NEBO TRUPU KOŽNÍM </t>
  </si>
  <si>
    <t xml:space="preserve">UZAVuENÍ DEFEKTU NA KONÖETINÁCH NEBO TRUPU KO"NÍM </t>
  </si>
  <si>
    <t>61167</t>
  </si>
  <si>
    <t>TRANSPOZICE FASCIOKUTÁNNÍHO LALOKU</t>
  </si>
  <si>
    <t xml:space="preserve">TRANSPOZICE FASCIOKUTÁNNÍHO LALOKU                </t>
  </si>
  <si>
    <t>61173</t>
  </si>
  <si>
    <t>VOLNÝ PŘENOS SVALOVÉHO A SVALOVĚ KOŽNÍHO LALOKU MI</t>
  </si>
  <si>
    <t>VOLNÝ PuENOS SVALOVÉHO A SVALOVc KO"NÍHO LALOKU MI</t>
  </si>
  <si>
    <t>61209</t>
  </si>
  <si>
    <t xml:space="preserve">TENOLÝZA FLEXORU                                  </t>
  </si>
  <si>
    <t>TENOLÝZA FLEXORU</t>
  </si>
  <si>
    <t>61213</t>
  </si>
  <si>
    <t xml:space="preserve">IMPLANTACE SILIKONU PuI DEFEKTU ŠLACHY            </t>
  </si>
  <si>
    <t>61217</t>
  </si>
  <si>
    <t xml:space="preserve">TRANSPOZICE ŠLACHY FLEXORU                        </t>
  </si>
  <si>
    <t>61219</t>
  </si>
  <si>
    <t xml:space="preserve">TENOLÝZA EXTENZORU                                </t>
  </si>
  <si>
    <t>61227</t>
  </si>
  <si>
    <t xml:space="preserve">CHIRURGICKÉ OŠETuENÍ NEUROMU                      </t>
  </si>
  <si>
    <t>61233</t>
  </si>
  <si>
    <t>KAPSULOTOMIE MP NEBO IP KLOUBU</t>
  </si>
  <si>
    <t>61237</t>
  </si>
  <si>
    <t xml:space="preserve">KOREKÖNÍ OSTEOTOMIE FALANGY NEBO METAKARPU        </t>
  </si>
  <si>
    <t>61247</t>
  </si>
  <si>
    <t>OPERACE KARPÁLNÍHO TUNELU</t>
  </si>
  <si>
    <t xml:space="preserve">OPERACE KARPÁLNÍHO TUNELU                         </t>
  </si>
  <si>
    <t>61413</t>
  </si>
  <si>
    <t>KOREKCE PTÓZY VÍČKA (RIESE-BURIAN, HESS, ... U FAS</t>
  </si>
  <si>
    <t>KOREKCE PTÓZY VÍÖKA (RIESE-BURIAN, HESS, ... U FAS</t>
  </si>
  <si>
    <t>61422</t>
  </si>
  <si>
    <t xml:space="preserve">RINOPLASTIKA - McKKÝ NOS                          </t>
  </si>
  <si>
    <t>61443</t>
  </si>
  <si>
    <t>REKONSTRUKCE PRSU SYNTETICKOU VLOŽKOU</t>
  </si>
  <si>
    <t xml:space="preserve">REKONSTRUKCE PRSU SYNTETICKOU VLO"KOU             </t>
  </si>
  <si>
    <t>61447</t>
  </si>
  <si>
    <t>EXSTIRPACE ŽLÁZY Z PERIAREOLÁRNÍHO ŘEZU U GYNEKOMA</t>
  </si>
  <si>
    <t>EXSTIRPACE "LÁZY Z PERIAREOLÁRNÍHO uEZU U GYNEKOMA</t>
  </si>
  <si>
    <t>61449</t>
  </si>
  <si>
    <t>ABLACE PRSU SE ZACHOVÁNÍM DVORCE (SUBKUTÁNNÍ MASTE</t>
  </si>
  <si>
    <t>61473</t>
  </si>
  <si>
    <t>IMPLANTACE TKÁŇOVÉHO EXPANDERU</t>
  </si>
  <si>
    <t xml:space="preserve">IMPLANTACE TKÁDOVÉHO EXPANDERU                    </t>
  </si>
  <si>
    <t>66429</t>
  </si>
  <si>
    <t xml:space="preserve">SYNOVEKTOMIE ZÁPcSTÍ A RUKY                       </t>
  </si>
  <si>
    <t>66813</t>
  </si>
  <si>
    <t>ODSTRANĚNÍ OSTEOSYNTETICKÉHO MATERIÁLU</t>
  </si>
  <si>
    <t>71823</t>
  </si>
  <si>
    <t>POU"ITÍ MIKROSKOPU PuI OPERAÖNÍM VÝKONU Á 10 MINUT</t>
  </si>
  <si>
    <t>99981</t>
  </si>
  <si>
    <t xml:space="preserve">(VZP) PACIENT HOSPITALIZOVANÝ V LŮŽKOVÉM ZAŘÍZENÍ </t>
  </si>
  <si>
    <t>61021</t>
  </si>
  <si>
    <t>KOMPLEXNÍ VYŠETŘENÍ PLASTICKÝM CHIRURGEM</t>
  </si>
  <si>
    <t xml:space="preserve">KOMPLEXNÍ VYŠETuENÍ PLASTICKÝM CHIRURGEM          </t>
  </si>
  <si>
    <t>61175</t>
  </si>
  <si>
    <t>VOLNÝ PŘENOS VASKULARIZOVANÉ KOSTI, PŘENOS PRSTU Z</t>
  </si>
  <si>
    <t>VOLNÝ PuENOS VASKULARIZOVANÉ KOSTI, PuENOS PRSTU Z</t>
  </si>
  <si>
    <t>SEKUNDÁRNÍ SUTURA RÁNY</t>
  </si>
  <si>
    <t>61245</t>
  </si>
  <si>
    <t>FENESTRACE ŠLACHOVÉ POCHVY</t>
  </si>
  <si>
    <t>61445</t>
  </si>
  <si>
    <t xml:space="preserve">OPERACE GIGANTOMASTIE                             </t>
  </si>
  <si>
    <t>OPERACE GIGANTOMASTIE</t>
  </si>
  <si>
    <t>61125</t>
  </si>
  <si>
    <t>EXCIZE KOŽNÍ LÉZE NAD 10 CM^2, BEZ UZAVŘENÍ VZNIKL</t>
  </si>
  <si>
    <t>EXCIZE KO"NÍ LÉZE NAD 10 CM^2, BEZ UZAVuENÍ VZNIKL</t>
  </si>
  <si>
    <t>62710</t>
  </si>
  <si>
    <t>SÍŤOVÁNÍ (MESHOVÁNÍ) ŠTĚPU DO ROZSAHU 5 % Z POVRCH</t>
  </si>
  <si>
    <t>SÍÄOVÁNÍ (MESHOVÁNÍ) ŠTcPU DO ROZSAHU 5 % Z POVRCH</t>
  </si>
  <si>
    <t>62100</t>
  </si>
  <si>
    <t xml:space="preserve">PuEVAZ POPÁLENINY V ROZSAHU DO 1 % POVRCHU TcLA   </t>
  </si>
  <si>
    <t>62410</t>
  </si>
  <si>
    <t>ŠTĚP PŘI POPÁLENÍ - DLAŇ, DORSUM RUKY, NOHY NEBO D</t>
  </si>
  <si>
    <t>ŠTcP PuI POPÁLENÍ - DLAD, DORSUM RUKY, NOHY NEBO D</t>
  </si>
  <si>
    <t>61461</t>
  </si>
  <si>
    <t>VENTER PENDULUS S DIASTÁZOU</t>
  </si>
  <si>
    <t xml:space="preserve">VENTER PENDULUS S DIASTÁZOU                       </t>
  </si>
  <si>
    <t>61151</t>
  </si>
  <si>
    <t>UZAVŘENÍ DEFEKTU KOŽNÍM LALOKEM MÍSTNÍM NAD 20 CM^</t>
  </si>
  <si>
    <t>UZAVuENÍ DEFEKTU KO"NÍM LALOKEM MÍSTNÍM NAD 20 CM^</t>
  </si>
  <si>
    <t>61225</t>
  </si>
  <si>
    <t>NEUROLÝZA</t>
  </si>
  <si>
    <t xml:space="preserve">NEUROLÝZA                                         </t>
  </si>
  <si>
    <t>62610</t>
  </si>
  <si>
    <t>ODBĚR DERMOEPIDERMÁLNÍHO ŠTĚPU DO 1 % POVRCHU TĚLA</t>
  </si>
  <si>
    <t>ODBcR DERMOEPIDERMÁLNÍHO ŠTcPU DO 1 % POVRCHU TcLA</t>
  </si>
  <si>
    <t>61165</t>
  </si>
  <si>
    <t>ROZPROSTŘENÍ NEBO MODELACE LALOKU</t>
  </si>
  <si>
    <t xml:space="preserve">ROZPROSTuENÍ NEBO MODELACE LALOKU                 </t>
  </si>
  <si>
    <t>53517</t>
  </si>
  <si>
    <t>SUTURA NEBO REINSERCE ŠLACHY FLEXORU RUKY A ZÁPĚST</t>
  </si>
  <si>
    <t>SUTURA NEBO REINSERCE ŠLACHY FLEXORU RUKY A ZÁPcST</t>
  </si>
  <si>
    <t>61121</t>
  </si>
  <si>
    <t>CÉVNÍ ANASTOMOSA MIKROCHIRURGICKOU TECHNIKOU</t>
  </si>
  <si>
    <t xml:space="preserve">CÉVNÍ ANASTOMOSA MIKROCHIRURGICKOU TECHNIKOU      </t>
  </si>
  <si>
    <t>62320</t>
  </si>
  <si>
    <t>NEKREKTOMIE DO 5 % POVRCHU TĚLA - TANGENCIÁLNÍ NEB</t>
  </si>
  <si>
    <t>61431</t>
  </si>
  <si>
    <t>STATICKODYNAMICKÝ FASC. ZÁVĚS U PARÉZY N. FACIALIS</t>
  </si>
  <si>
    <t>53515</t>
  </si>
  <si>
    <t xml:space="preserve">SUTURA ŠLACHY EXTENSORU RUKY A ZÁPcSTÍ            </t>
  </si>
  <si>
    <t>62640</t>
  </si>
  <si>
    <t>ODBĚR DERMOEPIDERMÁLNÍHO ŠTĚPU: 1 - 5 % Z PLOCHY P</t>
  </si>
  <si>
    <t>ODBcR DERMOEPIDERMÁLNÍHO ŠTcPU: 1 - 5 % Z PLOCHY P</t>
  </si>
  <si>
    <t>66821</t>
  </si>
  <si>
    <t>PERKUTÁNNÍ FIXACE K-DRÁTEM</t>
  </si>
  <si>
    <t xml:space="preserve">PERKUTÁNNÍ FIXACE K-DRÁTEM                        </t>
  </si>
  <si>
    <t>66411</t>
  </si>
  <si>
    <t>AMPUTACE PRSTU RUKY NEBO ČLÁNKU PRSTU - ZA PRVNÍ P</t>
  </si>
  <si>
    <t>AMPUTACE PRSTU RUKY NEBO ÖLÁNKU PRSTU - ZA PRVNÍ P</t>
  </si>
  <si>
    <t>61135</t>
  </si>
  <si>
    <t>AUTOTRANSPLANTACE KOŽNÍM ŠTĚPEM V PLNÉ TLOUŠTCE DO</t>
  </si>
  <si>
    <t>AUTOTRANSPLANTACE KO"NÍM ŠTcPEM V PLNÉ TLOUŠTCE DO</t>
  </si>
  <si>
    <t>66417</t>
  </si>
  <si>
    <t xml:space="preserve">ARTRODÉZA MALÝCH KLOUB_ RUKY A NOHY - JEDNOHO     </t>
  </si>
  <si>
    <t>62110</t>
  </si>
  <si>
    <t>PuEVAZ POPÁLENINY V ROZSAHU OD 1 % DO 10 %  POVRCH</t>
  </si>
  <si>
    <t>61155</t>
  </si>
  <si>
    <t>UZAVuENÍ DEFEKTU KO"NÍM LALOKEM PuÍMÝM ZE VZDÁLENÉ</t>
  </si>
  <si>
    <t>61221</t>
  </si>
  <si>
    <t xml:space="preserve">REKONSTRUKCE EXTENZOROVÉHO APARÁTU PRSTU RUKY     </t>
  </si>
  <si>
    <t>61171</t>
  </si>
  <si>
    <t>VOLNÝ PŘENOS KOŽNÍHO A FASCIOKUTÁNNÍHO LALOKU MIKR</t>
  </si>
  <si>
    <t>61131</t>
  </si>
  <si>
    <t>EXCIZE KOŽNÍ LÉZE, SUTURA VÍCE NEŽ 10 CM</t>
  </si>
  <si>
    <t xml:space="preserve">EXCIZE KO"NÍ LÉZE, SUTURA VÍCE NE" 10 CM          </t>
  </si>
  <si>
    <t>61211</t>
  </si>
  <si>
    <t>REKONSTRUKCE ŠLACHOVÉHO POUTKA</t>
  </si>
  <si>
    <t xml:space="preserve">REKONSTRUKCE ŠLACHOVÉHO POUTKA                    </t>
  </si>
  <si>
    <t>62440</t>
  </si>
  <si>
    <t>ŠTĚP PŘI POPÁLENÍ (A OSTATNÍCH KOŽNÍCH ZTRÁTÁCH) D</t>
  </si>
  <si>
    <t>ŠTcP PuI POPÁLENÍ (A OSTATNÍCH KO"NÍCH ZTRÁTÁCH) D</t>
  </si>
  <si>
    <t>61231</t>
  </si>
  <si>
    <t xml:space="preserve">IMPLANTACE UMcLÉHO MP NEBO IP KLOUBU              </t>
  </si>
  <si>
    <t>61145</t>
  </si>
  <si>
    <t>ODBĚR KORIOTUKOVÉHO ŠTĚPU</t>
  </si>
  <si>
    <t xml:space="preserve">ODBcR KORIOTUKOVÉHO ŠTcPU                         </t>
  </si>
  <si>
    <t>62810</t>
  </si>
  <si>
    <t xml:space="preserve">ODBĚR KOŽNÍHO ŠTĚPU V PLNÉ TLOUŠŤCE DO ROZSAHU 20 </t>
  </si>
  <si>
    <t xml:space="preserve">ODBcR KO"NÍHO ŠTcPU V PLNÉ TLOUŠÄCE DO ROZSAHU 20 </t>
  </si>
  <si>
    <t>62660</t>
  </si>
  <si>
    <t xml:space="preserve">ODBĚR DERMOEPIDERMÁLNÍHO ŠTĚPU: 5 - 10 % Z PLOCHY </t>
  </si>
  <si>
    <t xml:space="preserve">ODBcR DERMOEPIDERMÁLNÍHO ŠTcPU: 5 - 10 % Z PLOCHY </t>
  </si>
  <si>
    <t>61169</t>
  </si>
  <si>
    <t xml:space="preserve">TRANSPOZICE MUSKULÁRNÍHO LALOKU                   </t>
  </si>
  <si>
    <t>TRANSPOZICE MUSKULÁRNÍHO LALOKU</t>
  </si>
  <si>
    <t>66681</t>
  </si>
  <si>
    <t>EXARTIKULACE (AMPUTACE METATARZÁLNÍ) FALANGEÁLNÍ -</t>
  </si>
  <si>
    <t>62460</t>
  </si>
  <si>
    <t>ŠTĚP PŘI POPÁLENÍ (A OSTATNCH KOŽNÍCH ZTRÁTÁCH), 5</t>
  </si>
  <si>
    <t>ŠTcP PuI POPÁLENÍ (A OSTATNCH KO"NÍCH ZTRÁTÁCH), 5</t>
  </si>
  <si>
    <t>62720</t>
  </si>
  <si>
    <t>SÍŤOVÁNÍ (MESHOVÁNÍ) ŠTĚPU NAD 5 % DO 20 % POVRCHU</t>
  </si>
  <si>
    <t>SÍÄOVÁNÍ (MESHOVÁNÍ) ŠTcPU NAD 5 % DO 20 % POVRCHU</t>
  </si>
  <si>
    <t>61111</t>
  </si>
  <si>
    <t>PRIMÁRNÍ OŠETŘENÍ TRAUMATICKÉ TETOVÁŽE Á 20 MIN.</t>
  </si>
  <si>
    <t xml:space="preserve">PRIMÁRNÍ OŠETuENÍ TRAUMATICKÉ TETOVÁ"E Á 20 MIN.  </t>
  </si>
  <si>
    <t>62421</t>
  </si>
  <si>
    <t>ŠTcP PuI POPÁLENÍ (A OSTATNÍCH KO"NÍCH ZTRÁTÁCH) -</t>
  </si>
  <si>
    <t>61201</t>
  </si>
  <si>
    <t>REPLANTACE JEDNOHO PRSTU</t>
  </si>
  <si>
    <t>61351</t>
  </si>
  <si>
    <t>OPERACE FIMÓZY DLE BURIANA</t>
  </si>
  <si>
    <t>61455</t>
  </si>
  <si>
    <t>ODSTRANĚNÍ IMPLANTÁTU PRSU S KAPSULEKTOMIÍ</t>
  </si>
  <si>
    <t xml:space="preserve">ODSTRANcNÍ IMPLANTÁTU PRSU S KAPSULEKTOMIÍ        </t>
  </si>
  <si>
    <t>62820</t>
  </si>
  <si>
    <t xml:space="preserve">SEPARACE JEDNOHO MEZIPRSTÍ - PO POPÁLENÍ          </t>
  </si>
  <si>
    <t>6F3</t>
  </si>
  <si>
    <t>63573</t>
  </si>
  <si>
    <t>HYSTEREKTOMIE ABDOMINÁLNÍ NEBO VAGINÁLNÍ S NEBO BE</t>
  </si>
  <si>
    <t>6F5</t>
  </si>
  <si>
    <t>65617</t>
  </si>
  <si>
    <t>KLÍNOVITÁ NEBO KVADRATICKÁ EXCIZE DOLNÍHO NEBO HOR</t>
  </si>
  <si>
    <t>7F1</t>
  </si>
  <si>
    <t>71521</t>
  </si>
  <si>
    <t>RESEKCE BOLTCE S POSUNEM KOŽNÍHO LALOKU MÍSTNĚ</t>
  </si>
  <si>
    <t>71771</t>
  </si>
  <si>
    <t>PAROTIDEKTOMIE TOTÁLNÍ KONZERVATIVNÍ</t>
  </si>
  <si>
    <t>71749</t>
  </si>
  <si>
    <t>BLOKOVÁ DISEKCE KRČNÍCH UZLIN</t>
  </si>
  <si>
    <t>7F6</t>
  </si>
  <si>
    <t>76469</t>
  </si>
  <si>
    <t>PROSTATEKTOMIE RETROPUBICKÁ RADIKÁLNÍ S  VEZIKULEK</t>
  </si>
  <si>
    <t>76479</t>
  </si>
  <si>
    <t xml:space="preserve">NEFREKTOMIE TRANSPERITONEÁLNÍ                     </t>
  </si>
  <si>
    <t>76345</t>
  </si>
  <si>
    <t xml:space="preserve">REIMPLANTACE URETERU (UCNA)                       </t>
  </si>
  <si>
    <t>507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</si>
  <si>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</si>
  <si>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</si>
  <si>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</si>
  <si>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</si>
  <si>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</si>
  <si>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</si>
  <si>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</si>
  <si>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</si>
  <si>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</si>
  <si>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</si>
  <si>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09245</t>
  </si>
  <si>
    <t>ZAVEDENÍ GASTRICKÉ SONDY PRO ENTERÁLNÍ VÝŽIVU</t>
  </si>
  <si>
    <t>17</t>
  </si>
  <si>
    <t>ŽALUDEČNÍ LAVÁŽ DIAGNOSTICKÁ</t>
  </si>
  <si>
    <t>ENDOSKOPICKÁ GASTROSTOMIE - PŘIČTI K CENĚ ZÁKLADNÍ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</si>
  <si>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</si>
  <si>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</si>
  <si>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</si>
  <si>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</si>
  <si>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</si>
  <si>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</si>
  <si>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</si>
  <si>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</si>
  <si>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</si>
  <si>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</si>
  <si>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</si>
  <si>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</si>
  <si>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</si>
  <si>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</si>
  <si>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</si>
  <si>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</si>
  <si>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01042</t>
  </si>
  <si>
    <t xml:space="preserve">VÝKONY NA KRANIÁLNÍCH A PERIFERNÍCH NERVECH S CC  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</si>
  <si>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</si>
  <si>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</si>
  <si>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</si>
  <si>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UVOLNÌNÍ KARPÁLNÍHO TUNELU BEZ CC                                                                   </t>
  </si>
  <si>
    <t>01061</t>
  </si>
  <si>
    <t xml:space="preserve">JINÉ VÝKONY PØI ONEMOCNÌNÍCH A PORUCHÁCH NERVOVÉHO SYSTÉMU BE                                       </t>
  </si>
  <si>
    <t>02021</t>
  </si>
  <si>
    <t xml:space="preserve">EXTRAOKULÁRNÍ VÝKONY, KROMÌ OÈNICE BEZ CC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</si>
  <si>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</si>
  <si>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</si>
  <si>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</si>
  <si>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</si>
  <si>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</si>
  <si>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</si>
  <si>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</si>
  <si>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</si>
  <si>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</si>
  <si>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</si>
  <si>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</si>
  <si>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PØI PORUCHÁCH A ONEMOCNÌNÍCH DÝCHACÍHO SYSTÉMU BE                                       </t>
  </si>
  <si>
    <t>04033</t>
  </si>
  <si>
    <t xml:space="preserve">JINÉ VÝKONY PØI PORUCHÁCH A ONEMOCNÌNÍCH DÝCHACÍHO SYSTÉMU S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</si>
  <si>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</si>
  <si>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</si>
  <si>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</si>
  <si>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PØÍZNAKY, SYMPTOMY A JINÉ DIAGNÓZY DÝCHACÍHO SYSTÉMU BEZ CC                                         </t>
  </si>
  <si>
    <t>04412</t>
  </si>
  <si>
    <t xml:space="preserve">PØÍZNAKY, SYMPTOMY A JINÉ DIAGNÓZY DÝCHACÍHO SYSTÉMU S CC                                           </t>
  </si>
  <si>
    <t>05091</t>
  </si>
  <si>
    <t xml:space="preserve">VELKÉ ABDOMINÁLNÍ VASKULÁRNÍ VÝKONY BEZ CC                                                          </t>
  </si>
  <si>
    <t>05201</t>
  </si>
  <si>
    <t xml:space="preserve">JINÉ VÝKONY PØI ONEMOCNÌNÍCH A PORUCHÁCH OBÌHOVÉHO SYSTÉMU BE                                       </t>
  </si>
  <si>
    <t>05202</t>
  </si>
  <si>
    <t xml:space="preserve">JINÉ VÝKONY PØI ONEMOCNÌNÍCH A PORUCHÁCH OBÌHOVÉHO SYSTÉMU S                                        </t>
  </si>
  <si>
    <t>06011</t>
  </si>
  <si>
    <t xml:space="preserve">VELKÉ VÝKONY NA TLUSTÉM A TENKÉM STØEVU BEZ CC                                                      </t>
  </si>
  <si>
    <t>06012</t>
  </si>
  <si>
    <t xml:space="preserve">VELKÉ VÝKONY NA TLUSTÉM A TENKÉM STØEVU S CC                                                        </t>
  </si>
  <si>
    <t>06013</t>
  </si>
  <si>
    <t xml:space="preserve">VELKÉ VÝKONY NA TLUSTÉM A TENKÉM STØEVU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</si>
  <si>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</si>
  <si>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</si>
  <si>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</si>
  <si>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</si>
  <si>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</si>
  <si>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</si>
  <si>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</si>
  <si>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STØEVU BEZ CC                                                      </t>
  </si>
  <si>
    <t>06032</t>
  </si>
  <si>
    <t xml:space="preserve">MENŠÍ VÝKONY NA TLUSTÉM A TENKÉM STØEVU S CC                                                        </t>
  </si>
  <si>
    <t>06033</t>
  </si>
  <si>
    <t xml:space="preserve">MENŠÍ VÝKONY NA TLUSTÉM A TENKÉM STØEVU S MCC                                                       </t>
  </si>
  <si>
    <t>06041</t>
  </si>
  <si>
    <t xml:space="preserve">UVOLÒOVÁNÍ SRÙSTÙ POBØIŠNICE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</si>
  <si>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</si>
  <si>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</si>
  <si>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</si>
  <si>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</si>
  <si>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</si>
  <si>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</si>
  <si>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</si>
  <si>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</si>
  <si>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</si>
  <si>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</si>
  <si>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</si>
  <si>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</si>
  <si>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</si>
  <si>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PØI TØÍSELNÉ,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</si>
  <si>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</si>
  <si>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</si>
  <si>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</si>
  <si>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</si>
  <si>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</si>
  <si>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</si>
  <si>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</si>
  <si>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</si>
  <si>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</si>
  <si>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PØI PORUCHÁCH A ONEMOCNÌNÍCH TRÁVICÍHO SYSTÉMU BE                                       </t>
  </si>
  <si>
    <t>06102</t>
  </si>
  <si>
    <t xml:space="preserve">JINÉ VÝKONY PØI PORUCHÁCH A ONEMOCNÌNÍCH TRÁVICÍHO SYSTÉMU S                                        </t>
  </si>
  <si>
    <t>06103</t>
  </si>
  <si>
    <t>06111</t>
  </si>
  <si>
    <t xml:space="preserve">VÝKONY NA APENDIXU PØI KOMPLIKUJÍCÍ HLAVNÍ DIAGNÓZE BEZ CC                                          </t>
  </si>
  <si>
    <t>06112</t>
  </si>
  <si>
    <t xml:space="preserve">VÝKONY NA APENDIXU PØI KOMPLIKUJÍCÍ HLAVNÍ DIAGNÓZE S CC                                            </t>
  </si>
  <si>
    <t>06113</t>
  </si>
  <si>
    <t xml:space="preserve">VÝKONY NA APENDIXU PØI KOMPLIKUJÍCÍ HLAVNÍ DIAGNÓZE S MCC                                           </t>
  </si>
  <si>
    <t>06301</t>
  </si>
  <si>
    <t xml:space="preserve">MALIGNÍ ONEMOCNÌNÍ TRÁVICÍHO SYSTÉMU BEZ CC                                                         </t>
  </si>
  <si>
    <t>06303</t>
  </si>
  <si>
    <t xml:space="preserve">MALIGNÍ ONEMOCNÌNÍ TRÁVICÍHO SYSTÉMU S MCC                                                          </t>
  </si>
  <si>
    <t>06311</t>
  </si>
  <si>
    <t xml:space="preserve">PEPTICKÝ VØED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</si>
  <si>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</si>
  <si>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</si>
  <si>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</si>
  <si>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</si>
  <si>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</si>
  <si>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ZÁNÌTLIVÉ ONEMOCNÌNÍ STØEVA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</si>
  <si>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</si>
  <si>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</si>
  <si>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</si>
  <si>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</si>
  <si>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</si>
  <si>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</si>
  <si>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</si>
  <si>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</si>
  <si>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</si>
  <si>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</si>
  <si>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</si>
  <si>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BØICHA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</si>
  <si>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</si>
  <si>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</si>
  <si>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</si>
  <si>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</si>
  <si>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</si>
  <si>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</si>
  <si>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</si>
  <si>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</si>
  <si>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</si>
  <si>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</si>
  <si>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</si>
  <si>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</si>
  <si>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</si>
  <si>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ŽLUÈOVÝCH CESTÁCH BEZ CC                                                            </t>
  </si>
  <si>
    <t>07022</t>
  </si>
  <si>
    <t xml:space="preserve">VELKÉ VÝKONY NA ŽLUÈOVÝCH CESTÁCH S CC                                                              </t>
  </si>
  <si>
    <t>07023</t>
  </si>
  <si>
    <t xml:space="preserve">VELKÉ VÝKONY NA ŽLUÈOVÝCH CESTÁCH S MCC                                                             </t>
  </si>
  <si>
    <t>07031</t>
  </si>
  <si>
    <t xml:space="preserve">CHOLECYSTEKTOMIE, KROMÌ LAPAROSKOPICKÉ BEZ CC                                                       </t>
  </si>
  <si>
    <t>07032</t>
  </si>
  <si>
    <t xml:space="preserve">CHOLECYSTEKTOMIE, KROMÌ LAPAROSKOPICKÉ S CC                                                         </t>
  </si>
  <si>
    <t>07033</t>
  </si>
  <si>
    <t xml:space="preserve">CHOLECYSTEKTOMIE, KROMÌ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</si>
  <si>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</si>
  <si>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</si>
  <si>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</si>
  <si>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</si>
  <si>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</si>
  <si>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</si>
  <si>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</si>
  <si>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PØI PORUCHÁCH A ONEMOCNÌNÍCH HEPATOBILIÁRNÍHO SYS                                       </t>
  </si>
  <si>
    <t>07052</t>
  </si>
  <si>
    <t>07053</t>
  </si>
  <si>
    <t>07311</t>
  </si>
  <si>
    <t xml:space="preserve">MALIGNÍ ONEMOCNÌNÍ HEPATOBILIÁRNÍHO SYSTÉMU A PANKREATU BEZ C                                       </t>
  </si>
  <si>
    <t>07312</t>
  </si>
  <si>
    <t xml:space="preserve">MALIGNÍ ONEMOCNÌNÍ HEPATOBILIÁRNÍHO SYSTÉMU A PANKREATU S CC                                        </t>
  </si>
  <si>
    <t>07321</t>
  </si>
  <si>
    <t xml:space="preserve">PORUCHY PANKREATU, KROMÌ MALIGNÍHO ONEMOCNÌNÍ BEZ CC                                                </t>
  </si>
  <si>
    <t>07323</t>
  </si>
  <si>
    <t xml:space="preserve">PORUCHY PANKREATU, KROMÌ MALIGNÍHO ONEMOCNÌNÍ S MCC                                                 </t>
  </si>
  <si>
    <t>07331</t>
  </si>
  <si>
    <t xml:space="preserve">PORUCHY JATER, KROMÌ MALIGNÍ CIRHÓZY A ALKOHOLICKÉ HEPATITIDY                                       </t>
  </si>
  <si>
    <t>07333</t>
  </si>
  <si>
    <t>07341</t>
  </si>
  <si>
    <t xml:space="preserve">JINÉ PORUCHY ŽLUÈOVÝCH CEST BEZ CC                                                                  </t>
  </si>
  <si>
    <t>07342</t>
  </si>
  <si>
    <t xml:space="preserve">JINÉ PORUCHY ŽLUÈOVÝCH CEST S CC                                                                    </t>
  </si>
  <si>
    <t>07343</t>
  </si>
  <si>
    <t xml:space="preserve">JINÉ PORUCHY ŽLUÈOVÝCH CEST S MCC                                                                   </t>
  </si>
  <si>
    <t>08091</t>
  </si>
  <si>
    <t xml:space="preserve">TRANSPLANTACE KÙŽE NEBO TKÁNÌ PRO PORUCHY MUSKULOSKELETÁLNÍHO                                       </t>
  </si>
  <si>
    <t>08092</t>
  </si>
  <si>
    <t>08151</t>
  </si>
  <si>
    <t xml:space="preserve">VÝKONY NA HORNÍCH KONÈETINÁCH BEZ CC                                                                </t>
  </si>
  <si>
    <t>08152</t>
  </si>
  <si>
    <t xml:space="preserve">VÝKONY NA HORNÍCH KONÈETINÁCH S CC                                                                  </t>
  </si>
  <si>
    <t>08171</t>
  </si>
  <si>
    <t xml:space="preserve">JINÉ VÝKONY PØI PORUCHÁCH A ONEMOCNÌNÍCH MUSKULOSKELETÁLNÍHO                                        </t>
  </si>
  <si>
    <t>08321</t>
  </si>
  <si>
    <t xml:space="preserve">ZLOMENINA NEBO DISLOKACE, KROMÌ STEHENNÍ KOSTI A PÁNVE BEZ CC                                       </t>
  </si>
  <si>
    <t>08411</t>
  </si>
  <si>
    <t xml:space="preserve">JINÉ PORUCHY MUSKULOSKELETÁLNÍHO SYSTÉMU A POJIVOVÉ TKÁNÌ BEZ                                       </t>
  </si>
  <si>
    <t>09011</t>
  </si>
  <si>
    <t xml:space="preserve">KOŽNÍ ŠTÌP A/NEBO DEBRIDEMENT BEZ CC                                                                </t>
  </si>
  <si>
    <t>09012</t>
  </si>
  <si>
    <t xml:space="preserve">KOŽNÍ ŠTÌP A/NEBO DEBRIDEMENT S CC                                                                  </t>
  </si>
  <si>
    <t>09013</t>
  </si>
  <si>
    <t xml:space="preserve">KOŽNÍ ŠTÌP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</si>
  <si>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</si>
  <si>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</si>
  <si>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</si>
  <si>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</si>
  <si>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09031</t>
  </si>
  <si>
    <t xml:space="preserve">JINÉ VÝKONY PØI PORUCHÁCH A ONEMOCNÌNÍCH KÙŽE, PODKOŽNÍ TKÁNÌ                                       </t>
  </si>
  <si>
    <t>09032</t>
  </si>
  <si>
    <t>09033</t>
  </si>
  <si>
    <t>09311</t>
  </si>
  <si>
    <t xml:space="preserve">MALIGNÍ ONEMOCNÌNÍ PRSÙ BEZ CC                                                                      </t>
  </si>
  <si>
    <t>09312</t>
  </si>
  <si>
    <t xml:space="preserve">MALIGNÍ ONEMOCNÌNÍ PRSÙ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</si>
  <si>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</si>
  <si>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</si>
  <si>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</si>
  <si>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</si>
  <si>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</si>
  <si>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</si>
  <si>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</si>
  <si>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KÙŽE A PRSU BEZ CC                                                                     </t>
  </si>
  <si>
    <t>09342</t>
  </si>
  <si>
    <t xml:space="preserve">JINÉ PORUCHY KÙŽE A PRSU S CC                                                                       </t>
  </si>
  <si>
    <t>09343</t>
  </si>
  <si>
    <t xml:space="preserve">JINÉ PORUCHY KÙŽE A PRSU S MCC                                                                      </t>
  </si>
  <si>
    <t>10061</t>
  </si>
  <si>
    <t xml:space="preserve">JINÉ VÝKONY PØI ENDOKRINNÍCH, NUTRIÈNÍCH A METABOLICKÝCH PORU                                       </t>
  </si>
  <si>
    <t>10313</t>
  </si>
  <si>
    <t xml:space="preserve">HYPOVOLÉMIE A PORUCHY ELEKTROLYTÙ S MCC                                                             </t>
  </si>
  <si>
    <t>13012</t>
  </si>
  <si>
    <t xml:space="preserve">EXENTERACE PÁNVE, RADIKÁLNÍ HYSTEREKTOMIE A RADIKÁLNÍ VULVEKT                                       </t>
  </si>
  <si>
    <t>14731</t>
  </si>
  <si>
    <t xml:space="preserve">JINÉ PØEDPORODNÍ DIAGNÓZY BEZ VÝKONU BEZ CC                                                         </t>
  </si>
  <si>
    <t>16011</t>
  </si>
  <si>
    <t xml:space="preserve">VÝKONY NA SLEZINÌ BEZ CC                                                                            </t>
  </si>
  <si>
    <t>16012</t>
  </si>
  <si>
    <t xml:space="preserve">VÝKONY NA SLEZINÌ S CC                                                                              </t>
  </si>
  <si>
    <t>16021</t>
  </si>
  <si>
    <t xml:space="preserve">JINÉ VÝKONY PRO KREVNÍ ONEMOCNÌNÍ A NA KRVETVORNÝCH ORGÁNECH                                        </t>
  </si>
  <si>
    <t>16332</t>
  </si>
  <si>
    <t xml:space="preserve">PORUCHY ÈERVENÝCH KRVINEK, KROMÌ SRPKOVITÉ CHUDOKREVNOSTI S C                                       </t>
  </si>
  <si>
    <t>16343</t>
  </si>
  <si>
    <t xml:space="preserve">JINÉ PORUCHY KRVE A KRVETVORNÝCH ORGÁNÙ S MCC                                                       </t>
  </si>
  <si>
    <t>17011</t>
  </si>
  <si>
    <t xml:space="preserve">LYMFOM A LEUKÉMIE S VELKÝM VÝKONEM BEZ CC                                                           </t>
  </si>
  <si>
    <t>17031</t>
  </si>
  <si>
    <t xml:space="preserve">MYELOPROLIFERATIVNÍ PORUCHY A ŠPATNÌ DIFERENCOVANÉ NÁDORY S V                                       </t>
  </si>
  <si>
    <t>17041</t>
  </si>
  <si>
    <t xml:space="preserve">MYELOPROLIFERATIVNÍ PORUCHY A ŠPATNÌ DIFERENCOVANÉ NÁDORY S J                                       </t>
  </si>
  <si>
    <t>17042</t>
  </si>
  <si>
    <t>17043</t>
  </si>
  <si>
    <t>17341</t>
  </si>
  <si>
    <t xml:space="preserve">JINÉ MYELOPROLIFERATIVNÍ PORUCHY A DIAGNÓZA NEDIFERENCOVANÝCH                                       </t>
  </si>
  <si>
    <t>18022</t>
  </si>
  <si>
    <t xml:space="preserve">VÝKONY PRO POOPERAÈNÍ A POÚRAZOVÉ INFEKCE S CC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</si>
  <si>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</si>
  <si>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</si>
  <si>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</si>
  <si>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POOPERAÈNÍ A POÚRAZOVÉ INFEKCE BEZ CC                                                               </t>
  </si>
  <si>
    <t>21011</t>
  </si>
  <si>
    <t xml:space="preserve">MIKROVASKULÁRNÍ PØENOS TKÁNÌ NEBO KOŽNÍ ŠTÌP PØI ÚRAZECH BEZ                                        </t>
  </si>
  <si>
    <t>21012</t>
  </si>
  <si>
    <t xml:space="preserve">MIKROVASKULÁRNÍ PØENOS TKÁNÌ NEBO KOŽNÍ ŠTÌP PØI ÚRAZECH S CC                                       </t>
  </si>
  <si>
    <t>21013</t>
  </si>
  <si>
    <t xml:space="preserve">MIKROVASKULÁRNÍ PØENOS TKÁNÌ NEBO KOŽNÍ ŠTÌP PØI ÚRAZECH S MC                                       </t>
  </si>
  <si>
    <t>21021</t>
  </si>
  <si>
    <t xml:space="preserve">JINÉ VÝKONY PØI ÚRAZECH A KOMPLIKACÍCH BEZ CC                                                       </t>
  </si>
  <si>
    <t>21022</t>
  </si>
  <si>
    <t xml:space="preserve">JINÉ VÝKONY PØI ÚRAZECH A KOMPLIKACÍCH S CC                                                         </t>
  </si>
  <si>
    <t>21332</t>
  </si>
  <si>
    <t xml:space="preserve">KOMPLIKACE PØI LÉÈENÍ S CC                                                                          </t>
  </si>
  <si>
    <t>21333</t>
  </si>
  <si>
    <t xml:space="preserve">KOMPLIKACE PØI LÉÈENÍ S MCC                                                                         </t>
  </si>
  <si>
    <t>21351</t>
  </si>
  <si>
    <t xml:space="preserve">JINÉ DIAGNÓZY ZRANÌNÍ, OTRAVY A TOXICKÝCH ÚÈINKÙ BEZ CC                                             </t>
  </si>
  <si>
    <t>23011</t>
  </si>
  <si>
    <t xml:space="preserve">OPERAÈNÍ VÝKON S DIAGNÓZOU JINÉHO KONTAKTU SE ZDRAVOTNICKÝMI                                        </t>
  </si>
  <si>
    <t>23012</t>
  </si>
  <si>
    <t>23013</t>
  </si>
  <si>
    <t>23321</t>
  </si>
  <si>
    <t xml:space="preserve">JINÉ FAKTORY OVLIVÒUJÍCÍ ZDRAVOTNÍ STAV BEZ CC                                                      </t>
  </si>
  <si>
    <t>25303</t>
  </si>
  <si>
    <t xml:space="preserve">DIAGNÓZY TÝKAJÍCÍ SE HLAVY, HRUDNÍKU A DOLNÍCH KONÈETIN PØI M                                       </t>
  </si>
  <si>
    <t>25312</t>
  </si>
  <si>
    <t xml:space="preserve">JINÉ DIAGNÓZY MNOHOÈETNÉHO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</si>
  <si>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</si>
  <si>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</si>
  <si>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</si>
  <si>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</si>
  <si>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</si>
  <si>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</si>
  <si>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</si>
  <si>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</si>
  <si>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</si>
  <si>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</si>
  <si>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</si>
  <si>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</si>
  <si>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</si>
  <si>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</si>
  <si>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</si>
  <si>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</si>
  <si>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</si>
  <si>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</si>
  <si>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</si>
  <si>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</si>
  <si>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</si>
  <si>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</si>
  <si>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</si>
  <si>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89173</t>
  </si>
  <si>
    <t xml:space="preserve">ANTEGRÁDNÍ PYELOGRAFIE JEDNOSTRANNÁ               </t>
  </si>
  <si>
    <t>89455</t>
  </si>
  <si>
    <t xml:space="preserve">PERKUTÁNNÍ NEFROSTOMIE JEDNOSTRANNÁ               </t>
  </si>
  <si>
    <t>22</t>
  </si>
  <si>
    <t>407</t>
  </si>
  <si>
    <t>0093626</t>
  </si>
  <si>
    <t>ULTRAVIST 370</t>
  </si>
  <si>
    <t>0002073</t>
  </si>
  <si>
    <t>99mTc-oxidronát disodný inj.</t>
  </si>
  <si>
    <t>0002087</t>
  </si>
  <si>
    <t>18F-FDG</t>
  </si>
  <si>
    <t>0002095</t>
  </si>
  <si>
    <t>99mTc-nanokoloid alb.inj.</t>
  </si>
  <si>
    <t>0002022</t>
  </si>
  <si>
    <t>99mTc Etifenin inj.</t>
  </si>
  <si>
    <t>47269</t>
  </si>
  <si>
    <t>TOMOGRAFICKÁ SCINTIGRAFIE - SPECT</t>
  </si>
  <si>
    <t xml:space="preserve">TOMOGRAFICKÁ SCINTIGRAFIE - SPECT                 </t>
  </si>
  <si>
    <t>47275</t>
  </si>
  <si>
    <t xml:space="preserve">SCINTIGRAFIE SENTINELOVÉ UZLINY                   </t>
  </si>
  <si>
    <t>SCINTIGRAFIE SENTINELOVÉ UZLINY</t>
  </si>
  <si>
    <t>47355</t>
  </si>
  <si>
    <t>HYBRIDNÍ VÝPOČETNÍ A POZITRONOVÁ EMISNÍ TOMOGRAFIE</t>
  </si>
  <si>
    <t>HYBRIDNÍ VÝPOÖETNÍ A POZITRONOVÁ EMISNÍ TOMOGRAFIE</t>
  </si>
  <si>
    <t>47241</t>
  </si>
  <si>
    <t xml:space="preserve">SCINTIGRAFIE SKELETU                              </t>
  </si>
  <si>
    <t>47187</t>
  </si>
  <si>
    <t>SCINTIGRAFIE JATER A ŽLUČOVÝCH CEST DYNAMICKÁ</t>
  </si>
  <si>
    <t>816</t>
  </si>
  <si>
    <t>94181</t>
  </si>
  <si>
    <t xml:space="preserve">ZHOTOVENÍ KARYOTYPU Z JEDNÉ MITÓZY                </t>
  </si>
  <si>
    <t>94119</t>
  </si>
  <si>
    <t xml:space="preserve">IZOLACE A UCHOVÁNÍ LIDSKÉ DNA (RNA)               </t>
  </si>
  <si>
    <t>94115</t>
  </si>
  <si>
    <t xml:space="preserve">IN SITU HYBRIDIZACE LIDSKÉ DNA SE ZNAÖENOU SONDOU </t>
  </si>
  <si>
    <t>94145</t>
  </si>
  <si>
    <t>RUTINNÍ VYŠETuENÍ KOSTNÍ DuENc PuÍMÉ A S KULTIVACÍ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</si>
  <si>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</si>
  <si>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</si>
  <si>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</si>
  <si>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</si>
  <si>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</si>
  <si>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</si>
  <si>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</si>
  <si>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</si>
  <si>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</si>
  <si>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</si>
  <si>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</si>
  <si>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</si>
  <si>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KREVNÍ OBRAZ S PcTI POPULAÖNÍM DIFERENCIÁLNÍM POÖT</t>
  </si>
  <si>
    <t>96321</t>
  </si>
  <si>
    <t>POČET TROMBOCYTŮ MIKROSKOPICKY</t>
  </si>
  <si>
    <t xml:space="preserve">POÖET TROMBOCYT_ MIKROSKOPICKY                    </t>
  </si>
  <si>
    <t>96617</t>
  </si>
  <si>
    <t>TROMBINOVÝ ČAS</t>
  </si>
  <si>
    <t xml:space="preserve">TROMBINOVÝ ÖAS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</si>
  <si>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</si>
  <si>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</si>
  <si>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</si>
  <si>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</si>
  <si>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</si>
  <si>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PANOPTICKÉ OBARVENÍ NÁTcRU PERIFERNÍ KRVE NEBO ASP</t>
  </si>
  <si>
    <t>96857</t>
  </si>
  <si>
    <t>STANOVENÍ POČTU RETIKULOCYTŮ NA AUTOMATICKÉM ANALY</t>
  </si>
  <si>
    <t>STANOVENÍ POÖTU RETIKULOCYT_ NA AUTOMATICKÉM ANALY</t>
  </si>
  <si>
    <t>91439</t>
  </si>
  <si>
    <t>IMUNOFENOTYPIZACE BUNĚČNÝCH SUBPOPULACÍ DLE POVRCH</t>
  </si>
  <si>
    <t>IMUNOFENOTYPIZACE BUNcÖNÝCH SUBPOPULACÍ DLE POVRCH</t>
  </si>
  <si>
    <t>96315</t>
  </si>
  <si>
    <t>ANALÝZA KREVNÍHO NÁTĚRU PANOPTICKY OBARVENÉHO. IND</t>
  </si>
  <si>
    <t>ANALÝZA KREVNÍHO NÁTcRU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</si>
  <si>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</si>
  <si>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</si>
  <si>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</si>
  <si>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</si>
  <si>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>FIBRIN DEGRADAČNÍ PRODUKTY KVANTITATIVNĚ</t>
  </si>
  <si>
    <t xml:space="preserve">FIBRIN DEGRADAÖNÍ PRODUKTY KVANTITATIVNc          </t>
  </si>
  <si>
    <t>96325</t>
  </si>
  <si>
    <t xml:space="preserve">FIBRINOGEN (SÉRIE)                                </t>
  </si>
  <si>
    <t>FIBRINOGEN (SÉRIE)</t>
  </si>
  <si>
    <t>96613</t>
  </si>
  <si>
    <t xml:space="preserve">VYŠETuENÍ NÁTcRU NA SCHIZOCYTY                    </t>
  </si>
  <si>
    <t>96863</t>
  </si>
  <si>
    <t>STANOVENÍ POČTU ERYTROBLASTŮ NA AUTOMATICKÉM ANALY</t>
  </si>
  <si>
    <t>96879</t>
  </si>
  <si>
    <t xml:space="preserve">DRVVT - SCREENING LA                              </t>
  </si>
  <si>
    <t>96189</t>
  </si>
  <si>
    <t>FAKTOR VII - STANOVENÍ AKTIVITY</t>
  </si>
  <si>
    <t>96875</t>
  </si>
  <si>
    <t xml:space="preserve">DRVVT - KONFIRMACE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</si>
  <si>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</si>
  <si>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</si>
  <si>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</si>
  <si>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</si>
  <si>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</si>
  <si>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</si>
  <si>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</si>
  <si>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MOÖ)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</si>
  <si>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</si>
  <si>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</si>
  <si>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</si>
  <si>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</si>
  <si>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</si>
  <si>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</si>
  <si>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</si>
  <si>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</si>
  <si>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</si>
  <si>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</si>
  <si>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</si>
  <si>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</si>
  <si>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</si>
  <si>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</si>
  <si>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</si>
  <si>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</si>
  <si>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</si>
  <si>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MLÉÖNÁ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</si>
  <si>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</si>
  <si>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</si>
  <si>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</si>
  <si>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</si>
  <si>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</si>
  <si>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</si>
  <si>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</si>
  <si>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</si>
  <si>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</si>
  <si>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>ALBUMIN V MOZKOMÍŠNÍM MOKU</t>
  </si>
  <si>
    <t>81341</t>
  </si>
  <si>
    <t>AMONIAK</t>
  </si>
  <si>
    <t>81397</t>
  </si>
  <si>
    <t xml:space="preserve">ELEKTROFORÉZA PROTEIN_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</si>
  <si>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</si>
  <si>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</si>
  <si>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</si>
  <si>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</si>
  <si>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PLAZMc                         </t>
  </si>
  <si>
    <t>81481</t>
  </si>
  <si>
    <t>AMYLÁZA PANKREATICKÁ</t>
  </si>
  <si>
    <t>81521</t>
  </si>
  <si>
    <t>LAKTÁT (KYSELINA MLÉČNÁ)</t>
  </si>
  <si>
    <t>81527</t>
  </si>
  <si>
    <t>CHOLESTEROL LDL</t>
  </si>
  <si>
    <t xml:space="preserve">CHOLESTEROL LDL                                   </t>
  </si>
  <si>
    <t>81641</t>
  </si>
  <si>
    <t xml:space="preserve">"ELEZO CELKOVÉ                                    </t>
  </si>
  <si>
    <t>81707</t>
  </si>
  <si>
    <t>CHORIOGONADOTROPIN V SÉRU - VOLNÁ \BETA - PODJEDNO</t>
  </si>
  <si>
    <t>81731</t>
  </si>
  <si>
    <t>STANOVENÍ NATRIURETICKÝCH PEPTIDŮ V SÉRU A V PLAZM</t>
  </si>
  <si>
    <t>STANOVENÍ NATRIURETICKÝCH PEPTID_ V SÉRU A V PLAZM</t>
  </si>
  <si>
    <t>81747</t>
  </si>
  <si>
    <t xml:space="preserve">VYŠETŘENÍ TANDEMOVOU HMOTNOSTNÍ SPEKTROMETRIÍ PRO </t>
  </si>
  <si>
    <t xml:space="preserve">VYŠETuENÍ TANDEMOVOU HMOTNOSTNÍ SPEKTROMETRIÍ PRO </t>
  </si>
  <si>
    <t>91131</t>
  </si>
  <si>
    <t>STANOVENÍ IgA</t>
  </si>
  <si>
    <t>91137</t>
  </si>
  <si>
    <t>STANOVENÍ TRANSFERINU</t>
  </si>
  <si>
    <t xml:space="preserve">STANOVENÍ TRANSFERINU                             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</si>
  <si>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</si>
  <si>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</si>
  <si>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</si>
  <si>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</si>
  <si>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</si>
  <si>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</si>
  <si>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</si>
  <si>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</si>
  <si>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</si>
  <si>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 xml:space="preserve">STANOVENÍ KONCENTRACE PROCALCITONINU              </t>
  </si>
  <si>
    <t>STANOVENÍ KONCENTRACE PROCALCITONINU</t>
  </si>
  <si>
    <t>93151</t>
  </si>
  <si>
    <t xml:space="preserve">FERRITIN                                          </t>
  </si>
  <si>
    <t>93187</t>
  </si>
  <si>
    <t xml:space="preserve">TYROXIN CELKOVÝ (TT4)                             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</si>
  <si>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</si>
  <si>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</si>
  <si>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</si>
  <si>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</si>
  <si>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</si>
  <si>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</si>
  <si>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</si>
  <si>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</si>
  <si>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</si>
  <si>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</si>
  <si>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>OSMOLALITA (SÉRUM, MOČ)</t>
  </si>
  <si>
    <t xml:space="preserve">OSMOLALITA (SÉRUM, MOÖ)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</si>
  <si>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</si>
  <si>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</si>
  <si>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</si>
  <si>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</si>
  <si>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</si>
  <si>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</si>
  <si>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</si>
  <si>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</si>
  <si>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</si>
  <si>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</si>
  <si>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</si>
  <si>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</si>
  <si>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</si>
  <si>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</si>
  <si>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</si>
  <si>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</si>
  <si>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</si>
  <si>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</si>
  <si>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</si>
  <si>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</si>
  <si>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</si>
  <si>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</si>
  <si>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</si>
  <si>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</si>
  <si>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</si>
  <si>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</si>
  <si>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</si>
  <si>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</si>
  <si>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</si>
  <si>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</si>
  <si>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 xml:space="preserve">LAKTÁTDEHYDROGENÁZA STATIM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</si>
  <si>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</si>
  <si>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</si>
  <si>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</si>
  <si>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</si>
  <si>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</si>
  <si>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</si>
  <si>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</si>
  <si>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</si>
  <si>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</si>
  <si>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</si>
  <si>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</si>
  <si>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</si>
  <si>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</si>
  <si>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</si>
  <si>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</si>
  <si>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>ALBUMIN SÉRUM (STATIM)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</si>
  <si>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</si>
  <si>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</si>
  <si>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</si>
  <si>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</si>
  <si>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>AMYLÁZA</t>
  </si>
  <si>
    <t xml:space="preserve">AMYLÁZA                                           </t>
  </si>
  <si>
    <t>81155</t>
  </si>
  <si>
    <t>GLUKÓZA KVANTITATIVNÍ STANOVENÍ STATIM</t>
  </si>
  <si>
    <t xml:space="preserve">GLUKÓZA KVANTITATIVNÍ STANOVENÍ STATIM            </t>
  </si>
  <si>
    <t>91129</t>
  </si>
  <si>
    <t>STANOVENÍ IgG</t>
  </si>
  <si>
    <t>91173</t>
  </si>
  <si>
    <t>STANOVENÍ IgA ELISA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</si>
  <si>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</si>
  <si>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</si>
  <si>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</si>
  <si>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</si>
  <si>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</si>
  <si>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</si>
  <si>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</si>
  <si>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</si>
  <si>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</si>
  <si>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</si>
  <si>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</si>
  <si>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</si>
  <si>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</si>
  <si>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</si>
  <si>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</si>
  <si>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</si>
  <si>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HOuÖÍK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</si>
  <si>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</si>
  <si>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</si>
  <si>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</si>
  <si>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</si>
  <si>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</si>
  <si>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</si>
  <si>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</si>
  <si>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>STANOVENÍ B2 - MIKROGLOBULINU ELISA</t>
  </si>
  <si>
    <t>91133</t>
  </si>
  <si>
    <t>STANOVENÍ IgM</t>
  </si>
  <si>
    <t>81533</t>
  </si>
  <si>
    <t xml:space="preserve">LIPÁZA                                            </t>
  </si>
  <si>
    <t>LIPÁZA</t>
  </si>
  <si>
    <t>93263</t>
  </si>
  <si>
    <t>KARBOHYDRÁT-DEFICIENTNÍ TRANSFERIN (CDT)</t>
  </si>
  <si>
    <t xml:space="preserve">KARBOHYDRÁT-DEFICIENTNÍ TRANSFERIN (CDT)          </t>
  </si>
  <si>
    <t>81125</t>
  </si>
  <si>
    <t>BÍLKOVINY CELKOVÉ (SÉRUM) STATIM</t>
  </si>
  <si>
    <t xml:space="preserve">BÍLKOVINY CELKOVÉ (SÉRUM) STATIM                  </t>
  </si>
  <si>
    <t>81655</t>
  </si>
  <si>
    <t>VYŠETuENÍ DP - FOTOMETRICKÉ ÖI FLUORIMETRICKÉ VYŠ.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</si>
  <si>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</si>
  <si>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</si>
  <si>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</si>
  <si>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</si>
  <si>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</si>
  <si>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</si>
  <si>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</si>
  <si>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</si>
  <si>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</si>
  <si>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</si>
  <si>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>81675</t>
  </si>
  <si>
    <t>MIKROALBUMINURIE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</si>
  <si>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</si>
  <si>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</si>
  <si>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</si>
  <si>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</si>
  <si>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</si>
  <si>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91159</t>
  </si>
  <si>
    <t>STANOVENÍ C3 SLOŽKY KOMPLEMENTU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</si>
  <si>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</si>
  <si>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</si>
  <si>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</si>
  <si>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</si>
  <si>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</si>
  <si>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</si>
  <si>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>KREATINKINÁZA (CK) STATIM</t>
  </si>
  <si>
    <t xml:space="preserve">KREATINKINÁZA (CK) STATIM                         </t>
  </si>
  <si>
    <t>81233</t>
  </si>
  <si>
    <t>KARBONYLHEMOGLOBIN KVANTITATIVNĚ</t>
  </si>
  <si>
    <t xml:space="preserve">KARBONYLHEMOGLOBIN KVANTITATIVNc                  </t>
  </si>
  <si>
    <t>91169</t>
  </si>
  <si>
    <t>STANOVENÍ LEHKÝCH ŘETĚZCŮ LAMBDA</t>
  </si>
  <si>
    <t>93223</t>
  </si>
  <si>
    <t xml:space="preserve">NÁDOROVÉ ANTIGENY CA - TYPU                       </t>
  </si>
  <si>
    <t>81159</t>
  </si>
  <si>
    <t xml:space="preserve">CHOLINESTERÁZA STATIM                             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</si>
  <si>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</si>
  <si>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</si>
  <si>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</si>
  <si>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</si>
  <si>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</si>
  <si>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</si>
  <si>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</si>
  <si>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</si>
  <si>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 xml:space="preserve">KREATINKINÁZA IZOENZYMY CK-MB MASS                </t>
  </si>
  <si>
    <t>81775</t>
  </si>
  <si>
    <t>KVANTITATIVNÍ ANALÝZA MOCE</t>
  </si>
  <si>
    <t xml:space="preserve">KVANTITATIVNÍ ANALÝZA MOCE                        </t>
  </si>
  <si>
    <t>81753</t>
  </si>
  <si>
    <t>VYŠETŘENÍ AKTIVITY BIOTINIDÁZY V RÁMCI NOVOROZENEC</t>
  </si>
  <si>
    <t>VYŠETuENÍ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</si>
  <si>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</si>
  <si>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</si>
  <si>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</si>
  <si>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</si>
  <si>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</si>
  <si>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</si>
  <si>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</si>
  <si>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</si>
  <si>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</si>
  <si>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</si>
  <si>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</si>
  <si>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</si>
  <si>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</si>
  <si>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</si>
  <si>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</si>
  <si>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</si>
  <si>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</si>
  <si>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</si>
  <si>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</si>
  <si>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</si>
  <si>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</si>
  <si>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</si>
  <si>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</si>
  <si>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JEHLA BIOPTICKÁ ASPIRAENÍ, CHIBA,ECHOTIP</t>
  </si>
  <si>
    <t>0034283</t>
  </si>
  <si>
    <t>JEHLA K LOKALIZACI PRSNÍCH LÉZÍ, X-REIDY</t>
  </si>
  <si>
    <t>0037821</t>
  </si>
  <si>
    <t>VODIČ ANGIOGRAFICKÝ</t>
  </si>
  <si>
    <t>VODIE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</si>
  <si>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</si>
  <si>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</si>
  <si>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</si>
  <si>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</si>
  <si>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</si>
  <si>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</si>
  <si>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</si>
  <si>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ZAVÁDICÍ INTRODUCER</t>
  </si>
  <si>
    <t>0038505</t>
  </si>
  <si>
    <t>SOUPRAVA ZAVÁDĚCÍ INTRODUCER</t>
  </si>
  <si>
    <t>0048523</t>
  </si>
  <si>
    <t>DRÁT VODÍCÍ PTA - SELECTIVA; INTERVENČNÍ 60/80/145</t>
  </si>
  <si>
    <t>VODIE INTERVENENÍ SELECTIVA DO 145CM</t>
  </si>
  <si>
    <t>0052140</t>
  </si>
  <si>
    <t>KATETR BALÓNKOVÝ PTA - WANDA; SMASH</t>
  </si>
  <si>
    <t>0052704</t>
  </si>
  <si>
    <t>KATETR DRENÁŽNÍ</t>
  </si>
  <si>
    <t>KATETR DRENÁÄNÍ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</si>
  <si>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</si>
  <si>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</si>
  <si>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</si>
  <si>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</si>
  <si>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</si>
  <si>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</si>
  <si>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KATETR DILATAENÍ XXL                 14-5XX</t>
  </si>
  <si>
    <t>0053936</t>
  </si>
  <si>
    <t>SYSTÉM ZAVÁDĚCÍ ACCUSTICK II 20-705</t>
  </si>
  <si>
    <t>SYSTÉM ZAVÁDICÍ ACCUSTICK II 20-705</t>
  </si>
  <si>
    <t>0056361</t>
  </si>
  <si>
    <t>ZAVADIE FLEXOR BALKIN RADIOOPÁKNÍ ZNAEKA</t>
  </si>
  <si>
    <t>0057769</t>
  </si>
  <si>
    <t>DILATÁTOR COPE-SADDEKNI SFA ACCESS</t>
  </si>
  <si>
    <t>0057823</t>
  </si>
  <si>
    <t>KATETR ANGIOGRAFICKÝ TORCON,PRUMIR 4.1 AÄ 7 FRENCH</t>
  </si>
  <si>
    <t>0057824</t>
  </si>
  <si>
    <t>KATETR ANGIOGRAFICKÝ TORCON,PRŮMĚR 4.1 AŽ 7 FRENCH</t>
  </si>
  <si>
    <t>0057832</t>
  </si>
  <si>
    <t>KATETR ANGIOGRAFICKÝ TFE,PRUMIR 3 AÄ 7 FRENCH</t>
  </si>
  <si>
    <t>0058463</t>
  </si>
  <si>
    <t>VODIČ DRÁTĚNÝ LUNDERQUIST EXTRA STIFF</t>
  </si>
  <si>
    <t>VODIE DRÁTINÝ LUNDERQUIST EXTRA STIFF</t>
  </si>
  <si>
    <t>0058736</t>
  </si>
  <si>
    <t>TILÍSKO EMBOLIZAENÍ NESTER</t>
  </si>
  <si>
    <t>0059345</t>
  </si>
  <si>
    <t>INDEFLÁTOR - ZAŘÍZENÍ INSUFLAČNÍ - INFLATION DEVIC</t>
  </si>
  <si>
    <t>INDEFLÁTOR - ZAOÍZENÍ INSUFLAENÍ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</si>
  <si>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</si>
  <si>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</si>
  <si>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</si>
  <si>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</si>
  <si>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</si>
  <si>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</si>
  <si>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</si>
  <si>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</si>
  <si>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</si>
  <si>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</si>
  <si>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</si>
  <si>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</si>
  <si>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</si>
  <si>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</si>
  <si>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SADA DRENÁÄNÍ</t>
  </si>
  <si>
    <t>0141695</t>
  </si>
  <si>
    <t>STENT JÍCNOVÝ FERX-ELLA-BOUBELLA</t>
  </si>
  <si>
    <t>0141868</t>
  </si>
  <si>
    <t>STENTGRAFT PERIFERNÍ VASKULÁRNÍ - HEMOBAHN-GORE VI</t>
  </si>
  <si>
    <t>0141907</t>
  </si>
  <si>
    <t>STENT JÍC.BILIÁRNÍ,KOLOREK.DUODEN.TRACH.BRONCH.SX-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</si>
  <si>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</si>
  <si>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</si>
  <si>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</si>
  <si>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</si>
  <si>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</si>
  <si>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</si>
  <si>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</si>
  <si>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</si>
  <si>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STENT JÍCNOVÝ - FERX-ELLA-BOUBELLA-E</t>
  </si>
  <si>
    <t>0082484</t>
  </si>
  <si>
    <t>JEHLA BIOPTICKÁ PRO VAKUOVOU BIOPSII ENCOR</t>
  </si>
  <si>
    <t>0092131</t>
  </si>
  <si>
    <t>KATETR BALÓNKOVÝ PTA - RX MUSO</t>
  </si>
  <si>
    <t>0049201</t>
  </si>
  <si>
    <t>STENT PERIFERNÍ VASKULÁRNÍ - ADVANTA V12; KRYTÝ ST</t>
  </si>
  <si>
    <t>0047805</t>
  </si>
  <si>
    <t>SADA AG-JEHLA ANGIOGRAFICKÁ</t>
  </si>
  <si>
    <t>0059570</t>
  </si>
  <si>
    <t>KATETR BALÓNKOVÝ PTCA</t>
  </si>
  <si>
    <t>0054353</t>
  </si>
  <si>
    <t>KATETR BALÓNKOVÝ PTA - MAXI LD</t>
  </si>
  <si>
    <t>0034264</t>
  </si>
  <si>
    <t>JEHLA PUNKENÍ,DLOUHÁ,TROKAR</t>
  </si>
  <si>
    <t>0092011</t>
  </si>
  <si>
    <t>BALÓNEK DILATAČNÍ - JÍCNOVÝ</t>
  </si>
  <si>
    <t>BALÓNEK DILATAENÍ - JÍCNOVÝ</t>
  </si>
  <si>
    <t>0047493</t>
  </si>
  <si>
    <t>DRÁT VODÍCÍ THRUWAY,JOURNEY</t>
  </si>
  <si>
    <t>89117</t>
  </si>
  <si>
    <t xml:space="preserve">RTG KRKU A KRÖNÍ PÁTEuE                           </t>
  </si>
  <si>
    <t>89119</t>
  </si>
  <si>
    <t>RTG HRUDNÍ NEBO BEDERNÍ PÁTEŘE</t>
  </si>
  <si>
    <t>89123</t>
  </si>
  <si>
    <t>RTG PÁNVE NEBO KYČELNÍHO KLOUBU</t>
  </si>
  <si>
    <t xml:space="preserve">RTG PÁNVE NEBO KYÖELNÍHO KLOUBU                   </t>
  </si>
  <si>
    <t>89127</t>
  </si>
  <si>
    <t>RTG KOSTÍ A KLOUBŮ KONČETIN</t>
  </si>
  <si>
    <t xml:space="preserve">RTG KOSTÍ A KLOUB_ KONÖETIN                       </t>
  </si>
  <si>
    <t>89143</t>
  </si>
  <si>
    <t>RTG BŘICHA</t>
  </si>
  <si>
    <t xml:space="preserve">RTG BuICHA                                        </t>
  </si>
  <si>
    <t>89147</t>
  </si>
  <si>
    <t>RTG ŽALUDKU A DUODENA</t>
  </si>
  <si>
    <t xml:space="preserve">RTG "ALUDKU A DUODENA                             </t>
  </si>
  <si>
    <t>89313</t>
  </si>
  <si>
    <t xml:space="preserve">PERKUTÁNNÍ PUNKCE NEBO BIOPSIE ŘÍZENÁ RDG METODOU </t>
  </si>
  <si>
    <t xml:space="preserve">PERKUTÁNNÍ PUNKCE NEBO BIOPSIE uÍZENÁ RDG METODOU </t>
  </si>
  <si>
    <t>89323</t>
  </si>
  <si>
    <t xml:space="preserve">TERAPEUTICKÁ EMBOLIZACE V CÉVNÍM uEÖIŠTI          </t>
  </si>
  <si>
    <t>89327</t>
  </si>
  <si>
    <t>KONTROLNÍ NÁSTŘIK DRENÁŽNÍHO KATÉTRU</t>
  </si>
  <si>
    <t xml:space="preserve">KONTROLNÍ NÁSTuIK DRENÁ"NÍHO KATÉTRU              </t>
  </si>
  <si>
    <t>89333</t>
  </si>
  <si>
    <t>PERKUTÁNNÍ DRENÁŽ ŽLUČOVÝCH CEST (EV. ZAVEDENÍ STE</t>
  </si>
  <si>
    <t>PERKUTÁNNÍ DRENÁ" "LUÖOVÝCH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</si>
  <si>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</si>
  <si>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</si>
  <si>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</si>
  <si>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</si>
  <si>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</si>
  <si>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</si>
  <si>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</si>
  <si>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</si>
  <si>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</si>
  <si>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PuEHLEDNÁ ÖI SELEKTIVNÍ ANGIOGRAFIE NAVAZUJÍCÍ NA </t>
  </si>
  <si>
    <t>89419</t>
  </si>
  <si>
    <t>PUNKČNÍ ANGIOGRAFIE</t>
  </si>
  <si>
    <t xml:space="preserve">PUNKÖNÍ ANGIOGRAFIE                               </t>
  </si>
  <si>
    <t>89423</t>
  </si>
  <si>
    <t xml:space="preserve">PERKUTÁNNÍ TRANSLUMINÁLNÍ ANGIOPLASTIKA           </t>
  </si>
  <si>
    <t>89453</t>
  </si>
  <si>
    <t xml:space="preserve">PERKUTÁNNÍ TRANSHEPATÁLNÍ CHOLANGIOGRAFIE         </t>
  </si>
  <si>
    <t>PERKUTÁNNÍ TRANSHEPATÁLNÍ CHOLANGIOGRAFIE</t>
  </si>
  <si>
    <t>89617</t>
  </si>
  <si>
    <t>CT VYŠETŘENÍ KTERÉHOKOLIV ORGÁNU NEBO OBLASTI S AP</t>
  </si>
  <si>
    <t>CT VYŠETuENÍ KTERÉHOKOLIV ORGÁNU NEBO OBLASTI S AP</t>
  </si>
  <si>
    <t>89619</t>
  </si>
  <si>
    <t>CT VYŠETŘENÍ TĚLA S PODÁNÍM K. L. PER OS, EVENT. P</t>
  </si>
  <si>
    <t>CT VYŠETuENÍ TcLA S PODÁNÍM K. L. PER OS, EVENT. P</t>
  </si>
  <si>
    <t>89713</t>
  </si>
  <si>
    <t>MR ZOBRAZENÍ HLAVY, KONČETIN, KLOUBU, JEDNOHO ÚSEK</t>
  </si>
  <si>
    <t>MR ZOBRAZENÍ HLAVY, KONÖETIN, KLOUBU, JEDNOHO ÚSEK</t>
  </si>
  <si>
    <t>89311</t>
  </si>
  <si>
    <t xml:space="preserve">INTERVENČNÍ VÝKON ŘÍZENÝ RDG METODOU (SKIASKOPIE, </t>
  </si>
  <si>
    <t xml:space="preserve">INTERVENÖNÍ VÝKON uÍZENÝ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</si>
  <si>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</si>
  <si>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</si>
  <si>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</si>
  <si>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</si>
  <si>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</si>
  <si>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CT VYŠETuENÍ S VcTŠÍM POÖTEM SKEN_ (NAD 30), BEZ P</t>
  </si>
  <si>
    <t>89725</t>
  </si>
  <si>
    <t>OPAKOVANÉ ČI DOPLŇUJÍCÍ VYŠETŘENÍ MR</t>
  </si>
  <si>
    <t xml:space="preserve">OPAKOVANÉ ÖI DOPLDUJÍCÍ VYŠETuENÍ MR              </t>
  </si>
  <si>
    <t>89715</t>
  </si>
  <si>
    <t>MR ZOBRAZENÍ KRKU, HRUDNÍKU, BŘICHA, PÁNVE (VČETNĚ</t>
  </si>
  <si>
    <t>MR ZOBRAZENÍ KRKU, HRUDNÍKU, BuICHA, PÁNVE (VÖETNc</t>
  </si>
  <si>
    <t>89151</t>
  </si>
  <si>
    <t>PASÁŽ TRÁVICÍ TRUBICÍ</t>
  </si>
  <si>
    <t xml:space="preserve">PASÁ" TRÁVICÍ TRUBICÍ                             </t>
  </si>
  <si>
    <t>89111</t>
  </si>
  <si>
    <t>RTG PRSTŮ A ZÁPRSTNÍCH KŮSTEK RUKY NEBO NOHY</t>
  </si>
  <si>
    <t xml:space="preserve">RTG PRST_ A ZÁPRSTNÍCH K_STEK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</si>
  <si>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</si>
  <si>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</si>
  <si>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</si>
  <si>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</si>
  <si>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SKIASKOPIE NA OPERAÖNÍM ÖI ZÁKROKOVÉM SÁLE MOBILNÍ</t>
  </si>
  <si>
    <t>89145</t>
  </si>
  <si>
    <t>RTG JÍCNU</t>
  </si>
  <si>
    <t xml:space="preserve">RTG JÍCNU                                         </t>
  </si>
  <si>
    <t>89115</t>
  </si>
  <si>
    <t xml:space="preserve">RTG LEBKY, PuEHLEDNÉ SNÍMKY                       </t>
  </si>
  <si>
    <t>89161</t>
  </si>
  <si>
    <t xml:space="preserve">CHOLANGIOGRAFIE PEROPERAÖNÍ NEBO T-DRÉNEM         </t>
  </si>
  <si>
    <t>89611</t>
  </si>
  <si>
    <t>CT VYŠETŘENÍ HLAVY NEBO TĚLA NATIVNÍ A KONTRASTNÍ</t>
  </si>
  <si>
    <t xml:space="preserve">CT VYŠETuENÍ HLAVY NEBO TcLA NATIVNÍ A KONTRASTNÍ </t>
  </si>
  <si>
    <t>89415</t>
  </si>
  <si>
    <t>89121</t>
  </si>
  <si>
    <t xml:space="preserve">RTG KuÍ"OVÉ KOSTI A SI KLOUB_                     </t>
  </si>
  <si>
    <t>89155</t>
  </si>
  <si>
    <t>RTG VYŠETŘENÍ TLUSTÉHO STŘEVA</t>
  </si>
  <si>
    <t xml:space="preserve">RTG VYŠETuENÍ TLUSTÉHO STuEVA                     </t>
  </si>
  <si>
    <t>89411</t>
  </si>
  <si>
    <t>PŘEHLEDNÁ  ČI SELEKTIVNÍ ANGIOGRAFIE</t>
  </si>
  <si>
    <t xml:space="preserve">PuEHLEDNÁ  ÖI SELEKTIVNÍ ANGIOGRAFIE              </t>
  </si>
  <si>
    <t>89335</t>
  </si>
  <si>
    <t xml:space="preserve">ZAVEDENÍ LOKALIZÁTORU K NEHMATNÝM LOŽISKŮM VČETNĚ </t>
  </si>
  <si>
    <t xml:space="preserve">ZAVEDENÍ LOKALIZÁTORU K NEHMATNÝM LO"ISK_M VÖETNc </t>
  </si>
  <si>
    <t>89325</t>
  </si>
  <si>
    <t>PERKUTÁNNÍ DRENÁŽ ABSCESU, CYSTY EV. JINÉ DUTINY R</t>
  </si>
  <si>
    <t>PERKUTÁNNÍ DRENÁ" ABSCESU, CYSTY EV. JINÉ DUTINY R</t>
  </si>
  <si>
    <t>89189</t>
  </si>
  <si>
    <t xml:space="preserve">FISTULOGRAFIE                       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</si>
  <si>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</si>
  <si>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</si>
  <si>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</si>
  <si>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</si>
  <si>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</si>
  <si>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</si>
  <si>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VYŠETuENÍ KOMPATIBILITY TRANSFÚZNÍHO PuÍPRAVKU OBS</t>
  </si>
  <si>
    <t>22129</t>
  </si>
  <si>
    <t xml:space="preserve">VYŠETŘENÍ JEDNOHO ERYTROCYTÁRNÍHO ANTIGENU (KROMĚ </t>
  </si>
  <si>
    <t xml:space="preserve">VYŠETuENÍ JEDNOHO ERYTROCYTÁRNÍHO ANTIGENU (KROMc </t>
  </si>
  <si>
    <t>22134</t>
  </si>
  <si>
    <t>UPŘESNĚNÍ TYPU SENZIBILIZACE ERYTROCYTŮ</t>
  </si>
  <si>
    <t xml:space="preserve">UPuESNcNÍ TYPU SENZIBILIZACE ERYTROCYT_           </t>
  </si>
  <si>
    <t>22214</t>
  </si>
  <si>
    <t>SCREENING ANTIERYTROCYTÁRNÍCH PROTILÁTEK - V SÉRII</t>
  </si>
  <si>
    <t>22219</t>
  </si>
  <si>
    <t>22325</t>
  </si>
  <si>
    <t>ABSORPCE PROTILÁTEK PROTI ERYTROCYTUM PuI URÖOVÁNÍ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</si>
  <si>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</si>
  <si>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</si>
  <si>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</si>
  <si>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</si>
  <si>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</si>
  <si>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</si>
  <si>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VYŠETuENÍ KREVNÍ SKUPINY ABO RH (D) - STATIM      </t>
  </si>
  <si>
    <t>22221</t>
  </si>
  <si>
    <t>DOPLNĚNÍ SCREENINGU ANTIERYTROCYTÁRNÍCH PROTILÁTEK</t>
  </si>
  <si>
    <t>DOPLNcNÍ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</si>
  <si>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</si>
  <si>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</si>
  <si>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</si>
  <si>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</si>
  <si>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ANTIGEN_M VIR_ (KROMc H</t>
  </si>
  <si>
    <t>22112</t>
  </si>
  <si>
    <t>VYŠETŘENÍ KREVNÍ SKUPINY ABO, RH (D) V SÉRII</t>
  </si>
  <si>
    <t xml:space="preserve">VYŠETuENÍ KREVNÍ SKUPINY ABO, RH (D) V SÉRII      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</si>
  <si>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</si>
  <si>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</si>
  <si>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</si>
  <si>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</si>
  <si>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</si>
  <si>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PuÍMÝ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</si>
  <si>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</si>
  <si>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</si>
  <si>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</si>
  <si>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</si>
  <si>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</si>
  <si>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</si>
  <si>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BIOPTICKÝ MATERIÁL S ÖÁSTEÖNÉ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</si>
  <si>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</si>
  <si>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</si>
  <si>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</si>
  <si>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</si>
  <si>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PEROPERAÖNÍ BIOPSIE (TECHNICKÁ KOMPONENTA ZA KA"DÝ</t>
  </si>
  <si>
    <t>87217</t>
  </si>
  <si>
    <t>PROKRAJOVÁNÍ BLOKU (POLOSÉRIOVÉ ŘEZY) S 1-3 PREPAR</t>
  </si>
  <si>
    <t>PROKRAJOVÁNÍ BLOKU (POLOSÉRIOVÉ uEZY) S 1-3 PREPAR</t>
  </si>
  <si>
    <t>87223</t>
  </si>
  <si>
    <t>SPECIELNÍ BARVENÍ JEDNODUCHÉ (KAŽDÝ PREPARÁT Z PAR</t>
  </si>
  <si>
    <t>SPECIELNÍ BARVENÍ JEDNODUCHÉ (KA"DÝ PREPARÁT Z PAR</t>
  </si>
  <si>
    <t>87231</t>
  </si>
  <si>
    <t>IMUNOHISTOCHEMIE (ZA KAŽDÝ MARKER Z 1 BLOKU)</t>
  </si>
  <si>
    <t xml:space="preserve">IMUNOHISTOCHEMIE (ZA KA"DÝ MARKER Z 1 BLOKU)      </t>
  </si>
  <si>
    <t>87413</t>
  </si>
  <si>
    <t>CYTOLOGICKÉ OTISKY A STĚRY -  ZA 1-3 PREPARÁTY</t>
  </si>
  <si>
    <t xml:space="preserve">CYTOLOGICKÉ OTISKY A STcRY -  ZA 1-3 PREPARÁTY    </t>
  </si>
  <si>
    <t>87431</t>
  </si>
  <si>
    <t>PREPARÁTY METODOU CYTOBLOKU - ZA KAŽDÝ PREPARÁT</t>
  </si>
  <si>
    <t xml:space="preserve">PREPARÁTY METODOU CYTOBLOKU - ZA KA"DÝ PREPARÁT   </t>
  </si>
  <si>
    <t>87433</t>
  </si>
  <si>
    <t xml:space="preserve">STANDARDNÍ CYTOLOGICKÉ BARVENÍ,  ZA 1-3 PREPARÁTY </t>
  </si>
  <si>
    <t>STANDARDNÍ CYTOLOGICKÉ BARVENÍ,  ZA 1-3 PREPARÁTY</t>
  </si>
  <si>
    <t>87447</t>
  </si>
  <si>
    <t>CYTOLOGICKÉ PREPARÁTY ZHOTOVENÉ CYTOCENTRIFUGOU</t>
  </si>
  <si>
    <t xml:space="preserve">CYTOLOGICKÉ PREPARÁTY ZHOTOVENÉ CYTOCENTRIFUGOU   </t>
  </si>
  <si>
    <t>87517</t>
  </si>
  <si>
    <t>STANOVENÍ BIOPTICKÉ DIAGNÓZY II. STUPNĚ OBTÍŽNOSTI</t>
  </si>
  <si>
    <t>STANOVENÍ BIOPTICKÉ DIAGNÓZY II. STUPNc OBTÍ"NOSTI</t>
  </si>
  <si>
    <t>87523</t>
  </si>
  <si>
    <t>STANOVENÍ BIOPTICKÉ DIAGNÓZY III. STUPNĚ OBTÍŽNOST</t>
  </si>
  <si>
    <t>STANOVENÍ BIOPTICKÉ DIAGNÓZY III. STUPNc OBTÍ"NOST</t>
  </si>
  <si>
    <t>87613</t>
  </si>
  <si>
    <t>TECHNICKO ADMINISTRATIVNÍ KOMPONENTA BIOPSIE (STAN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</si>
  <si>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</si>
  <si>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</si>
  <si>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</si>
  <si>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</si>
  <si>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</si>
  <si>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</si>
  <si>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VYŠETuENÍ PREPARÁTU SPECIELNc BARVENÉHO NA MIKROOR</t>
  </si>
  <si>
    <t>87511</t>
  </si>
  <si>
    <t>STANOVENÍ BIOPTICKÉ DIAGNÓZY I. STUPNĚ OBTÍŽNOSTI</t>
  </si>
  <si>
    <t xml:space="preserve">STANOVENÍ BIOPTICKÉ DIAGNÓZY I. STUPNc OBTÍ"NOSTI </t>
  </si>
  <si>
    <t>87525</t>
  </si>
  <si>
    <t>STANOVENÍ CYTOLOGICKÉ DIAGNÓZY III. STUPNĚ OBTÍŽNO</t>
  </si>
  <si>
    <t>STANOVENÍ CYTOLOGICKÉ DIAGNÓZY III. STUPNc OBTÍ"NO</t>
  </si>
  <si>
    <t>87225</t>
  </si>
  <si>
    <t>SPECIELNI BARVENÍ SLOŽITÉ (ZA KAŽDÝ PREPARÁT ZE ZM</t>
  </si>
  <si>
    <t>SPECIELNI BARVENÍ SLO"ITÉ (ZA KA"DÝ PREPARÁT ZE ZM</t>
  </si>
  <si>
    <t>87129</t>
  </si>
  <si>
    <t>VÍCEČETNÉ MALÉ BIOPTICKÉ VZORKY: MAKROSKOPICKÉ POS</t>
  </si>
  <si>
    <t>VÍCEÖETNÉ MALÉ BIOPTICKÉ VZORKY: MAKROSKOPICKÉ POS</t>
  </si>
  <si>
    <t>87696</t>
  </si>
  <si>
    <t xml:space="preserve">(VZP) IMUNOHISTOCHEMICKÉ VYŠETŘENÍ CERTIFIKOVANÝM </t>
  </si>
  <si>
    <t xml:space="preserve">(VZP) IMUNOHISTOCHEMICKÉ VYŠETuENÍ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</si>
  <si>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</si>
  <si>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</si>
  <si>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</si>
  <si>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</si>
  <si>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 xml:space="preserve">SCREENINGOVÉ ODEÖÍTÁNÍ CYTOLOGICKÝCH NÁLEZ_ (ZA 1 </t>
  </si>
  <si>
    <t>87415</t>
  </si>
  <si>
    <t>CYTOLOGICKÉ OTISKY A STĚRY -  ZA 4-10 PREPARÁTŮ</t>
  </si>
  <si>
    <t xml:space="preserve">CYTOLOGICKÉ OTISKY A STcRY -  ZA 4-10 PREPARÁT_   </t>
  </si>
  <si>
    <t>87219</t>
  </si>
  <si>
    <t>ODVÁPNĚNÍ, ZMĚKČOVÁNÍ MATERIÁLU (ZA KAŽDÉ ZAPOČATÉ</t>
  </si>
  <si>
    <t>ODVÁPNcNÍ, ZMcKÖOVÁNÍ MATERIÁLU (ZA KA"DÉ ZAPOÖATÉ</t>
  </si>
  <si>
    <t>87435</t>
  </si>
  <si>
    <t>STANDARDNÍ CYTOLOGICKÉ BARVENÍ,  ZA 4-10  PREPARÁT</t>
  </si>
  <si>
    <t>87519</t>
  </si>
  <si>
    <t>STANOVENÍ CYTOLOGICKÉ DIAGNÓZY II. STUPNĚ OBTÍŽNOS</t>
  </si>
  <si>
    <t>STANOVENÍ CYTOLOGICKÉ DIAGNÓZY II. STUPNc OBTÍ"NOS</t>
  </si>
  <si>
    <t>87135</t>
  </si>
  <si>
    <t>VYŠETŘENÍ MORFOMETRICKÉ - ZA KAŽDÝ PARAMETR</t>
  </si>
  <si>
    <t xml:space="preserve">VYŠETuENÍ MORFOMETRICKÉ - ZA KA"DÝ PARAMETR       </t>
  </si>
  <si>
    <t>87411</t>
  </si>
  <si>
    <t>PEROPERAČNÍ CYTOLOGIE (TECHNICKÁ KOMPONENTA ZA KAŽ</t>
  </si>
  <si>
    <t>PEROPERAÖNÍ CYTOLOGIE (TECHNICKÁ KOMPONENTA ZA KA"</t>
  </si>
  <si>
    <t>87209</t>
  </si>
  <si>
    <t>HISTOTOPOGRAM (5 X 5 CM A VĚTŠÍ)</t>
  </si>
  <si>
    <t xml:space="preserve">HISTOTOPOGRAM (5 X 5 CM A VcTŠÍ)                  </t>
  </si>
  <si>
    <t>87011</t>
  </si>
  <si>
    <t>KONZULTACE NÁLEZU PATOLOGEM CÍLENÁ NA ŽÁDOST OŠETŘ</t>
  </si>
  <si>
    <t>KONZULTACE NÁLEZU PATOLOGEM CÍLENÁ NA "ÁDOST OŠETu</t>
  </si>
  <si>
    <t>99790</t>
  </si>
  <si>
    <t>(VZP) EXPRESE HER2-IHC</t>
  </si>
  <si>
    <t xml:space="preserve">(VZP) EXPRESE HER2-IHC                            </t>
  </si>
  <si>
    <t>99792</t>
  </si>
  <si>
    <t>(VZP) EXPRESE ALK-IHC</t>
  </si>
  <si>
    <t xml:space="preserve">(VZP) EXPRESE ALK-IHC                             </t>
  </si>
  <si>
    <t>87624</t>
  </si>
  <si>
    <t xml:space="preserve">POLYMERÁZOVÁ ŘETĚZOVÁ REAKCE (PCR) Z PARAFINOVÝCH </t>
  </si>
  <si>
    <t xml:space="preserve">POLYMERÁZOVÁ uETcZOVÁ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</si>
  <si>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</si>
  <si>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</si>
  <si>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</si>
  <si>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</si>
  <si>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</si>
  <si>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</si>
  <si>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</si>
  <si>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</si>
  <si>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</si>
  <si>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</si>
  <si>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</si>
  <si>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</si>
  <si>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</si>
  <si>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</si>
  <si>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 xml:space="preserve">IDENTIFIKACE KMENE ORIENTAÖNÍ JEDNODUCHÝM TESTEM  </t>
  </si>
  <si>
    <t>82087</t>
  </si>
  <si>
    <t xml:space="preserve">STANOVENÍ PROTILÁTEK AGLUTINACÍ                   </t>
  </si>
  <si>
    <t>82097</t>
  </si>
  <si>
    <t>STANOVENÍ PROTILÁTEK PROTI EBV A DALŠÍM VIR_M (CMV</t>
  </si>
  <si>
    <t>82111</t>
  </si>
  <si>
    <t>PR_KAZ PROTILÁTEK NEPuÍMOU HEMAGLUTINACÍ NA NOSIÖÍ</t>
  </si>
  <si>
    <t>82117</t>
  </si>
  <si>
    <t>PRŮKAZ ANTIGENU VIRU (MIMO VIRY HEPATITID), BAKTER</t>
  </si>
  <si>
    <t>PR_KAZ ANTIGENU VIRU (MIMO VIRY HEPATITID), BAKTER</t>
  </si>
  <si>
    <t>82131</t>
  </si>
  <si>
    <t>IDENTIFIKACE BAKTERIÁLNÍHO KMENE V KULTUŘE (POMNOŽ</t>
  </si>
  <si>
    <t>IDENTIFIKACE BAKTERIÁLNÍHO KMENE V KULTUuE (POMNO"</t>
  </si>
  <si>
    <t>82211</t>
  </si>
  <si>
    <t xml:space="preserve">KULTIVAÖNÍ VYŠETuENÍ NA MYKOBAKTERIA              </t>
  </si>
  <si>
    <t>82221</t>
  </si>
  <si>
    <t>KULTIVAÖNÍ VYŠETuENÍ NA MYKOBAKTERIA RYCHLOU KULTI</t>
  </si>
  <si>
    <t>98111</t>
  </si>
  <si>
    <t xml:space="preserve">MYKOLOGICKÉ VYŠETuENÍ KULTIVAÖNÍ                  </t>
  </si>
  <si>
    <t>98117</t>
  </si>
  <si>
    <t>CÍLENÁ IDENTIFIKACE CANDIDA ALBICANS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</si>
  <si>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</si>
  <si>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</si>
  <si>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</si>
  <si>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</si>
  <si>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</si>
  <si>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</si>
  <si>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</si>
  <si>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</si>
  <si>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KULTIVAÖNÍ VYŠETuENÍ NA GO                        </t>
  </si>
  <si>
    <t>82069</t>
  </si>
  <si>
    <t xml:space="preserve">STANOVENÍ PRODUKCE BETA-LAKTAMÁZY                 </t>
  </si>
  <si>
    <t>STANOVENÍ PRODUKCE BETA-LAKTAMÁZY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</si>
  <si>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</si>
  <si>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</si>
  <si>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</si>
  <si>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</si>
  <si>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</si>
  <si>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</si>
  <si>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82083</t>
  </si>
  <si>
    <t xml:space="preserve">PR_KAZ BAKTERIÁLNÍHO TOXINU NEBO ANTIGENU         </t>
  </si>
  <si>
    <t>82060</t>
  </si>
  <si>
    <t>ANALÝZA HMOTOVÉHO SPEKTRA</t>
  </si>
  <si>
    <t xml:space="preserve">ANALÝZA HMOTOVÉHO SPEKTRA                         </t>
  </si>
  <si>
    <t>82066</t>
  </si>
  <si>
    <t>STANOVENÍ CITLIVOSTI NA ATB E-TESTEM</t>
  </si>
  <si>
    <t xml:space="preserve">STANOVENÍ CITLIVOSTI NA ATB E-TESTEM              </t>
  </si>
  <si>
    <t>41</t>
  </si>
  <si>
    <t>86413</t>
  </si>
  <si>
    <t xml:space="preserve">SCREENING PROTILÁTEK NA PANELU 30TI DÁRC_         </t>
  </si>
  <si>
    <t>44</t>
  </si>
  <si>
    <t>(VZP) FLUORESCENÖNÍ IN SITU HYBRIDIZACE LIDSKÉ DNA</t>
  </si>
  <si>
    <t>IN SITU HYBRIDIZACE LIDSKÉ DNA SE ZNAČENOU SONDOU</t>
  </si>
  <si>
    <t>94200</t>
  </si>
  <si>
    <t xml:space="preserve">(VZP) KVANTITATIVNÍ PCR (qPCR) V REÁLNÉM ČASE PRO </t>
  </si>
  <si>
    <t xml:space="preserve">(VZP) KVANTITATIVNÍ PCR (qPCR) V REÁLNÉM ÖASE PRO </t>
  </si>
  <si>
    <t>99795</t>
  </si>
  <si>
    <t>(VZP) MUTACE BRAF</t>
  </si>
  <si>
    <t xml:space="preserve">(VZP) MUTACE BRAF                                 </t>
  </si>
  <si>
    <t>99793</t>
  </si>
  <si>
    <t>(VZP) PŘESTAVBA ALK-ISH</t>
  </si>
  <si>
    <t>99794</t>
  </si>
  <si>
    <t>(VZP) MUTACE EGFR</t>
  </si>
  <si>
    <t xml:space="preserve">(VZP) MUTACE EGFR                                 </t>
  </si>
  <si>
    <t>99797</t>
  </si>
  <si>
    <t>(VZP) MUTACE NRAS</t>
  </si>
  <si>
    <t xml:space="preserve">(VZP) MUTACE NRAS                                 </t>
  </si>
  <si>
    <t>99791</t>
  </si>
  <si>
    <t xml:space="preserve">(VZP) AMPLIFIKACE HER2-ISH                        </t>
  </si>
  <si>
    <t>99796</t>
  </si>
  <si>
    <t>(VZP) MUTACE KRAS</t>
  </si>
  <si>
    <t xml:space="preserve">(VZP) MUTACE KRAS                                 </t>
  </si>
  <si>
    <t>94225</t>
  </si>
  <si>
    <t>IZOLACE A BANKING LIDSKÝCH NUKLEOVÝCH KYSELIN (DNA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</si>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</sst>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0.93925975586757005</c:v>
                </c:pt>
                <c:pt idx="1">
                  <c:v>1.2654674456623458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21472"/>
        <c:axId val="10786220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1.1925331308887754</c:v>
                </c:pt>
                <c:pt idx="1">
                  <c:v>1.1925331308887754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10048"/>
        <c:axId val="1078612768"/>
      </c:scatterChart>
      <c:catAx>
        <c:axId val="107862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22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8621472"/>
        <c:crosses val="autoZero"/>
        <c:crossBetween val="between"/>
      </c:valAx>
      <c:valAx>
        <c:axId val="1078610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8612768"/>
        <c:crosses val="max"/>
        <c:crossBetween val="midCat"/>
      </c:valAx>
      <c:valAx>
        <c:axId val="1078612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86100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0.96807772380291468</c:v>
                </c:pt>
                <c:pt idx="1">
                  <c:v>0.95616797900262462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14944"/>
        <c:axId val="10786154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79200"/>
        <c:axId val="927975936"/>
      </c:scatterChart>
      <c:catAx>
        <c:axId val="10786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1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15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8614944"/>
        <c:crosses val="autoZero"/>
        <c:crossBetween val="between"/>
      </c:valAx>
      <c:valAx>
        <c:axId val="927979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5936"/>
        <c:crosses val="max"/>
        <c:crossBetween val="midCat"/>
      </c:valAx>
      <c:valAx>
        <c:axId val="927975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79792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1" totalsRowShown="0">
  <autoFilter ref="C3:S3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1689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3121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3122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3167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3694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3713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3734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3903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3904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4816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5099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5909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23135.342361044408</v>
      </c>
      <c r="D4" s="280">
        <f ca="1">IF(ISERROR(VLOOKUP("Náklady celkem",INDIRECT("HI!$A:$G"),5,0)),0,VLOOKUP("Náklady celkem",INDIRECT("HI!$A:$G"),5,0))</f>
        <v>21595.714140000004</v>
      </c>
      <c r="E4" s="281">
        <f ca="1">IF(C4=0,0,D4/C4)</f>
        <v>0.93345124541416558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1484.9999995880125</v>
      </c>
      <c r="D7" s="288">
        <f>IF(ISERROR(HI!E5),"",HI!E5)</f>
        <v>1141.1613399999999</v>
      </c>
      <c r="E7" s="285">
        <f t="shared" ref="E7:E15" si="0">IF(C7=0,0,D7/C7)</f>
        <v>0.76845881502801028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0.98447813505031845</v>
      </c>
      <c r="E8" s="285">
        <f t="shared" si="0"/>
        <v>1.0938645945003538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0.14963235294117647</v>
      </c>
      <c r="E9" s="285">
        <f>IF(C9=0,0,D9/C9)</f>
        <v>0.49877450980392157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0.75674773436639786</v>
      </c>
      <c r="E11" s="285">
        <f t="shared" si="0"/>
        <v>1.2612462239439965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0.85568389722627991</v>
      </c>
      <c r="E12" s="285">
        <f t="shared" si="0"/>
        <v>1.0696048715328499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3339.0714567489626</v>
      </c>
      <c r="D15" s="288">
        <f>IF(ISERROR(HI!E6),"",HI!E6)</f>
        <v>1757.9580800000001</v>
      </c>
      <c r="E15" s="285">
        <f t="shared" si="0"/>
        <v>0.52648111990739188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16052.386402053831</v>
      </c>
      <c r="D16" s="284">
        <f ca="1">IF(ISERROR(VLOOKUP("Osobní náklady (Kč) *",INDIRECT("HI!$A:$G"),5,0)),0,VLOOKUP("Osobní náklady (Kč) *",INDIRECT("HI!$A:$G"),5,0))</f>
        <v>16334.218679999998</v>
      </c>
      <c r="E16" s="285">
        <f ca="1">IF(C16=0,0,D16/C16)</f>
        <v>1.0175570330097528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27589.662260000001</v>
      </c>
      <c r="D18" s="303">
        <f ca="1">IF(ISERROR(VLOOKUP("Výnosy celkem",INDIRECT("HI!$A:$G"),5,0)),0,VLOOKUP("Výnosy celkem",INDIRECT("HI!$A:$G"),5,0))</f>
        <v>27328.673269999999</v>
      </c>
      <c r="E18" s="304">
        <f t="shared" ref="E18:E31" ca="1" si="1">IF(C18=0,0,D18/C18)</f>
        <v>0.99054033400117447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857.74225999999965</v>
      </c>
      <c r="D19" s="284">
        <f ca="1">IF(ISERROR(VLOOKUP("Ambulance *",INDIRECT("HI!$A:$G"),5,0)),0,VLOOKUP("Ambulance *",INDIRECT("HI!$A:$G"),5,0))</f>
        <v>1114.8832699999996</v>
      </c>
      <c r="E19" s="285">
        <f t="shared" ca="1" si="1"/>
        <v>1.2997882021109699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1.2997882021109697</v>
      </c>
      <c r="E20" s="285">
        <f t="shared" si="1"/>
        <v>1.2997882021109697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1.2997882021109699</v>
      </c>
      <c r="E21" s="285">
        <f t="shared" si="1"/>
        <v>1.2997882021109699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0.99741773924868271</v>
      </c>
      <c r="E23" s="285">
        <f t="shared" si="1"/>
        <v>1.1734326344102151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26731.920000000002</v>
      </c>
      <c r="D24" s="284">
        <f ca="1">IF(ISERROR(VLOOKUP("Hospitalizace *",INDIRECT("HI!$A:$G"),5,0)),0,VLOOKUP("Hospitalizace *",INDIRECT("HI!$A:$G"),5,0))</f>
        <v>26213.79</v>
      </c>
      <c r="E24" s="285">
        <f ca="1">IF(C24=0,0,D24/C24)</f>
        <v>0.98061755384573945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0.98061755384573934</v>
      </c>
      <c r="E25" s="285">
        <f t="shared" si="1"/>
        <v>0.98061755384573934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0.98061755384573934</v>
      </c>
      <c r="E26" s="285">
        <f t="shared" si="1"/>
        <v>0.98061755384573934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0.99798387096774188</v>
      </c>
      <c r="E29" s="285">
        <f t="shared" si="1"/>
        <v>1.050509337860781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0.95616797900262462</v>
      </c>
      <c r="E30" s="285">
        <f t="shared" si="1"/>
        <v>0.95616797900262462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0.91123510769147864</v>
      </c>
      <c r="D31" s="289">
        <f>IF(ISERROR(VLOOKUP("Celkem:",'ZV Vyžád.'!$A:$M,7,0)),"",VLOOKUP("Celkem:",'ZV Vyžád.'!$A:$M,7,0))</f>
        <v>1.1441936476651378</v>
      </c>
      <c r="E31" s="285">
        <f t="shared" si="1"/>
        <v>1.2556514098362999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1215.9831799999999</v>
      </c>
      <c r="C5" s="33">
        <v>1449.57699</v>
      </c>
      <c r="D5" s="12"/>
      <c r="E5" s="226">
        <v>1141.1613399999999</v>
      </c>
      <c r="F5" s="32">
        <v>1484.9999995880125</v>
      </c>
      <c r="G5" s="225">
        <f>E5-F5</f>
        <v>-343.83865958801266</v>
      </c>
      <c r="H5" s="231">
        <f>IF(F5&lt;0.00000001,"",E5/F5)</f>
        <v>0.76845881502801028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2540.2379300000002</v>
      </c>
      <c r="C6" s="35">
        <v>4243.7529599999998</v>
      </c>
      <c r="D6" s="12"/>
      <c r="E6" s="227">
        <v>1757.9580800000001</v>
      </c>
      <c r="F6" s="34">
        <v>3339.0714567489626</v>
      </c>
      <c r="G6" s="228">
        <f>E6-F6</f>
        <v>-1581.1133767489625</v>
      </c>
      <c r="H6" s="232">
        <f>IF(F6&lt;0.00000001,"",E6/F6)</f>
        <v>0.52648111990739188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12931.309350000001</v>
      </c>
      <c r="C7" s="35">
        <v>14206.254000000001</v>
      </c>
      <c r="D7" s="12"/>
      <c r="E7" s="227">
        <v>16334.218679999998</v>
      </c>
      <c r="F7" s="34">
        <v>16052.386402053831</v>
      </c>
      <c r="G7" s="228">
        <f>E7-F7</f>
        <v>281.83227794616687</v>
      </c>
      <c r="H7" s="232">
        <f>IF(F7&lt;0.00000001,"",E7/F7)</f>
        <v>1.0175570330097528</v>
      </c>
    </row>
    <row r="8" spans="1:10" ht="14.4" customHeight="1" thickBot="1" x14ac:dyDescent="0.35">
      <c r="A8" s="1" t="s">
        <v>96</v>
      </c>
      <c r="B8" s="15">
        <v>2310.8623899999948</v>
      </c>
      <c r="C8" s="37">
        <v>2236.6536400000005</v>
      </c>
      <c r="D8" s="12"/>
      <c r="E8" s="229">
        <v>2362.3760400000056</v>
      </c>
      <c r="F8" s="36">
        <v>2258.8845026536014</v>
      </c>
      <c r="G8" s="230">
        <f>E8-F8</f>
        <v>103.49153734640413</v>
      </c>
      <c r="H8" s="233">
        <f>IF(F8&lt;0.00000001,"",E8/F8)</f>
        <v>1.0458153293029495</v>
      </c>
    </row>
    <row r="9" spans="1:10" ht="14.4" customHeight="1" thickBot="1" x14ac:dyDescent="0.35">
      <c r="A9" s="2" t="s">
        <v>97</v>
      </c>
      <c r="B9" s="3">
        <v>18998.392849999997</v>
      </c>
      <c r="C9" s="39">
        <v>22136.237590000001</v>
      </c>
      <c r="D9" s="12"/>
      <c r="E9" s="3">
        <v>21595.714140000004</v>
      </c>
      <c r="F9" s="38">
        <v>23135.342361044408</v>
      </c>
      <c r="G9" s="38">
        <f>E9-F9</f>
        <v>-1539.6282210444042</v>
      </c>
      <c r="H9" s="234">
        <f>IF(F9&lt;0.00000001,"",E9/F9)</f>
        <v>0.93345124541416558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928.79533000000004</v>
      </c>
      <c r="C11" s="33">
        <f>IF(ISERROR(VLOOKUP("Celkem:",'ZV Vykáz.-A'!A:H,5,0)),0,VLOOKUP("Celkem:",'ZV Vykáz.-A'!A:H,5,0)/1000)</f>
        <v>857.74225999999965</v>
      </c>
      <c r="D11" s="12"/>
      <c r="E11" s="226">
        <f>IF(ISERROR(VLOOKUP("Celkem:",'ZV Vykáz.-A'!A:H,8,0)),0,VLOOKUP("Celkem:",'ZV Vykáz.-A'!A:H,8,0)/1000)</f>
        <v>1114.8832699999996</v>
      </c>
      <c r="F11" s="32">
        <f>C11</f>
        <v>857.74225999999965</v>
      </c>
      <c r="G11" s="225">
        <f>E11-F11</f>
        <v>257.14100999999994</v>
      </c>
      <c r="H11" s="231">
        <f>IF(F11&lt;0.00000001,"",E11/F11)</f>
        <v>1.2997882021109699</v>
      </c>
      <c r="I11" s="225">
        <f>E11-B11</f>
        <v>186.08793999999955</v>
      </c>
      <c r="J11" s="231">
        <f>IF(B11&lt;0.00000001,"",E11/B11)</f>
        <v>1.2003540866209992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28869.96</v>
      </c>
      <c r="C12" s="37">
        <f>IF(ISERROR(VLOOKUP("Celkem",CaseMix!A:D,3,0)),0,VLOOKUP("Celkem",CaseMix!A:D,3,0)*30)</f>
        <v>26731.920000000002</v>
      </c>
      <c r="D12" s="12"/>
      <c r="E12" s="229">
        <f>IF(ISERROR(VLOOKUP("Celkem",CaseMix!A:D,4,0)),0,VLOOKUP("Celkem",CaseMix!A:D,4,0)*30)</f>
        <v>26213.79</v>
      </c>
      <c r="F12" s="36">
        <f>C12</f>
        <v>26731.920000000002</v>
      </c>
      <c r="G12" s="230">
        <f>E12-F12</f>
        <v>-518.13000000000102</v>
      </c>
      <c r="H12" s="233">
        <f>IF(F12&lt;0.00000001,"",E12/F12)</f>
        <v>0.98061755384573945</v>
      </c>
      <c r="I12" s="230">
        <f>E12-B12</f>
        <v>-2656.1699999999983</v>
      </c>
      <c r="J12" s="233">
        <f>IF(B12&lt;0.00000001,"",E12/B12)</f>
        <v>0.90799536958139193</v>
      </c>
    </row>
    <row r="13" spans="1:10" ht="14.4" customHeight="1" thickBot="1" x14ac:dyDescent="0.35">
      <c r="A13" s="4" t="s">
        <v>100</v>
      </c>
      <c r="B13" s="9">
        <f>SUM(B11:B12)</f>
        <v>29798.75533</v>
      </c>
      <c r="C13" s="41">
        <f>SUM(C11:C12)</f>
        <v>27589.662260000001</v>
      </c>
      <c r="D13" s="12"/>
      <c r="E13" s="9">
        <f>SUM(E11:E12)</f>
        <v>27328.673269999999</v>
      </c>
      <c r="F13" s="40">
        <f>SUM(F11:F12)</f>
        <v>27589.662260000001</v>
      </c>
      <c r="G13" s="40">
        <f>E13-F13</f>
        <v>-260.98899000000165</v>
      </c>
      <c r="H13" s="235">
        <f>IF(F13&lt;0.00000001,"",E13/F13)</f>
        <v>0.99054033400117447</v>
      </c>
      <c r="I13" s="40">
        <f>SUM(I11:I12)</f>
        <v>-2470.0820599999988</v>
      </c>
      <c r="J13" s="235">
        <f>IF(B13&lt;0.00000001,"",E13/B13)</f>
        <v>0.91710787807592631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1.5684882171493788</v>
      </c>
      <c r="C15" s="43">
        <f>IF(C9=0,"",C13/C9)</f>
        <v>1.2463573426978203</v>
      </c>
      <c r="D15" s="12"/>
      <c r="E15" s="10">
        <f>IF(E9=0,"",E13/E9)</f>
        <v>1.2654674484406745</v>
      </c>
      <c r="F15" s="42">
        <f>IF(F9=0,"",F13/F9)</f>
        <v>1.1925331308887754</v>
      </c>
      <c r="G15" s="42">
        <f>IF(ISERROR(F15-E15),"",E15-F15)</f>
        <v>7.2934317551899053E-2</v>
      </c>
      <c r="H15" s="236">
        <f>IF(ISERROR(F15-E15),"",IF(F15&lt;0.00000001,"",E15/F15))</f>
        <v>1.06115915412559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0.93925975586757005</v>
      </c>
      <c r="C4" s="323">
        <f t="shared" ref="C4:M4" si="0">(C10+C8)/C6</f>
        <v>1.2654674456623458</v>
      </c>
      <c r="D4" s="323">
        <f t="shared" si="0"/>
        <v>5.1625206870792556E-2</v>
      </c>
      <c r="E4" s="323">
        <f t="shared" si="0"/>
        <v>5.1625206870792556E-2</v>
      </c>
      <c r="F4" s="323">
        <f t="shared" si="0"/>
        <v>5.1625206870792556E-2</v>
      </c>
      <c r="G4" s="323">
        <f t="shared" si="0"/>
        <v>5.1625206870792556E-2</v>
      </c>
      <c r="H4" s="323">
        <f t="shared" si="0"/>
        <v>5.1625206870792556E-2</v>
      </c>
      <c r="I4" s="323">
        <f t="shared" si="0"/>
        <v>5.1625206870792556E-2</v>
      </c>
      <c r="J4" s="323">
        <f t="shared" si="0"/>
        <v>5.1625206870792556E-2</v>
      </c>
      <c r="K4" s="323">
        <f t="shared" si="0"/>
        <v>5.1625206870792556E-2</v>
      </c>
      <c r="L4" s="323">
        <f t="shared" si="0"/>
        <v>5.1625206870792556E-2</v>
      </c>
      <c r="M4" s="323">
        <f t="shared" si="0"/>
        <v>5.1625206870792556E-2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11099.64867</v>
      </c>
      <c r="C5" s="323">
        <f>IF(ISERROR(VLOOKUP($A5,'Man Tab'!$A:$Q,COLUMN()+2,0)),0,VLOOKUP($A5,'Man Tab'!$A:$Q,COLUMN()+2,0))</f>
        <v>10496.06547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11099.64867</v>
      </c>
      <c r="C6" s="325">
        <f t="shared" ref="C6:M6" si="1">C5+B6</f>
        <v>21595.71414</v>
      </c>
      <c r="D6" s="325">
        <f t="shared" si="1"/>
        <v>21595.71414</v>
      </c>
      <c r="E6" s="325">
        <f t="shared" si="1"/>
        <v>21595.71414</v>
      </c>
      <c r="F6" s="325">
        <f t="shared" si="1"/>
        <v>21595.71414</v>
      </c>
      <c r="G6" s="325">
        <f t="shared" si="1"/>
        <v>21595.71414</v>
      </c>
      <c r="H6" s="325">
        <f t="shared" si="1"/>
        <v>21595.71414</v>
      </c>
      <c r="I6" s="325">
        <f t="shared" si="1"/>
        <v>21595.71414</v>
      </c>
      <c r="J6" s="325">
        <f t="shared" si="1"/>
        <v>21595.71414</v>
      </c>
      <c r="K6" s="325">
        <f t="shared" si="1"/>
        <v>21595.71414</v>
      </c>
      <c r="L6" s="325">
        <f t="shared" si="1"/>
        <v>21595.71414</v>
      </c>
      <c r="M6" s="325">
        <f t="shared" si="1"/>
        <v>21595.71414</v>
      </c>
    </row>
    <row r="7" spans="1:13" ht="14.4" customHeight="1" x14ac:dyDescent="0.3">
      <c r="A7" s="324" t="s">
        <v>125</v>
      </c>
      <c r="B7" s="324">
        <v>328.56599999999997</v>
      </c>
      <c r="C7" s="324">
        <v>873.79300000000001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9856.98</v>
      </c>
      <c r="C8" s="325">
        <f t="shared" ref="C8:M8" si="2">C7*30</f>
        <v>26213.79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568473.30000000005</v>
      </c>
      <c r="C9" s="324">
        <v>546409.91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568.47329999999999</v>
      </c>
      <c r="C10" s="325">
        <f t="shared" ref="C10:M10" si="3">C9/1000+B10</f>
        <v>1114.88321</v>
      </c>
      <c r="D10" s="325">
        <f t="shared" si="3"/>
        <v>1114.88321</v>
      </c>
      <c r="E10" s="325">
        <f t="shared" si="3"/>
        <v>1114.88321</v>
      </c>
      <c r="F10" s="325">
        <f t="shared" si="3"/>
        <v>1114.88321</v>
      </c>
      <c r="G10" s="325">
        <f t="shared" si="3"/>
        <v>1114.88321</v>
      </c>
      <c r="H10" s="325">
        <f t="shared" si="3"/>
        <v>1114.88321</v>
      </c>
      <c r="I10" s="325">
        <f t="shared" si="3"/>
        <v>1114.88321</v>
      </c>
      <c r="J10" s="325">
        <f t="shared" si="3"/>
        <v>1114.88321</v>
      </c>
      <c r="K10" s="325">
        <f t="shared" si="3"/>
        <v>1114.88321</v>
      </c>
      <c r="L10" s="325">
        <f t="shared" si="3"/>
        <v>1114.88321</v>
      </c>
      <c r="M10" s="325">
        <f t="shared" si="3"/>
        <v>1114.88321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1.1925331308887754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1.1925331308887754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8910</v>
      </c>
      <c r="C7" s="56">
        <v>742.5</v>
      </c>
      <c r="D7" s="56">
        <v>529.12756999999999</v>
      </c>
      <c r="E7" s="56">
        <v>612.03377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1141.1613400000001</v>
      </c>
      <c r="Q7" s="185">
        <v>0.76845881481400002</v>
      </c>
    </row>
    <row r="8" spans="1:17" ht="14.4" customHeight="1" x14ac:dyDescent="0.3">
      <c r="A8" s="19" t="s">
        <v>36</v>
      </c>
      <c r="B8" s="55">
        <v>2311.7704163673502</v>
      </c>
      <c r="C8" s="56">
        <v>192.64753469727901</v>
      </c>
      <c r="D8" s="56">
        <v>163.85</v>
      </c>
      <c r="E8" s="56">
        <v>269.60000000000002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433.45</v>
      </c>
      <c r="Q8" s="185">
        <v>1.124981953911</v>
      </c>
    </row>
    <row r="9" spans="1:17" ht="14.4" customHeight="1" x14ac:dyDescent="0.3">
      <c r="A9" s="19" t="s">
        <v>37</v>
      </c>
      <c r="B9" s="55">
        <v>20034.428865701298</v>
      </c>
      <c r="C9" s="56">
        <v>1669.5357388084401</v>
      </c>
      <c r="D9" s="56">
        <v>1148.9934900000001</v>
      </c>
      <c r="E9" s="56">
        <v>608.96459000000004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1757.9580800000001</v>
      </c>
      <c r="Q9" s="185">
        <v>0.52648111661700003</v>
      </c>
    </row>
    <row r="10" spans="1:17" ht="14.4" customHeight="1" x14ac:dyDescent="0.3">
      <c r="A10" s="19" t="s">
        <v>38</v>
      </c>
      <c r="B10" s="55">
        <v>1433.0758068846601</v>
      </c>
      <c r="C10" s="56">
        <v>119.422983907055</v>
      </c>
      <c r="D10" s="56">
        <v>93.899389999999997</v>
      </c>
      <c r="E10" s="56">
        <v>124.75641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218.6558</v>
      </c>
      <c r="Q10" s="185">
        <v>0.91546783059000003</v>
      </c>
    </row>
    <row r="11" spans="1:17" ht="14.4" customHeight="1" x14ac:dyDescent="0.3">
      <c r="A11" s="19" t="s">
        <v>39</v>
      </c>
      <c r="B11" s="55">
        <v>1078.8628720240099</v>
      </c>
      <c r="C11" s="56">
        <v>89.905239335334002</v>
      </c>
      <c r="D11" s="56">
        <v>70.259180000000001</v>
      </c>
      <c r="E11" s="56">
        <v>80.187389999999994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150.44657000000001</v>
      </c>
      <c r="Q11" s="185">
        <v>0.83669523106900001</v>
      </c>
    </row>
    <row r="12" spans="1:17" ht="14.4" customHeight="1" x14ac:dyDescent="0.3">
      <c r="A12" s="19" t="s">
        <v>40</v>
      </c>
      <c r="B12" s="55">
        <v>133.622736737439</v>
      </c>
      <c r="C12" s="56">
        <v>11.135228061453001</v>
      </c>
      <c r="D12" s="56">
        <v>7.1412500000000003</v>
      </c>
      <c r="E12" s="56">
        <v>5.2091099999999999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12.35036</v>
      </c>
      <c r="Q12" s="185">
        <v>0.55456250791799999</v>
      </c>
    </row>
    <row r="13" spans="1:17" ht="14.4" customHeight="1" x14ac:dyDescent="0.3">
      <c r="A13" s="19" t="s">
        <v>41</v>
      </c>
      <c r="B13" s="55">
        <v>209.91145844201901</v>
      </c>
      <c r="C13" s="56">
        <v>17.492621536834001</v>
      </c>
      <c r="D13" s="56">
        <v>32.990549999999999</v>
      </c>
      <c r="E13" s="56">
        <v>22.21116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55.201709999999999</v>
      </c>
      <c r="Q13" s="185">
        <v>1.5778569805489999</v>
      </c>
    </row>
    <row r="14" spans="1:17" ht="14.4" customHeight="1" x14ac:dyDescent="0.3">
      <c r="A14" s="19" t="s">
        <v>42</v>
      </c>
      <c r="B14" s="55">
        <v>2000.02266347723</v>
      </c>
      <c r="C14" s="56">
        <v>166.66855528976899</v>
      </c>
      <c r="D14" s="56">
        <v>225.85400000000001</v>
      </c>
      <c r="E14" s="56">
        <v>212.17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438.024</v>
      </c>
      <c r="Q14" s="185">
        <v>1.314057109448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921.20214131591899</v>
      </c>
      <c r="C17" s="56">
        <v>76.766845109659002</v>
      </c>
      <c r="D17" s="56">
        <v>111.94519</v>
      </c>
      <c r="E17" s="56">
        <v>99.517709999999994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211.46289999999999</v>
      </c>
      <c r="Q17" s="185">
        <v>1.3773061775419999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9.3309999999999995</v>
      </c>
      <c r="E18" s="56">
        <v>-1.004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8.327</v>
      </c>
      <c r="Q18" s="185" t="s">
        <v>329</v>
      </c>
    </row>
    <row r="19" spans="1:17" ht="14.4" customHeight="1" x14ac:dyDescent="0.3">
      <c r="A19" s="19" t="s">
        <v>47</v>
      </c>
      <c r="B19" s="55">
        <v>2393.46124133075</v>
      </c>
      <c r="C19" s="56">
        <v>199.455103444229</v>
      </c>
      <c r="D19" s="56">
        <v>228.32135</v>
      </c>
      <c r="E19" s="56">
        <v>146.08330000000001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374.40465</v>
      </c>
      <c r="Q19" s="185">
        <v>0.93856873936700003</v>
      </c>
    </row>
    <row r="20" spans="1:17" ht="14.4" customHeight="1" x14ac:dyDescent="0.3">
      <c r="A20" s="19" t="s">
        <v>48</v>
      </c>
      <c r="B20" s="55">
        <v>96314.318649448294</v>
      </c>
      <c r="C20" s="56">
        <v>8026.1932207873597</v>
      </c>
      <c r="D20" s="56">
        <v>8236.1658900000002</v>
      </c>
      <c r="E20" s="56">
        <v>8098.0527899999997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16334.21868</v>
      </c>
      <c r="Q20" s="185">
        <v>1.017557030504</v>
      </c>
    </row>
    <row r="21" spans="1:17" ht="14.4" customHeight="1" x14ac:dyDescent="0.3">
      <c r="A21" s="20" t="s">
        <v>49</v>
      </c>
      <c r="B21" s="55">
        <v>2891.6166809829401</v>
      </c>
      <c r="C21" s="56">
        <v>240.96805674857799</v>
      </c>
      <c r="D21" s="56">
        <v>209.36600000000001</v>
      </c>
      <c r="E21" s="56">
        <v>209.36600000000001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418.73200000000003</v>
      </c>
      <c r="Q21" s="185">
        <v>0.86885375109399998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28.90448</v>
      </c>
      <c r="E22" s="56">
        <v>9.1234000000000002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38.027880000000003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179.76115183363399</v>
      </c>
      <c r="C24" s="56">
        <v>14.980095986135</v>
      </c>
      <c r="D24" s="56">
        <v>3.499330000004</v>
      </c>
      <c r="E24" s="56">
        <v>-0.206159999999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3.2931700000039998</v>
      </c>
      <c r="Q24" s="185"/>
    </row>
    <row r="25" spans="1:17" ht="14.4" customHeight="1" x14ac:dyDescent="0.3">
      <c r="A25" s="21" t="s">
        <v>53</v>
      </c>
      <c r="B25" s="58">
        <v>138812.05468454599</v>
      </c>
      <c r="C25" s="59">
        <v>11567.671223712099</v>
      </c>
      <c r="D25" s="59">
        <v>11099.64867</v>
      </c>
      <c r="E25" s="59">
        <v>10496.06547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21595.71414</v>
      </c>
      <c r="Q25" s="186">
        <v>0.933451241928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1367.9799700000001</v>
      </c>
      <c r="E26" s="56">
        <v>1422.03117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2790.0111400000001</v>
      </c>
      <c r="Q26" s="185" t="s">
        <v>329</v>
      </c>
    </row>
    <row r="27" spans="1:17" ht="14.4" customHeight="1" x14ac:dyDescent="0.3">
      <c r="A27" s="22" t="s">
        <v>55</v>
      </c>
      <c r="B27" s="58">
        <v>138812.05468454599</v>
      </c>
      <c r="C27" s="59">
        <v>11567.671223712099</v>
      </c>
      <c r="D27" s="59">
        <v>12467.628640000001</v>
      </c>
      <c r="E27" s="59">
        <v>11918.09664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24385.725279999999</v>
      </c>
      <c r="Q27" s="186">
        <v>1.054046437195</v>
      </c>
    </row>
    <row r="28" spans="1:17" ht="14.4" customHeight="1" x14ac:dyDescent="0.3">
      <c r="A28" s="20" t="s">
        <v>56</v>
      </c>
      <c r="B28" s="55">
        <v>144.54048838551699</v>
      </c>
      <c r="C28" s="56">
        <v>12.045040698793001</v>
      </c>
      <c r="D28" s="56">
        <v>7.5023999999999997</v>
      </c>
      <c r="E28" s="56">
        <v>9.6649100000000008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17.167310000000001</v>
      </c>
      <c r="Q28" s="185">
        <v>0.71262980463400005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128987.41767892</v>
      </c>
      <c r="C6" s="701">
        <v>137030.53137000001</v>
      </c>
      <c r="D6" s="702">
        <v>8043.1136910800897</v>
      </c>
      <c r="E6" s="703">
        <v>1.0623558005560001</v>
      </c>
      <c r="F6" s="701">
        <v>138812.05468454599</v>
      </c>
      <c r="G6" s="702">
        <v>23135.342447424198</v>
      </c>
      <c r="H6" s="704">
        <v>10496.06547</v>
      </c>
      <c r="I6" s="701">
        <v>21595.71414</v>
      </c>
      <c r="J6" s="702">
        <v>-1539.6283074242499</v>
      </c>
      <c r="K6" s="705">
        <v>0.15557520698800001</v>
      </c>
    </row>
    <row r="7" spans="1:11" ht="14.4" customHeight="1" thickBot="1" x14ac:dyDescent="0.35">
      <c r="A7" s="720" t="s">
        <v>332</v>
      </c>
      <c r="B7" s="701">
        <v>36289.380414217703</v>
      </c>
      <c r="C7" s="701">
        <v>37057.01629</v>
      </c>
      <c r="D7" s="702">
        <v>767.63587578231102</v>
      </c>
      <c r="E7" s="703">
        <v>1.021153182198</v>
      </c>
      <c r="F7" s="701">
        <v>36111.694819634002</v>
      </c>
      <c r="G7" s="702">
        <v>6018.6158032723297</v>
      </c>
      <c r="H7" s="704">
        <v>1935.1337699999999</v>
      </c>
      <c r="I7" s="701">
        <v>4207.2485299999998</v>
      </c>
      <c r="J7" s="702">
        <v>-1811.3672732723301</v>
      </c>
      <c r="K7" s="705">
        <v>0.11650653759100001</v>
      </c>
    </row>
    <row r="8" spans="1:11" ht="14.4" customHeight="1" thickBot="1" x14ac:dyDescent="0.35">
      <c r="A8" s="721" t="s">
        <v>333</v>
      </c>
      <c r="B8" s="701">
        <v>34245.045443092698</v>
      </c>
      <c r="C8" s="701">
        <v>35057.32129</v>
      </c>
      <c r="D8" s="702">
        <v>812.27584690733795</v>
      </c>
      <c r="E8" s="703">
        <v>1.023719514353</v>
      </c>
      <c r="F8" s="701">
        <v>34111.672156156797</v>
      </c>
      <c r="G8" s="702">
        <v>5685.2786926928002</v>
      </c>
      <c r="H8" s="704">
        <v>1722.9637700000001</v>
      </c>
      <c r="I8" s="701">
        <v>3769.22453</v>
      </c>
      <c r="J8" s="702">
        <v>-1916.0541626928</v>
      </c>
      <c r="K8" s="705">
        <v>0.110496621588</v>
      </c>
    </row>
    <row r="9" spans="1:11" ht="14.4" customHeight="1" thickBot="1" x14ac:dyDescent="0.35">
      <c r="A9" s="722" t="s">
        <v>334</v>
      </c>
      <c r="B9" s="706">
        <v>0</v>
      </c>
      <c r="C9" s="706">
        <v>7.26E-3</v>
      </c>
      <c r="D9" s="707">
        <v>7.26E-3</v>
      </c>
      <c r="E9" s="708" t="s">
        <v>329</v>
      </c>
      <c r="F9" s="706">
        <v>0</v>
      </c>
      <c r="G9" s="707">
        <v>0</v>
      </c>
      <c r="H9" s="709">
        <v>1.34E-3</v>
      </c>
      <c r="I9" s="706">
        <v>6.7000000000000002E-4</v>
      </c>
      <c r="J9" s="707">
        <v>6.7000000000000002E-4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7.26E-3</v>
      </c>
      <c r="D10" s="702">
        <v>7.26E-3</v>
      </c>
      <c r="E10" s="711" t="s">
        <v>329</v>
      </c>
      <c r="F10" s="701">
        <v>0</v>
      </c>
      <c r="G10" s="702">
        <v>0</v>
      </c>
      <c r="H10" s="704">
        <v>1.34E-3</v>
      </c>
      <c r="I10" s="701">
        <v>6.7000000000000002E-4</v>
      </c>
      <c r="J10" s="702">
        <v>6.7000000000000002E-4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8123.9255392222303</v>
      </c>
      <c r="C11" s="706">
        <v>9106.77333</v>
      </c>
      <c r="D11" s="707">
        <v>982.84779077777205</v>
      </c>
      <c r="E11" s="713">
        <v>1.1209818807459999</v>
      </c>
      <c r="F11" s="706">
        <v>8910</v>
      </c>
      <c r="G11" s="707">
        <v>1485</v>
      </c>
      <c r="H11" s="709">
        <v>612.03377</v>
      </c>
      <c r="I11" s="706">
        <v>1141.1613400000001</v>
      </c>
      <c r="J11" s="707">
        <v>-343.83866</v>
      </c>
      <c r="K11" s="714">
        <v>0.12807646913500001</v>
      </c>
    </row>
    <row r="12" spans="1:11" ht="14.4" customHeight="1" thickBot="1" x14ac:dyDescent="0.35">
      <c r="A12" s="723" t="s">
        <v>337</v>
      </c>
      <c r="B12" s="701">
        <v>3727.4139520939998</v>
      </c>
      <c r="C12" s="701">
        <v>3764.1199299999998</v>
      </c>
      <c r="D12" s="702">
        <v>36.705977906004001</v>
      </c>
      <c r="E12" s="703">
        <v>1.0098475721710001</v>
      </c>
      <c r="F12" s="701">
        <v>3720</v>
      </c>
      <c r="G12" s="702">
        <v>620</v>
      </c>
      <c r="H12" s="704">
        <v>290.80486999999999</v>
      </c>
      <c r="I12" s="701">
        <v>527.55019000000004</v>
      </c>
      <c r="J12" s="702">
        <v>-92.449809999999005</v>
      </c>
      <c r="K12" s="705">
        <v>0.14181456720400001</v>
      </c>
    </row>
    <row r="13" spans="1:11" ht="14.4" customHeight="1" thickBot="1" x14ac:dyDescent="0.35">
      <c r="A13" s="723" t="s">
        <v>338</v>
      </c>
      <c r="B13" s="701">
        <v>1645.20541640072</v>
      </c>
      <c r="C13" s="701">
        <v>1661.63276</v>
      </c>
      <c r="D13" s="702">
        <v>16.427343599280999</v>
      </c>
      <c r="E13" s="703">
        <v>1.0099849802550001</v>
      </c>
      <c r="F13" s="701">
        <v>1590</v>
      </c>
      <c r="G13" s="702">
        <v>265</v>
      </c>
      <c r="H13" s="704">
        <v>118.9573</v>
      </c>
      <c r="I13" s="701">
        <v>226.34210999999999</v>
      </c>
      <c r="J13" s="702">
        <v>-38.657889999999</v>
      </c>
      <c r="K13" s="705">
        <v>0.14235352830100001</v>
      </c>
    </row>
    <row r="14" spans="1:11" ht="14.4" customHeight="1" thickBot="1" x14ac:dyDescent="0.35">
      <c r="A14" s="723" t="s">
        <v>339</v>
      </c>
      <c r="B14" s="701">
        <v>215.602611226823</v>
      </c>
      <c r="C14" s="701">
        <v>165.06428</v>
      </c>
      <c r="D14" s="702">
        <v>-50.538331226822002</v>
      </c>
      <c r="E14" s="703">
        <v>0.76559499470199999</v>
      </c>
      <c r="F14" s="701">
        <v>150</v>
      </c>
      <c r="G14" s="702">
        <v>25</v>
      </c>
      <c r="H14" s="704">
        <v>4.8845700000000001</v>
      </c>
      <c r="I14" s="701">
        <v>10.20824</v>
      </c>
      <c r="J14" s="702">
        <v>-14.79176</v>
      </c>
      <c r="K14" s="705">
        <v>6.8054933333000001E-2</v>
      </c>
    </row>
    <row r="15" spans="1:11" ht="14.4" customHeight="1" thickBot="1" x14ac:dyDescent="0.35">
      <c r="A15" s="723" t="s">
        <v>340</v>
      </c>
      <c r="B15" s="701">
        <v>290</v>
      </c>
      <c r="C15" s="701">
        <v>489.71764000000002</v>
      </c>
      <c r="D15" s="702">
        <v>199.71763999999999</v>
      </c>
      <c r="E15" s="703">
        <v>1.6886815172409999</v>
      </c>
      <c r="F15" s="701">
        <v>400</v>
      </c>
      <c r="G15" s="702">
        <v>66.666666666666003</v>
      </c>
      <c r="H15" s="704">
        <v>33.11027</v>
      </c>
      <c r="I15" s="701">
        <v>49.88747</v>
      </c>
      <c r="J15" s="702">
        <v>-16.779196666666</v>
      </c>
      <c r="K15" s="705">
        <v>0.124718675</v>
      </c>
    </row>
    <row r="16" spans="1:11" ht="14.4" customHeight="1" thickBot="1" x14ac:dyDescent="0.35">
      <c r="A16" s="723" t="s">
        <v>341</v>
      </c>
      <c r="B16" s="701">
        <v>0</v>
      </c>
      <c r="C16" s="701">
        <v>527.33152000000098</v>
      </c>
      <c r="D16" s="702">
        <v>527.33152000000098</v>
      </c>
      <c r="E16" s="711" t="s">
        <v>342</v>
      </c>
      <c r="F16" s="701">
        <v>530</v>
      </c>
      <c r="G16" s="702">
        <v>88.333333333333002</v>
      </c>
      <c r="H16" s="704">
        <v>0</v>
      </c>
      <c r="I16" s="701">
        <v>0</v>
      </c>
      <c r="J16" s="702">
        <v>-88.333333333333002</v>
      </c>
      <c r="K16" s="705">
        <v>0</v>
      </c>
    </row>
    <row r="17" spans="1:11" ht="14.4" customHeight="1" thickBot="1" x14ac:dyDescent="0.35">
      <c r="A17" s="723" t="s">
        <v>343</v>
      </c>
      <c r="B17" s="701">
        <v>0</v>
      </c>
      <c r="C17" s="701">
        <v>4.9316599999989998</v>
      </c>
      <c r="D17" s="702">
        <v>4.9316599999989998</v>
      </c>
      <c r="E17" s="711" t="s">
        <v>342</v>
      </c>
      <c r="F17" s="701">
        <v>0</v>
      </c>
      <c r="G17" s="702">
        <v>0</v>
      </c>
      <c r="H17" s="704">
        <v>0</v>
      </c>
      <c r="I17" s="701">
        <v>0</v>
      </c>
      <c r="J17" s="702">
        <v>0</v>
      </c>
      <c r="K17" s="705">
        <v>0</v>
      </c>
    </row>
    <row r="18" spans="1:11" ht="14.4" customHeight="1" thickBot="1" x14ac:dyDescent="0.35">
      <c r="A18" s="723" t="s">
        <v>344</v>
      </c>
      <c r="B18" s="701">
        <v>1605.7035595006901</v>
      </c>
      <c r="C18" s="701">
        <v>1951.88113</v>
      </c>
      <c r="D18" s="702">
        <v>346.17757049930799</v>
      </c>
      <c r="E18" s="703">
        <v>1.2155924538189999</v>
      </c>
      <c r="F18" s="701">
        <v>1950</v>
      </c>
      <c r="G18" s="702">
        <v>325</v>
      </c>
      <c r="H18" s="704">
        <v>134.81177</v>
      </c>
      <c r="I18" s="701">
        <v>269.94506000000001</v>
      </c>
      <c r="J18" s="702">
        <v>-55.054940000000002</v>
      </c>
      <c r="K18" s="705">
        <v>0.13843336410199999</v>
      </c>
    </row>
    <row r="19" spans="1:11" ht="14.4" customHeight="1" thickBot="1" x14ac:dyDescent="0.35">
      <c r="A19" s="723" t="s">
        <v>345</v>
      </c>
      <c r="B19" s="701">
        <v>350</v>
      </c>
      <c r="C19" s="701">
        <v>273.32742000000002</v>
      </c>
      <c r="D19" s="702">
        <v>-76.672579999999002</v>
      </c>
      <c r="E19" s="703">
        <v>0.78093548571399996</v>
      </c>
      <c r="F19" s="701">
        <v>300</v>
      </c>
      <c r="G19" s="702">
        <v>50</v>
      </c>
      <c r="H19" s="704">
        <v>9.3749400000000005</v>
      </c>
      <c r="I19" s="701">
        <v>16.63599</v>
      </c>
      <c r="J19" s="702">
        <v>-33.36401</v>
      </c>
      <c r="K19" s="705">
        <v>5.5453299999999997E-2</v>
      </c>
    </row>
    <row r="20" spans="1:11" ht="14.4" customHeight="1" thickBot="1" x14ac:dyDescent="0.35">
      <c r="A20" s="723" t="s">
        <v>346</v>
      </c>
      <c r="B20" s="701">
        <v>290</v>
      </c>
      <c r="C20" s="701">
        <v>268.76699000000002</v>
      </c>
      <c r="D20" s="702">
        <v>-21.233009999998998</v>
      </c>
      <c r="E20" s="703">
        <v>0.92678272413700002</v>
      </c>
      <c r="F20" s="701">
        <v>270</v>
      </c>
      <c r="G20" s="702">
        <v>45</v>
      </c>
      <c r="H20" s="704">
        <v>20.090050000000002</v>
      </c>
      <c r="I20" s="701">
        <v>40.592280000000002</v>
      </c>
      <c r="J20" s="702">
        <v>-4.4077200000000003</v>
      </c>
      <c r="K20" s="705">
        <v>0.150341777777</v>
      </c>
    </row>
    <row r="21" spans="1:11" ht="14.4" customHeight="1" thickBot="1" x14ac:dyDescent="0.35">
      <c r="A21" s="722" t="s">
        <v>347</v>
      </c>
      <c r="B21" s="706">
        <v>2718.9024364981901</v>
      </c>
      <c r="C21" s="706">
        <v>2567.6689999999999</v>
      </c>
      <c r="D21" s="707">
        <v>-151.233436498185</v>
      </c>
      <c r="E21" s="713">
        <v>0.94437702711600002</v>
      </c>
      <c r="F21" s="706">
        <v>2311.7704163673502</v>
      </c>
      <c r="G21" s="707">
        <v>385.29506939455803</v>
      </c>
      <c r="H21" s="709">
        <v>269.60000000000002</v>
      </c>
      <c r="I21" s="706">
        <v>433.45</v>
      </c>
      <c r="J21" s="707">
        <v>48.154930605441997</v>
      </c>
      <c r="K21" s="714">
        <v>0.18749699231799999</v>
      </c>
    </row>
    <row r="22" spans="1:11" ht="14.4" customHeight="1" thickBot="1" x14ac:dyDescent="0.35">
      <c r="A22" s="723" t="s">
        <v>348</v>
      </c>
      <c r="B22" s="701">
        <v>2110.9711937225402</v>
      </c>
      <c r="C22" s="701">
        <v>2173.8649999999998</v>
      </c>
      <c r="D22" s="702">
        <v>62.893806277456001</v>
      </c>
      <c r="E22" s="703">
        <v>1.0297937776049999</v>
      </c>
      <c r="F22" s="701">
        <v>1949.9012048622899</v>
      </c>
      <c r="G22" s="702">
        <v>324.98353414371502</v>
      </c>
      <c r="H22" s="704">
        <v>228.99</v>
      </c>
      <c r="I22" s="701">
        <v>366.33</v>
      </c>
      <c r="J22" s="702">
        <v>41.346465856283999</v>
      </c>
      <c r="K22" s="705">
        <v>0.18787105679300001</v>
      </c>
    </row>
    <row r="23" spans="1:11" ht="14.4" customHeight="1" thickBot="1" x14ac:dyDescent="0.35">
      <c r="A23" s="723" t="s">
        <v>349</v>
      </c>
      <c r="B23" s="701">
        <v>607.93124277564095</v>
      </c>
      <c r="C23" s="701">
        <v>393.80399999999997</v>
      </c>
      <c r="D23" s="702">
        <v>-214.12724277564101</v>
      </c>
      <c r="E23" s="703">
        <v>0.647777202898</v>
      </c>
      <c r="F23" s="701">
        <v>361.86921150505401</v>
      </c>
      <c r="G23" s="702">
        <v>60.311535250841999</v>
      </c>
      <c r="H23" s="704">
        <v>40.61</v>
      </c>
      <c r="I23" s="701">
        <v>67.12</v>
      </c>
      <c r="J23" s="702">
        <v>6.8084647491570003</v>
      </c>
      <c r="K23" s="705">
        <v>0.185481377984</v>
      </c>
    </row>
    <row r="24" spans="1:11" ht="14.4" customHeight="1" thickBot="1" x14ac:dyDescent="0.35">
      <c r="A24" s="722" t="s">
        <v>350</v>
      </c>
      <c r="B24" s="706">
        <v>20399.772077737201</v>
      </c>
      <c r="C24" s="706">
        <v>20357.241590000001</v>
      </c>
      <c r="D24" s="707">
        <v>-42.530487737240001</v>
      </c>
      <c r="E24" s="713">
        <v>0.99791514887599997</v>
      </c>
      <c r="F24" s="706">
        <v>20034.428865701298</v>
      </c>
      <c r="G24" s="707">
        <v>3339.0714776168802</v>
      </c>
      <c r="H24" s="709">
        <v>608.96459000000004</v>
      </c>
      <c r="I24" s="706">
        <v>1757.9580800000001</v>
      </c>
      <c r="J24" s="707">
        <v>-1581.1133976168801</v>
      </c>
      <c r="K24" s="714">
        <v>8.7746852769000003E-2</v>
      </c>
    </row>
    <row r="25" spans="1:11" ht="14.4" customHeight="1" thickBot="1" x14ac:dyDescent="0.35">
      <c r="A25" s="723" t="s">
        <v>351</v>
      </c>
      <c r="B25" s="701">
        <v>60</v>
      </c>
      <c r="C25" s="701">
        <v>45.506729999999997</v>
      </c>
      <c r="D25" s="702">
        <v>-14.493270000000001</v>
      </c>
      <c r="E25" s="703">
        <v>0.75844549999900002</v>
      </c>
      <c r="F25" s="701">
        <v>50</v>
      </c>
      <c r="G25" s="702">
        <v>8.333333333333</v>
      </c>
      <c r="H25" s="704">
        <v>0</v>
      </c>
      <c r="I25" s="701">
        <v>0</v>
      </c>
      <c r="J25" s="702">
        <v>-8.333333333333</v>
      </c>
      <c r="K25" s="705">
        <v>0</v>
      </c>
    </row>
    <row r="26" spans="1:11" ht="14.4" customHeight="1" thickBot="1" x14ac:dyDescent="0.35">
      <c r="A26" s="723" t="s">
        <v>352</v>
      </c>
      <c r="B26" s="701">
        <v>30</v>
      </c>
      <c r="C26" s="701">
        <v>29.418839999999999</v>
      </c>
      <c r="D26" s="702">
        <v>-0.58115999999900003</v>
      </c>
      <c r="E26" s="703">
        <v>0.98062800000000006</v>
      </c>
      <c r="F26" s="701">
        <v>40</v>
      </c>
      <c r="G26" s="702">
        <v>6.6666666666659999</v>
      </c>
      <c r="H26" s="704">
        <v>0</v>
      </c>
      <c r="I26" s="701">
        <v>14.70942</v>
      </c>
      <c r="J26" s="702">
        <v>8.0427533333329997</v>
      </c>
      <c r="K26" s="705">
        <v>0.36773549999999999</v>
      </c>
    </row>
    <row r="27" spans="1:11" ht="14.4" customHeight="1" thickBot="1" x14ac:dyDescent="0.35">
      <c r="A27" s="723" t="s">
        <v>353</v>
      </c>
      <c r="B27" s="701">
        <v>70</v>
      </c>
      <c r="C27" s="701">
        <v>62.798099999999998</v>
      </c>
      <c r="D27" s="702">
        <v>-7.2018999999990001</v>
      </c>
      <c r="E27" s="703">
        <v>0.89711571428500003</v>
      </c>
      <c r="F27" s="701">
        <v>60</v>
      </c>
      <c r="G27" s="702">
        <v>10</v>
      </c>
      <c r="H27" s="704">
        <v>3.1973799999999999</v>
      </c>
      <c r="I27" s="701">
        <v>3.1973799999999999</v>
      </c>
      <c r="J27" s="702">
        <v>-6.8026200000000001</v>
      </c>
      <c r="K27" s="705">
        <v>5.3289666665999998E-2</v>
      </c>
    </row>
    <row r="28" spans="1:11" ht="14.4" customHeight="1" thickBot="1" x14ac:dyDescent="0.35">
      <c r="A28" s="723" t="s">
        <v>354</v>
      </c>
      <c r="B28" s="701">
        <v>5</v>
      </c>
      <c r="C28" s="701">
        <v>2.5103</v>
      </c>
      <c r="D28" s="702">
        <v>-2.4897</v>
      </c>
      <c r="E28" s="703">
        <v>0.50205999999999995</v>
      </c>
      <c r="F28" s="701">
        <v>5</v>
      </c>
      <c r="G28" s="702">
        <v>0.83333333333299997</v>
      </c>
      <c r="H28" s="704">
        <v>0.45057000000000003</v>
      </c>
      <c r="I28" s="701">
        <v>0.81764999999999999</v>
      </c>
      <c r="J28" s="702">
        <v>-1.5683333333E-2</v>
      </c>
      <c r="K28" s="705">
        <v>0.16353000000000001</v>
      </c>
    </row>
    <row r="29" spans="1:11" ht="14.4" customHeight="1" thickBot="1" x14ac:dyDescent="0.35">
      <c r="A29" s="723" t="s">
        <v>355</v>
      </c>
      <c r="B29" s="701">
        <v>921.51708439339302</v>
      </c>
      <c r="C29" s="701">
        <v>1001.67033</v>
      </c>
      <c r="D29" s="702">
        <v>80.153245606606006</v>
      </c>
      <c r="E29" s="703">
        <v>1.0869796631699999</v>
      </c>
      <c r="F29" s="701">
        <v>985</v>
      </c>
      <c r="G29" s="702">
        <v>164.166666666667</v>
      </c>
      <c r="H29" s="704">
        <v>72.460220000000007</v>
      </c>
      <c r="I29" s="701">
        <v>138.72926000000001</v>
      </c>
      <c r="J29" s="702">
        <v>-25.437406666666</v>
      </c>
      <c r="K29" s="705">
        <v>0.14084188832399999</v>
      </c>
    </row>
    <row r="30" spans="1:11" ht="14.4" customHeight="1" thickBot="1" x14ac:dyDescent="0.35">
      <c r="A30" s="723" t="s">
        <v>356</v>
      </c>
      <c r="B30" s="701">
        <v>4607.83867245498</v>
      </c>
      <c r="C30" s="701">
        <v>4550.2070599999997</v>
      </c>
      <c r="D30" s="702">
        <v>-57.631612454984001</v>
      </c>
      <c r="E30" s="703">
        <v>0.98749270177299997</v>
      </c>
      <c r="F30" s="701">
        <v>4470</v>
      </c>
      <c r="G30" s="702">
        <v>745</v>
      </c>
      <c r="H30" s="704">
        <v>134.98356000000001</v>
      </c>
      <c r="I30" s="701">
        <v>381.47971000000001</v>
      </c>
      <c r="J30" s="702">
        <v>-363.52028999999999</v>
      </c>
      <c r="K30" s="705">
        <v>8.5342217001999995E-2</v>
      </c>
    </row>
    <row r="31" spans="1:11" ht="14.4" customHeight="1" thickBot="1" x14ac:dyDescent="0.35">
      <c r="A31" s="723" t="s">
        <v>357</v>
      </c>
      <c r="B31" s="701">
        <v>220.35052950580899</v>
      </c>
      <c r="C31" s="701">
        <v>222.83654999999999</v>
      </c>
      <c r="D31" s="702">
        <v>2.4860204941899999</v>
      </c>
      <c r="E31" s="703">
        <v>1.011282117178</v>
      </c>
      <c r="F31" s="701">
        <v>220</v>
      </c>
      <c r="G31" s="702">
        <v>36.666666666666003</v>
      </c>
      <c r="H31" s="704">
        <v>17.2607</v>
      </c>
      <c r="I31" s="701">
        <v>32.811700000000002</v>
      </c>
      <c r="J31" s="702">
        <v>-3.8549666666659999</v>
      </c>
      <c r="K31" s="705">
        <v>0.14914409090899999</v>
      </c>
    </row>
    <row r="32" spans="1:11" ht="14.4" customHeight="1" thickBot="1" x14ac:dyDescent="0.35">
      <c r="A32" s="723" t="s">
        <v>358</v>
      </c>
      <c r="B32" s="701">
        <v>47.231225192388997</v>
      </c>
      <c r="C32" s="701">
        <v>36.413719999999998</v>
      </c>
      <c r="D32" s="702">
        <v>-10.817505192389</v>
      </c>
      <c r="E32" s="703">
        <v>0.77096708483999998</v>
      </c>
      <c r="F32" s="701">
        <v>35</v>
      </c>
      <c r="G32" s="702">
        <v>5.833333333333</v>
      </c>
      <c r="H32" s="704">
        <v>0</v>
      </c>
      <c r="I32" s="701">
        <v>0</v>
      </c>
      <c r="J32" s="702">
        <v>-5.833333333333</v>
      </c>
      <c r="K32" s="705">
        <v>0</v>
      </c>
    </row>
    <row r="33" spans="1:11" ht="14.4" customHeight="1" thickBot="1" x14ac:dyDescent="0.35">
      <c r="A33" s="723" t="s">
        <v>359</v>
      </c>
      <c r="B33" s="701">
        <v>111.025283678508</v>
      </c>
      <c r="C33" s="701">
        <v>99.629350000000002</v>
      </c>
      <c r="D33" s="702">
        <v>-11.395933678506999</v>
      </c>
      <c r="E33" s="703">
        <v>0.89735731086699999</v>
      </c>
      <c r="F33" s="701">
        <v>100</v>
      </c>
      <c r="G33" s="702">
        <v>16.666666666666</v>
      </c>
      <c r="H33" s="704">
        <v>5.5430000000000001</v>
      </c>
      <c r="I33" s="701">
        <v>27.453150000000001</v>
      </c>
      <c r="J33" s="702">
        <v>10.786483333333001</v>
      </c>
      <c r="K33" s="705">
        <v>0.27453149999999998</v>
      </c>
    </row>
    <row r="34" spans="1:11" ht="14.4" customHeight="1" thickBot="1" x14ac:dyDescent="0.35">
      <c r="A34" s="723" t="s">
        <v>360</v>
      </c>
      <c r="B34" s="701">
        <v>286.70939671168497</v>
      </c>
      <c r="C34" s="701">
        <v>264.16431999999998</v>
      </c>
      <c r="D34" s="702">
        <v>-22.545076711684001</v>
      </c>
      <c r="E34" s="703">
        <v>0.92136610459799995</v>
      </c>
      <c r="F34" s="701">
        <v>261</v>
      </c>
      <c r="G34" s="702">
        <v>43.5</v>
      </c>
      <c r="H34" s="704">
        <v>19.615200000000002</v>
      </c>
      <c r="I34" s="701">
        <v>40.577150000000003</v>
      </c>
      <c r="J34" s="702">
        <v>-2.9228499999999999</v>
      </c>
      <c r="K34" s="705">
        <v>0.155468007662</v>
      </c>
    </row>
    <row r="35" spans="1:11" ht="14.4" customHeight="1" thickBot="1" x14ac:dyDescent="0.35">
      <c r="A35" s="723" t="s">
        <v>361</v>
      </c>
      <c r="B35" s="701">
        <v>217.74654890459101</v>
      </c>
      <c r="C35" s="701">
        <v>265.24205000000001</v>
      </c>
      <c r="D35" s="702">
        <v>47.495501095408997</v>
      </c>
      <c r="E35" s="703">
        <v>1.21812286502</v>
      </c>
      <c r="F35" s="701">
        <v>198.42886570130099</v>
      </c>
      <c r="G35" s="702">
        <v>33.071477616883001</v>
      </c>
      <c r="H35" s="704">
        <v>3.7490600000000001</v>
      </c>
      <c r="I35" s="701">
        <v>20.148309999999999</v>
      </c>
      <c r="J35" s="702">
        <v>-12.923167616882999</v>
      </c>
      <c r="K35" s="705">
        <v>0.101539208666</v>
      </c>
    </row>
    <row r="36" spans="1:11" ht="14.4" customHeight="1" thickBot="1" x14ac:dyDescent="0.35">
      <c r="A36" s="723" t="s">
        <v>362</v>
      </c>
      <c r="B36" s="701">
        <v>5</v>
      </c>
      <c r="C36" s="701">
        <v>1.242</v>
      </c>
      <c r="D36" s="702">
        <v>-3.758</v>
      </c>
      <c r="E36" s="703">
        <v>0.24840000000000001</v>
      </c>
      <c r="F36" s="701">
        <v>5</v>
      </c>
      <c r="G36" s="702">
        <v>0.83333333333299997</v>
      </c>
      <c r="H36" s="704">
        <v>0</v>
      </c>
      <c r="I36" s="701">
        <v>0</v>
      </c>
      <c r="J36" s="702">
        <v>-0.83333333333299997</v>
      </c>
      <c r="K36" s="705">
        <v>0</v>
      </c>
    </row>
    <row r="37" spans="1:11" ht="14.4" customHeight="1" thickBot="1" x14ac:dyDescent="0.35">
      <c r="A37" s="723" t="s">
        <v>363</v>
      </c>
      <c r="B37" s="701">
        <v>155.369452064988</v>
      </c>
      <c r="C37" s="701">
        <v>92.203440000000001</v>
      </c>
      <c r="D37" s="702">
        <v>-63.166012064988003</v>
      </c>
      <c r="E37" s="703">
        <v>0.59344638713999998</v>
      </c>
      <c r="F37" s="701">
        <v>90</v>
      </c>
      <c r="G37" s="702">
        <v>15</v>
      </c>
      <c r="H37" s="704">
        <v>5.42699</v>
      </c>
      <c r="I37" s="701">
        <v>12.538489999999999</v>
      </c>
      <c r="J37" s="702">
        <v>-2.4615100000000001</v>
      </c>
      <c r="K37" s="705">
        <v>0.139316555555</v>
      </c>
    </row>
    <row r="38" spans="1:11" ht="14.4" customHeight="1" thickBot="1" x14ac:dyDescent="0.35">
      <c r="A38" s="723" t="s">
        <v>364</v>
      </c>
      <c r="B38" s="701">
        <v>13661.983884830899</v>
      </c>
      <c r="C38" s="701">
        <v>13683.398800000001</v>
      </c>
      <c r="D38" s="702">
        <v>21.414915169103001</v>
      </c>
      <c r="E38" s="703">
        <v>1.0015674820980001</v>
      </c>
      <c r="F38" s="701">
        <v>13105</v>
      </c>
      <c r="G38" s="702">
        <v>2184.1666666666702</v>
      </c>
      <c r="H38" s="704">
        <v>340.75184999999999</v>
      </c>
      <c r="I38" s="701">
        <v>1079.9698000000001</v>
      </c>
      <c r="J38" s="702">
        <v>-1104.1968666666701</v>
      </c>
      <c r="K38" s="705">
        <v>8.2408988934999997E-2</v>
      </c>
    </row>
    <row r="39" spans="1:11" ht="14.4" customHeight="1" thickBot="1" x14ac:dyDescent="0.35">
      <c r="A39" s="723" t="s">
        <v>365</v>
      </c>
      <c r="B39" s="701">
        <v>0</v>
      </c>
      <c r="C39" s="701">
        <v>0</v>
      </c>
      <c r="D39" s="702">
        <v>0</v>
      </c>
      <c r="E39" s="703">
        <v>1</v>
      </c>
      <c r="F39" s="701">
        <v>410</v>
      </c>
      <c r="G39" s="702">
        <v>68.333333333333002</v>
      </c>
      <c r="H39" s="704">
        <v>5.5260600000000002</v>
      </c>
      <c r="I39" s="701">
        <v>5.5260600000000002</v>
      </c>
      <c r="J39" s="702">
        <v>-62.807273333333001</v>
      </c>
      <c r="K39" s="705">
        <v>1.3478195121E-2</v>
      </c>
    </row>
    <row r="40" spans="1:11" ht="14.4" customHeight="1" thickBot="1" x14ac:dyDescent="0.35">
      <c r="A40" s="722" t="s">
        <v>366</v>
      </c>
      <c r="B40" s="706">
        <v>1511.2049881354501</v>
      </c>
      <c r="C40" s="706">
        <v>1406.00144</v>
      </c>
      <c r="D40" s="707">
        <v>-105.203548135449</v>
      </c>
      <c r="E40" s="713">
        <v>0.93038432974899998</v>
      </c>
      <c r="F40" s="706">
        <v>1433.0758068846601</v>
      </c>
      <c r="G40" s="707">
        <v>238.84596781411</v>
      </c>
      <c r="H40" s="709">
        <v>124.75641</v>
      </c>
      <c r="I40" s="706">
        <v>218.6558</v>
      </c>
      <c r="J40" s="707">
        <v>-20.190167814109</v>
      </c>
      <c r="K40" s="714">
        <v>0.15257797176499999</v>
      </c>
    </row>
    <row r="41" spans="1:11" ht="14.4" customHeight="1" thickBot="1" x14ac:dyDescent="0.35">
      <c r="A41" s="723" t="s">
        <v>367</v>
      </c>
      <c r="B41" s="701">
        <v>1442.5374500519599</v>
      </c>
      <c r="C41" s="701">
        <v>1190.84692</v>
      </c>
      <c r="D41" s="702">
        <v>-251.69053005196</v>
      </c>
      <c r="E41" s="703">
        <v>0.82552235989199996</v>
      </c>
      <c r="F41" s="701">
        <v>1213.58072073324</v>
      </c>
      <c r="G41" s="702">
        <v>202.26345345554</v>
      </c>
      <c r="H41" s="704">
        <v>111.03333000000001</v>
      </c>
      <c r="I41" s="701">
        <v>193.30037999999999</v>
      </c>
      <c r="J41" s="702">
        <v>-8.9630734555389999</v>
      </c>
      <c r="K41" s="705">
        <v>0.15928102407799999</v>
      </c>
    </row>
    <row r="42" spans="1:11" ht="14.4" customHeight="1" thickBot="1" x14ac:dyDescent="0.35">
      <c r="A42" s="723" t="s">
        <v>368</v>
      </c>
      <c r="B42" s="701">
        <v>68.667538083487997</v>
      </c>
      <c r="C42" s="701">
        <v>215.15451999999999</v>
      </c>
      <c r="D42" s="702">
        <v>146.48698191651201</v>
      </c>
      <c r="E42" s="703">
        <v>3.133278489442</v>
      </c>
      <c r="F42" s="701">
        <v>219.49508615142</v>
      </c>
      <c r="G42" s="702">
        <v>36.582514358570002</v>
      </c>
      <c r="H42" s="704">
        <v>13.72308</v>
      </c>
      <c r="I42" s="701">
        <v>25.355419999999999</v>
      </c>
      <c r="J42" s="702">
        <v>-11.22709435857</v>
      </c>
      <c r="K42" s="705">
        <v>0.11551702794099999</v>
      </c>
    </row>
    <row r="43" spans="1:11" ht="14.4" customHeight="1" thickBot="1" x14ac:dyDescent="0.35">
      <c r="A43" s="722" t="s">
        <v>369</v>
      </c>
      <c r="B43" s="706">
        <v>1090.33840746138</v>
      </c>
      <c r="C43" s="706">
        <v>1183.5596499999999</v>
      </c>
      <c r="D43" s="707">
        <v>93.221242538615996</v>
      </c>
      <c r="E43" s="713">
        <v>1.0854975316840001</v>
      </c>
      <c r="F43" s="706">
        <v>1078.8628720240099</v>
      </c>
      <c r="G43" s="707">
        <v>179.810478670668</v>
      </c>
      <c r="H43" s="709">
        <v>80.187389999999994</v>
      </c>
      <c r="I43" s="706">
        <v>150.44657000000001</v>
      </c>
      <c r="J43" s="707">
        <v>-29.363908670668</v>
      </c>
      <c r="K43" s="714">
        <v>0.139449205178</v>
      </c>
    </row>
    <row r="44" spans="1:11" ht="14.4" customHeight="1" thickBot="1" x14ac:dyDescent="0.35">
      <c r="A44" s="723" t="s">
        <v>370</v>
      </c>
      <c r="B44" s="701">
        <v>0</v>
      </c>
      <c r="C44" s="701">
        <v>22.19848</v>
      </c>
      <c r="D44" s="702">
        <v>22.19848</v>
      </c>
      <c r="E44" s="711" t="s">
        <v>329</v>
      </c>
      <c r="F44" s="701">
        <v>0</v>
      </c>
      <c r="G44" s="702">
        <v>0</v>
      </c>
      <c r="H44" s="704">
        <v>0</v>
      </c>
      <c r="I44" s="701">
        <v>0</v>
      </c>
      <c r="J44" s="702">
        <v>0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91.918599603329</v>
      </c>
      <c r="C45" s="701">
        <v>75.399240000000006</v>
      </c>
      <c r="D45" s="702">
        <v>-16.519359603329001</v>
      </c>
      <c r="E45" s="703">
        <v>0.82028273195300005</v>
      </c>
      <c r="F45" s="701">
        <v>80</v>
      </c>
      <c r="G45" s="702">
        <v>13.333333333333</v>
      </c>
      <c r="H45" s="704">
        <v>3.0508899999999999</v>
      </c>
      <c r="I45" s="701">
        <v>8.6767099999999999</v>
      </c>
      <c r="J45" s="702">
        <v>-4.656623333333</v>
      </c>
      <c r="K45" s="705">
        <v>0.108458875</v>
      </c>
    </row>
    <row r="46" spans="1:11" ht="14.4" customHeight="1" thickBot="1" x14ac:dyDescent="0.35">
      <c r="A46" s="723" t="s">
        <v>372</v>
      </c>
      <c r="B46" s="701">
        <v>557.67696780999802</v>
      </c>
      <c r="C46" s="701">
        <v>583.34410000000003</v>
      </c>
      <c r="D46" s="702">
        <v>25.667132190000999</v>
      </c>
      <c r="E46" s="703">
        <v>1.0460250892030001</v>
      </c>
      <c r="F46" s="701">
        <v>569.38145229944598</v>
      </c>
      <c r="G46" s="702">
        <v>94.896908716574004</v>
      </c>
      <c r="H46" s="704">
        <v>47.896720000000002</v>
      </c>
      <c r="I46" s="701">
        <v>77.666960000000003</v>
      </c>
      <c r="J46" s="702">
        <v>-17.229948716574</v>
      </c>
      <c r="K46" s="705">
        <v>0.136405848287</v>
      </c>
    </row>
    <row r="47" spans="1:11" ht="14.4" customHeight="1" thickBot="1" x14ac:dyDescent="0.35">
      <c r="A47" s="723" t="s">
        <v>373</v>
      </c>
      <c r="B47" s="701">
        <v>159.394527572859</v>
      </c>
      <c r="C47" s="701">
        <v>153.98390000000001</v>
      </c>
      <c r="D47" s="702">
        <v>-5.410627572858</v>
      </c>
      <c r="E47" s="703">
        <v>0.96605512337599997</v>
      </c>
      <c r="F47" s="701">
        <v>155</v>
      </c>
      <c r="G47" s="702">
        <v>25.833333333333002</v>
      </c>
      <c r="H47" s="704">
        <v>8.8765199999999993</v>
      </c>
      <c r="I47" s="701">
        <v>18.666550000000001</v>
      </c>
      <c r="J47" s="702">
        <v>-7.166783333333</v>
      </c>
      <c r="K47" s="705">
        <v>0.12042935483800001</v>
      </c>
    </row>
    <row r="48" spans="1:11" ht="14.4" customHeight="1" thickBot="1" x14ac:dyDescent="0.35">
      <c r="A48" s="723" t="s">
        <v>374</v>
      </c>
      <c r="B48" s="701">
        <v>20.262947475531998</v>
      </c>
      <c r="C48" s="701">
        <v>18.14021</v>
      </c>
      <c r="D48" s="702">
        <v>-2.1227374755319999</v>
      </c>
      <c r="E48" s="703">
        <v>0.89524043932399999</v>
      </c>
      <c r="F48" s="701">
        <v>17.531642233905998</v>
      </c>
      <c r="G48" s="702">
        <v>2.9219403723170001</v>
      </c>
      <c r="H48" s="704">
        <v>1.5791999999999999</v>
      </c>
      <c r="I48" s="701">
        <v>1.5791999999999999</v>
      </c>
      <c r="J48" s="702">
        <v>-1.3427403723169999</v>
      </c>
      <c r="K48" s="705">
        <v>9.0077129051999993E-2</v>
      </c>
    </row>
    <row r="49" spans="1:11" ht="14.4" customHeight="1" thickBot="1" x14ac:dyDescent="0.35">
      <c r="A49" s="723" t="s">
        <v>375</v>
      </c>
      <c r="B49" s="701">
        <v>0</v>
      </c>
      <c r="C49" s="701">
        <v>0.22191</v>
      </c>
      <c r="D49" s="702">
        <v>0.22191</v>
      </c>
      <c r="E49" s="711" t="s">
        <v>342</v>
      </c>
      <c r="F49" s="701">
        <v>0.29777283478799998</v>
      </c>
      <c r="G49" s="702">
        <v>4.9628805797999997E-2</v>
      </c>
      <c r="H49" s="704">
        <v>0</v>
      </c>
      <c r="I49" s="701">
        <v>0</v>
      </c>
      <c r="J49" s="702">
        <v>-4.9628805797999997E-2</v>
      </c>
      <c r="K49" s="705">
        <v>0</v>
      </c>
    </row>
    <row r="50" spans="1:11" ht="14.4" customHeight="1" thickBot="1" x14ac:dyDescent="0.35">
      <c r="A50" s="723" t="s">
        <v>376</v>
      </c>
      <c r="B50" s="701">
        <v>0</v>
      </c>
      <c r="C50" s="701">
        <v>45.120449999999998</v>
      </c>
      <c r="D50" s="702">
        <v>45.120449999999998</v>
      </c>
      <c r="E50" s="711" t="s">
        <v>329</v>
      </c>
      <c r="F50" s="701">
        <v>0</v>
      </c>
      <c r="G50" s="702">
        <v>0</v>
      </c>
      <c r="H50" s="704">
        <v>2.5223399999999998</v>
      </c>
      <c r="I50" s="701">
        <v>5.21312</v>
      </c>
      <c r="J50" s="702">
        <v>5.21312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16</v>
      </c>
      <c r="C51" s="701">
        <v>6.1349900000000002</v>
      </c>
      <c r="D51" s="702">
        <v>-9.8650099999999998</v>
      </c>
      <c r="E51" s="703">
        <v>0.38343687499899998</v>
      </c>
      <c r="F51" s="701">
        <v>9.3806734199780006</v>
      </c>
      <c r="G51" s="702">
        <v>1.5634455699959999</v>
      </c>
      <c r="H51" s="704">
        <v>0.41216999999999998</v>
      </c>
      <c r="I51" s="701">
        <v>0.50077000000000005</v>
      </c>
      <c r="J51" s="702">
        <v>-1.062675569996</v>
      </c>
      <c r="K51" s="705">
        <v>5.3383161056000002E-2</v>
      </c>
    </row>
    <row r="52" spans="1:11" ht="14.4" customHeight="1" thickBot="1" x14ac:dyDescent="0.35">
      <c r="A52" s="723" t="s">
        <v>378</v>
      </c>
      <c r="B52" s="701">
        <v>50.407575203325003</v>
      </c>
      <c r="C52" s="701">
        <v>42.83652</v>
      </c>
      <c r="D52" s="702">
        <v>-7.5710552033249998</v>
      </c>
      <c r="E52" s="703">
        <v>0.84980322555099996</v>
      </c>
      <c r="F52" s="701">
        <v>42.271331235890003</v>
      </c>
      <c r="G52" s="702">
        <v>7.0452218726479998</v>
      </c>
      <c r="H52" s="704">
        <v>3.7431399999999999</v>
      </c>
      <c r="I52" s="701">
        <v>9.9040599999999994</v>
      </c>
      <c r="J52" s="702">
        <v>2.858838127351</v>
      </c>
      <c r="K52" s="705">
        <v>0.234297328956</v>
      </c>
    </row>
    <row r="53" spans="1:11" ht="14.4" customHeight="1" thickBot="1" x14ac:dyDescent="0.35">
      <c r="A53" s="723" t="s">
        <v>379</v>
      </c>
      <c r="B53" s="701">
        <v>0</v>
      </c>
      <c r="C53" s="701">
        <v>18.972000000000001</v>
      </c>
      <c r="D53" s="702">
        <v>18.972000000000001</v>
      </c>
      <c r="E53" s="711" t="s">
        <v>342</v>
      </c>
      <c r="F53" s="701">
        <v>0</v>
      </c>
      <c r="G53" s="702">
        <v>0</v>
      </c>
      <c r="H53" s="704">
        <v>0</v>
      </c>
      <c r="I53" s="701">
        <v>4.3147599999999997</v>
      </c>
      <c r="J53" s="702">
        <v>4.3147599999999997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194.677789796339</v>
      </c>
      <c r="C54" s="701">
        <v>217.20785000000001</v>
      </c>
      <c r="D54" s="702">
        <v>22.530060203661002</v>
      </c>
      <c r="E54" s="703">
        <v>1.115729997896</v>
      </c>
      <c r="F54" s="701">
        <v>205</v>
      </c>
      <c r="G54" s="702">
        <v>34.166666666666003</v>
      </c>
      <c r="H54" s="704">
        <v>12.10641</v>
      </c>
      <c r="I54" s="701">
        <v>23.924440000000001</v>
      </c>
      <c r="J54" s="702">
        <v>-10.242226666665999</v>
      </c>
      <c r="K54" s="705">
        <v>0.116704585365</v>
      </c>
    </row>
    <row r="55" spans="1:11" ht="14.4" customHeight="1" thickBot="1" x14ac:dyDescent="0.35">
      <c r="A55" s="722" t="s">
        <v>381</v>
      </c>
      <c r="B55" s="706">
        <v>112.558983096723</v>
      </c>
      <c r="C55" s="706">
        <v>115.84148</v>
      </c>
      <c r="D55" s="707">
        <v>3.2824969032769999</v>
      </c>
      <c r="E55" s="713">
        <v>1.029162460542</v>
      </c>
      <c r="F55" s="706">
        <v>133.622736737439</v>
      </c>
      <c r="G55" s="707">
        <v>22.270456122906001</v>
      </c>
      <c r="H55" s="709">
        <v>5.2091099999999999</v>
      </c>
      <c r="I55" s="706">
        <v>12.35036</v>
      </c>
      <c r="J55" s="707">
        <v>-9.9200961229059992</v>
      </c>
      <c r="K55" s="714">
        <v>9.2427084652999994E-2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5.11E-2</v>
      </c>
      <c r="I56" s="701">
        <v>5.11E-2</v>
      </c>
      <c r="J56" s="702">
        <v>5.11E-2</v>
      </c>
      <c r="K56" s="712" t="s">
        <v>342</v>
      </c>
    </row>
    <row r="57" spans="1:11" ht="14.4" customHeight="1" thickBot="1" x14ac:dyDescent="0.35">
      <c r="A57" s="723" t="s">
        <v>383</v>
      </c>
      <c r="B57" s="701">
        <v>0</v>
      </c>
      <c r="C57" s="701">
        <v>2.7341500000000001</v>
      </c>
      <c r="D57" s="702">
        <v>2.7341500000000001</v>
      </c>
      <c r="E57" s="711" t="s">
        <v>329</v>
      </c>
      <c r="F57" s="701">
        <v>2.2741997174800002</v>
      </c>
      <c r="G57" s="702">
        <v>0.37903328624600002</v>
      </c>
      <c r="H57" s="704">
        <v>7.4389999999999998E-2</v>
      </c>
      <c r="I57" s="701">
        <v>0.15670999999999999</v>
      </c>
      <c r="J57" s="702">
        <v>-0.22232328624600001</v>
      </c>
      <c r="K57" s="705">
        <v>6.8907756338999995E-2</v>
      </c>
    </row>
    <row r="58" spans="1:11" ht="14.4" customHeight="1" thickBot="1" x14ac:dyDescent="0.35">
      <c r="A58" s="723" t="s">
        <v>384</v>
      </c>
      <c r="B58" s="701">
        <v>12.357428198695001</v>
      </c>
      <c r="C58" s="701">
        <v>10.7651</v>
      </c>
      <c r="D58" s="702">
        <v>-1.592328198695</v>
      </c>
      <c r="E58" s="703">
        <v>0.87114404606700002</v>
      </c>
      <c r="F58" s="701">
        <v>10.133745462866001</v>
      </c>
      <c r="G58" s="702">
        <v>1.688957577144</v>
      </c>
      <c r="H58" s="704">
        <v>0</v>
      </c>
      <c r="I58" s="701">
        <v>0</v>
      </c>
      <c r="J58" s="702">
        <v>-1.688957577144</v>
      </c>
      <c r="K58" s="705">
        <v>0</v>
      </c>
    </row>
    <row r="59" spans="1:11" ht="14.4" customHeight="1" thickBot="1" x14ac:dyDescent="0.35">
      <c r="A59" s="723" t="s">
        <v>385</v>
      </c>
      <c r="B59" s="701">
        <v>88.168079400704002</v>
      </c>
      <c r="C59" s="701">
        <v>85.022490000000005</v>
      </c>
      <c r="D59" s="702">
        <v>-3.1455894007039999</v>
      </c>
      <c r="E59" s="703">
        <v>0.96432280909199997</v>
      </c>
      <c r="F59" s="701">
        <v>98.472339669679002</v>
      </c>
      <c r="G59" s="702">
        <v>16.412056611613</v>
      </c>
      <c r="H59" s="704">
        <v>3.3115899999999998</v>
      </c>
      <c r="I59" s="701">
        <v>9.1735900000000008</v>
      </c>
      <c r="J59" s="702">
        <v>-7.2384666116130001</v>
      </c>
      <c r="K59" s="705">
        <v>9.3159053909999998E-2</v>
      </c>
    </row>
    <row r="60" spans="1:11" ht="14.4" customHeight="1" thickBot="1" x14ac:dyDescent="0.35">
      <c r="A60" s="723" t="s">
        <v>386</v>
      </c>
      <c r="B60" s="701">
        <v>0</v>
      </c>
      <c r="C60" s="701">
        <v>4.4934000000000003</v>
      </c>
      <c r="D60" s="702">
        <v>4.4934000000000003</v>
      </c>
      <c r="E60" s="711" t="s">
        <v>329</v>
      </c>
      <c r="F60" s="701">
        <v>13.572763041290999</v>
      </c>
      <c r="G60" s="702">
        <v>2.262127173548</v>
      </c>
      <c r="H60" s="704">
        <v>1.5246</v>
      </c>
      <c r="I60" s="701">
        <v>1.5246</v>
      </c>
      <c r="J60" s="702">
        <v>-0.73752717354800001</v>
      </c>
      <c r="K60" s="705">
        <v>0.112327902237</v>
      </c>
    </row>
    <row r="61" spans="1:11" ht="14.4" customHeight="1" thickBot="1" x14ac:dyDescent="0.35">
      <c r="A61" s="723" t="s">
        <v>387</v>
      </c>
      <c r="B61" s="701">
        <v>12.033475497323</v>
      </c>
      <c r="C61" s="701">
        <v>12.82634</v>
      </c>
      <c r="D61" s="702">
        <v>0.79286450267599995</v>
      </c>
      <c r="E61" s="703">
        <v>1.0658882384270001</v>
      </c>
      <c r="F61" s="701">
        <v>9.1696888461209998</v>
      </c>
      <c r="G61" s="702">
        <v>1.528281474353</v>
      </c>
      <c r="H61" s="704">
        <v>0.24743000000000001</v>
      </c>
      <c r="I61" s="701">
        <v>1.4443600000000001</v>
      </c>
      <c r="J61" s="702">
        <v>-8.3921474353E-2</v>
      </c>
      <c r="K61" s="705">
        <v>0.15751461409799999</v>
      </c>
    </row>
    <row r="62" spans="1:11" ht="14.4" customHeight="1" thickBot="1" x14ac:dyDescent="0.35">
      <c r="A62" s="722" t="s">
        <v>388</v>
      </c>
      <c r="B62" s="706">
        <v>288.343010941459</v>
      </c>
      <c r="C62" s="706">
        <v>320.22753999999998</v>
      </c>
      <c r="D62" s="707">
        <v>31.884529058540998</v>
      </c>
      <c r="E62" s="713">
        <v>1.110578470254</v>
      </c>
      <c r="F62" s="706">
        <v>209.91145844201901</v>
      </c>
      <c r="G62" s="707">
        <v>34.985243073668997</v>
      </c>
      <c r="H62" s="709">
        <v>22.21116</v>
      </c>
      <c r="I62" s="706">
        <v>55.201709999999999</v>
      </c>
      <c r="J62" s="707">
        <v>20.21646692633</v>
      </c>
      <c r="K62" s="714">
        <v>0.26297616342399999</v>
      </c>
    </row>
    <row r="63" spans="1:11" ht="14.4" customHeight="1" thickBot="1" x14ac:dyDescent="0.35">
      <c r="A63" s="723" t="s">
        <v>389</v>
      </c>
      <c r="B63" s="701">
        <v>10</v>
      </c>
      <c r="C63" s="701">
        <v>19.16469</v>
      </c>
      <c r="D63" s="702">
        <v>9.1646899999990001</v>
      </c>
      <c r="E63" s="703">
        <v>1.916469</v>
      </c>
      <c r="F63" s="701">
        <v>0</v>
      </c>
      <c r="G63" s="702">
        <v>0</v>
      </c>
      <c r="H63" s="704">
        <v>0</v>
      </c>
      <c r="I63" s="701">
        <v>6.2980400000000003</v>
      </c>
      <c r="J63" s="702">
        <v>6.2980400000000003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48</v>
      </c>
      <c r="C64" s="701">
        <v>65.252759999999995</v>
      </c>
      <c r="D64" s="702">
        <v>17.252759999999</v>
      </c>
      <c r="E64" s="703">
        <v>1.3594325</v>
      </c>
      <c r="F64" s="701">
        <v>0</v>
      </c>
      <c r="G64" s="702">
        <v>0</v>
      </c>
      <c r="H64" s="704">
        <v>3.7862499999999999</v>
      </c>
      <c r="I64" s="701">
        <v>11.10561</v>
      </c>
      <c r="J64" s="702">
        <v>11.10561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3.2404600000000001</v>
      </c>
      <c r="D65" s="702">
        <v>3.2404600000000001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3.52386</v>
      </c>
      <c r="D66" s="702">
        <v>3.52386</v>
      </c>
      <c r="E66" s="711" t="s">
        <v>329</v>
      </c>
      <c r="F66" s="701">
        <v>0</v>
      </c>
      <c r="G66" s="702">
        <v>0</v>
      </c>
      <c r="H66" s="704">
        <v>4.3884999999999996</v>
      </c>
      <c r="I66" s="701">
        <v>4.8000999999999996</v>
      </c>
      <c r="J66" s="702">
        <v>4.8000999999999996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50.893612058401999</v>
      </c>
      <c r="C67" s="701">
        <v>21.905809999999999</v>
      </c>
      <c r="D67" s="702">
        <v>-28.987802058402</v>
      </c>
      <c r="E67" s="703">
        <v>0.43042356622</v>
      </c>
      <c r="F67" s="701">
        <v>20</v>
      </c>
      <c r="G67" s="702">
        <v>3.333333333333</v>
      </c>
      <c r="H67" s="704">
        <v>1.4447399999999999</v>
      </c>
      <c r="I67" s="701">
        <v>2.9356200000000001</v>
      </c>
      <c r="J67" s="702">
        <v>-0.39771333333300002</v>
      </c>
      <c r="K67" s="705">
        <v>0.14678099999999999</v>
      </c>
    </row>
    <row r="68" spans="1:11" ht="14.4" customHeight="1" thickBot="1" x14ac:dyDescent="0.35">
      <c r="A68" s="723" t="s">
        <v>394</v>
      </c>
      <c r="B68" s="701">
        <v>4</v>
      </c>
      <c r="C68" s="701">
        <v>6.0753899999999996</v>
      </c>
      <c r="D68" s="702">
        <v>2.0753900000000001</v>
      </c>
      <c r="E68" s="703">
        <v>1.5188474999999999</v>
      </c>
      <c r="F68" s="701">
        <v>9.9114584420190006</v>
      </c>
      <c r="G68" s="702">
        <v>1.6519097403359999</v>
      </c>
      <c r="H68" s="704">
        <v>0.13958999999999999</v>
      </c>
      <c r="I68" s="701">
        <v>1.20407</v>
      </c>
      <c r="J68" s="702">
        <v>-0.44783974033599999</v>
      </c>
      <c r="K68" s="705">
        <v>0.12148262609799999</v>
      </c>
    </row>
    <row r="69" spans="1:11" ht="14.4" customHeight="1" thickBot="1" x14ac:dyDescent="0.35">
      <c r="A69" s="723" t="s">
        <v>395</v>
      </c>
      <c r="B69" s="701">
        <v>175.449398883057</v>
      </c>
      <c r="C69" s="701">
        <v>201.06457</v>
      </c>
      <c r="D69" s="702">
        <v>25.615171116942999</v>
      </c>
      <c r="E69" s="703">
        <v>1.1459974857699999</v>
      </c>
      <c r="F69" s="701">
        <v>180</v>
      </c>
      <c r="G69" s="702">
        <v>30</v>
      </c>
      <c r="H69" s="704">
        <v>12.45208</v>
      </c>
      <c r="I69" s="701">
        <v>28.858270000000001</v>
      </c>
      <c r="J69" s="702">
        <v>-1.1417299999999999</v>
      </c>
      <c r="K69" s="705">
        <v>0.160323722222</v>
      </c>
    </row>
    <row r="70" spans="1:11" ht="14.4" customHeight="1" thickBot="1" x14ac:dyDescent="0.35">
      <c r="A70" s="721" t="s">
        <v>42</v>
      </c>
      <c r="B70" s="701">
        <v>2044.33497112502</v>
      </c>
      <c r="C70" s="701">
        <v>1999.6949999999999</v>
      </c>
      <c r="D70" s="702">
        <v>-44.639971125019002</v>
      </c>
      <c r="E70" s="703">
        <v>0.97816406227099995</v>
      </c>
      <c r="F70" s="701">
        <v>2000.02266347723</v>
      </c>
      <c r="G70" s="702">
        <v>333.33711057953798</v>
      </c>
      <c r="H70" s="704">
        <v>212.17</v>
      </c>
      <c r="I70" s="701">
        <v>438.024</v>
      </c>
      <c r="J70" s="702">
        <v>104.68688942046199</v>
      </c>
      <c r="K70" s="705">
        <v>0.21900951824100001</v>
      </c>
    </row>
    <row r="71" spans="1:11" ht="14.4" customHeight="1" thickBot="1" x14ac:dyDescent="0.35">
      <c r="A71" s="722" t="s">
        <v>396</v>
      </c>
      <c r="B71" s="706">
        <v>2044.33497112502</v>
      </c>
      <c r="C71" s="706">
        <v>1999.6949999999999</v>
      </c>
      <c r="D71" s="707">
        <v>-44.639971125019002</v>
      </c>
      <c r="E71" s="713">
        <v>0.97816406227099995</v>
      </c>
      <c r="F71" s="706">
        <v>2000.02266347723</v>
      </c>
      <c r="G71" s="707">
        <v>333.33711057953798</v>
      </c>
      <c r="H71" s="709">
        <v>212.17</v>
      </c>
      <c r="I71" s="706">
        <v>438.024</v>
      </c>
      <c r="J71" s="707">
        <v>104.68688942046199</v>
      </c>
      <c r="K71" s="714">
        <v>0.21900951824100001</v>
      </c>
    </row>
    <row r="72" spans="1:11" ht="14.4" customHeight="1" thickBot="1" x14ac:dyDescent="0.35">
      <c r="A72" s="723" t="s">
        <v>397</v>
      </c>
      <c r="B72" s="701">
        <v>634.63599999999701</v>
      </c>
      <c r="C72" s="701">
        <v>646.19000000000005</v>
      </c>
      <c r="D72" s="702">
        <v>11.554000000002</v>
      </c>
      <c r="E72" s="703">
        <v>1.0182057116200001</v>
      </c>
      <c r="F72" s="701">
        <v>638.81834954797102</v>
      </c>
      <c r="G72" s="702">
        <v>106.469724924662</v>
      </c>
      <c r="H72" s="704">
        <v>50.002000000000002</v>
      </c>
      <c r="I72" s="701">
        <v>104.40300000000001</v>
      </c>
      <c r="J72" s="702">
        <v>-2.066724924661</v>
      </c>
      <c r="K72" s="705">
        <v>0.16343143567099999</v>
      </c>
    </row>
    <row r="73" spans="1:11" ht="14.4" customHeight="1" thickBot="1" x14ac:dyDescent="0.35">
      <c r="A73" s="723" t="s">
        <v>398</v>
      </c>
      <c r="B73" s="701">
        <v>425.69897112502701</v>
      </c>
      <c r="C73" s="701">
        <v>390.71199999999999</v>
      </c>
      <c r="D73" s="702">
        <v>-34.986971125026002</v>
      </c>
      <c r="E73" s="703">
        <v>0.91781288304999997</v>
      </c>
      <c r="F73" s="701">
        <v>415.47061913415399</v>
      </c>
      <c r="G73" s="702">
        <v>69.245103189025002</v>
      </c>
      <c r="H73" s="704">
        <v>33.531999999999996</v>
      </c>
      <c r="I73" s="701">
        <v>78.704999999999998</v>
      </c>
      <c r="J73" s="702">
        <v>9.4598968109739996</v>
      </c>
      <c r="K73" s="705">
        <v>0.18943577806699999</v>
      </c>
    </row>
    <row r="74" spans="1:11" ht="14.4" customHeight="1" thickBot="1" x14ac:dyDescent="0.35">
      <c r="A74" s="723" t="s">
        <v>399</v>
      </c>
      <c r="B74" s="701">
        <v>983.99999999999602</v>
      </c>
      <c r="C74" s="701">
        <v>962.79300000000001</v>
      </c>
      <c r="D74" s="702">
        <v>-21.206999999994999</v>
      </c>
      <c r="E74" s="703">
        <v>0.97844817073099999</v>
      </c>
      <c r="F74" s="701">
        <v>945.73369479510302</v>
      </c>
      <c r="G74" s="702">
        <v>157.62228246585099</v>
      </c>
      <c r="H74" s="704">
        <v>128.636</v>
      </c>
      <c r="I74" s="701">
        <v>254.916</v>
      </c>
      <c r="J74" s="702">
        <v>97.293717534148996</v>
      </c>
      <c r="K74" s="705">
        <v>0.26954310859699998</v>
      </c>
    </row>
    <row r="75" spans="1:11" ht="14.4" customHeight="1" thickBot="1" x14ac:dyDescent="0.35">
      <c r="A75" s="724" t="s">
        <v>400</v>
      </c>
      <c r="B75" s="706">
        <v>2791.03726470225</v>
      </c>
      <c r="C75" s="706">
        <v>3329.07006</v>
      </c>
      <c r="D75" s="707">
        <v>538.03279529774704</v>
      </c>
      <c r="E75" s="713">
        <v>1.192771627273</v>
      </c>
      <c r="F75" s="706">
        <v>3314.66338264667</v>
      </c>
      <c r="G75" s="707">
        <v>552.44389710777796</v>
      </c>
      <c r="H75" s="709">
        <v>244.59701000000001</v>
      </c>
      <c r="I75" s="706">
        <v>594.19455000000005</v>
      </c>
      <c r="J75" s="707">
        <v>41.750652892222</v>
      </c>
      <c r="K75" s="714">
        <v>0.179262411112</v>
      </c>
    </row>
    <row r="76" spans="1:11" ht="14.4" customHeight="1" thickBot="1" x14ac:dyDescent="0.35">
      <c r="A76" s="721" t="s">
        <v>45</v>
      </c>
      <c r="B76" s="701">
        <v>446.94052424077199</v>
      </c>
      <c r="C76" s="701">
        <v>1005.5577</v>
      </c>
      <c r="D76" s="702">
        <v>558.61717575922899</v>
      </c>
      <c r="E76" s="703">
        <v>2.2498691558749999</v>
      </c>
      <c r="F76" s="701">
        <v>921.20214131591899</v>
      </c>
      <c r="G76" s="702">
        <v>153.53369021931999</v>
      </c>
      <c r="H76" s="704">
        <v>99.517709999999994</v>
      </c>
      <c r="I76" s="701">
        <v>211.46289999999999</v>
      </c>
      <c r="J76" s="702">
        <v>57.929209780679997</v>
      </c>
      <c r="K76" s="705">
        <v>0.22955102959000001</v>
      </c>
    </row>
    <row r="77" spans="1:11" ht="14.4" customHeight="1" thickBot="1" x14ac:dyDescent="0.35">
      <c r="A77" s="725" t="s">
        <v>401</v>
      </c>
      <c r="B77" s="701">
        <v>446.94052424077199</v>
      </c>
      <c r="C77" s="701">
        <v>1005.5577</v>
      </c>
      <c r="D77" s="702">
        <v>558.61717575922899</v>
      </c>
      <c r="E77" s="703">
        <v>2.2498691558749999</v>
      </c>
      <c r="F77" s="701">
        <v>921.20214131591899</v>
      </c>
      <c r="G77" s="702">
        <v>153.53369021931999</v>
      </c>
      <c r="H77" s="704">
        <v>99.517709999999994</v>
      </c>
      <c r="I77" s="701">
        <v>211.46289999999999</v>
      </c>
      <c r="J77" s="702">
        <v>57.929209780679997</v>
      </c>
      <c r="K77" s="705">
        <v>0.22955102959000001</v>
      </c>
    </row>
    <row r="78" spans="1:11" ht="14.4" customHeight="1" thickBot="1" x14ac:dyDescent="0.35">
      <c r="A78" s="723" t="s">
        <v>402</v>
      </c>
      <c r="B78" s="701">
        <v>180.66233802814699</v>
      </c>
      <c r="C78" s="701">
        <v>647.65419000000099</v>
      </c>
      <c r="D78" s="702">
        <v>466.99185197185398</v>
      </c>
      <c r="E78" s="703">
        <v>3.5848876809010002</v>
      </c>
      <c r="F78" s="701">
        <v>595.04288646483496</v>
      </c>
      <c r="G78" s="702">
        <v>99.173814410804994</v>
      </c>
      <c r="H78" s="704">
        <v>80.266999999999996</v>
      </c>
      <c r="I78" s="701">
        <v>111.76900000000001</v>
      </c>
      <c r="J78" s="702">
        <v>12.595185589193999</v>
      </c>
      <c r="K78" s="705">
        <v>0.18783352014099999</v>
      </c>
    </row>
    <row r="79" spans="1:11" ht="14.4" customHeight="1" thickBot="1" x14ac:dyDescent="0.35">
      <c r="A79" s="723" t="s">
        <v>403</v>
      </c>
      <c r="B79" s="701">
        <v>0</v>
      </c>
      <c r="C79" s="701">
        <v>5.6630000000000003</v>
      </c>
      <c r="D79" s="702">
        <v>5.6630000000000003</v>
      </c>
      <c r="E79" s="711" t="s">
        <v>342</v>
      </c>
      <c r="F79" s="701">
        <v>7.2811055760299999</v>
      </c>
      <c r="G79" s="702">
        <v>1.213517596005</v>
      </c>
      <c r="H79" s="704">
        <v>0</v>
      </c>
      <c r="I79" s="701">
        <v>0</v>
      </c>
      <c r="J79" s="702">
        <v>-1.213517596005</v>
      </c>
      <c r="K79" s="705">
        <v>0</v>
      </c>
    </row>
    <row r="80" spans="1:11" ht="14.4" customHeight="1" thickBot="1" x14ac:dyDescent="0.35">
      <c r="A80" s="723" t="s">
        <v>404</v>
      </c>
      <c r="B80" s="701">
        <v>34.278186212625002</v>
      </c>
      <c r="C80" s="701">
        <v>84.708690000000004</v>
      </c>
      <c r="D80" s="702">
        <v>50.430503787374001</v>
      </c>
      <c r="E80" s="703">
        <v>2.4712127262079999</v>
      </c>
      <c r="F80" s="701">
        <v>67.833740699632003</v>
      </c>
      <c r="G80" s="702">
        <v>11.305623449938</v>
      </c>
      <c r="H80" s="704">
        <v>2.0846200000000001</v>
      </c>
      <c r="I80" s="701">
        <v>14.519209999999999</v>
      </c>
      <c r="J80" s="702">
        <v>3.2135865500610001</v>
      </c>
      <c r="K80" s="705">
        <v>0.214041122459</v>
      </c>
    </row>
    <row r="81" spans="1:11" ht="14.4" customHeight="1" thickBot="1" x14ac:dyDescent="0.35">
      <c r="A81" s="723" t="s">
        <v>405</v>
      </c>
      <c r="B81" s="701">
        <v>120</v>
      </c>
      <c r="C81" s="701">
        <v>133.26844</v>
      </c>
      <c r="D81" s="702">
        <v>13.26844</v>
      </c>
      <c r="E81" s="703">
        <v>1.1105703333329999</v>
      </c>
      <c r="F81" s="701">
        <v>113.96726385217499</v>
      </c>
      <c r="G81" s="702">
        <v>18.994543975361999</v>
      </c>
      <c r="H81" s="704">
        <v>2.1380699999999999</v>
      </c>
      <c r="I81" s="701">
        <v>59.886519999999997</v>
      </c>
      <c r="J81" s="702">
        <v>40.891976024637003</v>
      </c>
      <c r="K81" s="705">
        <v>0.52547124477399998</v>
      </c>
    </row>
    <row r="82" spans="1:11" ht="14.4" customHeight="1" thickBot="1" x14ac:dyDescent="0.35">
      <c r="A82" s="723" t="s">
        <v>406</v>
      </c>
      <c r="B82" s="701">
        <v>109</v>
      </c>
      <c r="C82" s="701">
        <v>134.26338000000001</v>
      </c>
      <c r="D82" s="702">
        <v>25.263380000000002</v>
      </c>
      <c r="E82" s="703">
        <v>1.2317741284399999</v>
      </c>
      <c r="F82" s="701">
        <v>137.07714472324599</v>
      </c>
      <c r="G82" s="702">
        <v>22.846190787207</v>
      </c>
      <c r="H82" s="704">
        <v>15.02802</v>
      </c>
      <c r="I82" s="701">
        <v>25.288170000000001</v>
      </c>
      <c r="J82" s="702">
        <v>2.4419792127919999</v>
      </c>
      <c r="K82" s="705">
        <v>0.18448130102900001</v>
      </c>
    </row>
    <row r="83" spans="1:11" ht="14.4" customHeight="1" thickBot="1" x14ac:dyDescent="0.35">
      <c r="A83" s="723" t="s">
        <v>407</v>
      </c>
      <c r="B83" s="701">
        <v>3</v>
      </c>
      <c r="C83" s="701">
        <v>0</v>
      </c>
      <c r="D83" s="702">
        <v>-3</v>
      </c>
      <c r="E83" s="703">
        <v>0</v>
      </c>
      <c r="F83" s="701">
        <v>0</v>
      </c>
      <c r="G83" s="702">
        <v>0</v>
      </c>
      <c r="H83" s="704">
        <v>0</v>
      </c>
      <c r="I83" s="701">
        <v>0</v>
      </c>
      <c r="J83" s="702">
        <v>0</v>
      </c>
      <c r="K83" s="705">
        <v>2</v>
      </c>
    </row>
    <row r="84" spans="1:11" ht="14.4" customHeight="1" thickBot="1" x14ac:dyDescent="0.35">
      <c r="A84" s="726" t="s">
        <v>46</v>
      </c>
      <c r="B84" s="706">
        <v>0</v>
      </c>
      <c r="C84" s="706">
        <v>175.60599999999999</v>
      </c>
      <c r="D84" s="707">
        <v>175.60599999999999</v>
      </c>
      <c r="E84" s="708" t="s">
        <v>329</v>
      </c>
      <c r="F84" s="706">
        <v>0</v>
      </c>
      <c r="G84" s="707">
        <v>0</v>
      </c>
      <c r="H84" s="709">
        <v>-1.004</v>
      </c>
      <c r="I84" s="706">
        <v>8.327</v>
      </c>
      <c r="J84" s="707">
        <v>8.327</v>
      </c>
      <c r="K84" s="710" t="s">
        <v>329</v>
      </c>
    </row>
    <row r="85" spans="1:11" ht="14.4" customHeight="1" thickBot="1" x14ac:dyDescent="0.35">
      <c r="A85" s="722" t="s">
        <v>408</v>
      </c>
      <c r="B85" s="706">
        <v>0</v>
      </c>
      <c r="C85" s="706">
        <v>63.408999999999999</v>
      </c>
      <c r="D85" s="707">
        <v>63.408999999999999</v>
      </c>
      <c r="E85" s="708" t="s">
        <v>329</v>
      </c>
      <c r="F85" s="706">
        <v>0</v>
      </c>
      <c r="G85" s="707">
        <v>0</v>
      </c>
      <c r="H85" s="709">
        <v>-1.004</v>
      </c>
      <c r="I85" s="706">
        <v>-0.34599999999999997</v>
      </c>
      <c r="J85" s="707">
        <v>-0.34599999999999997</v>
      </c>
      <c r="K85" s="710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42.798999999999999</v>
      </c>
      <c r="D86" s="702">
        <v>42.798999999999999</v>
      </c>
      <c r="E86" s="711" t="s">
        <v>329</v>
      </c>
      <c r="F86" s="701">
        <v>0</v>
      </c>
      <c r="G86" s="702">
        <v>0</v>
      </c>
      <c r="H86" s="704">
        <v>-1.004</v>
      </c>
      <c r="I86" s="701">
        <v>-0.34599999999999997</v>
      </c>
      <c r="J86" s="702">
        <v>-0.34599999999999997</v>
      </c>
      <c r="K86" s="712" t="s">
        <v>329</v>
      </c>
    </row>
    <row r="87" spans="1:11" ht="14.4" customHeight="1" thickBot="1" x14ac:dyDescent="0.35">
      <c r="A87" s="723" t="s">
        <v>410</v>
      </c>
      <c r="B87" s="701">
        <v>0</v>
      </c>
      <c r="C87" s="701">
        <v>20.61</v>
      </c>
      <c r="D87" s="702">
        <v>20.61</v>
      </c>
      <c r="E87" s="711" t="s">
        <v>329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112.197</v>
      </c>
      <c r="D88" s="707">
        <v>112.197</v>
      </c>
      <c r="E88" s="708" t="s">
        <v>329</v>
      </c>
      <c r="F88" s="706">
        <v>0</v>
      </c>
      <c r="G88" s="707">
        <v>0</v>
      </c>
      <c r="H88" s="709">
        <v>0</v>
      </c>
      <c r="I88" s="706">
        <v>8.673</v>
      </c>
      <c r="J88" s="707">
        <v>8.673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112.197</v>
      </c>
      <c r="D89" s="702">
        <v>112.197</v>
      </c>
      <c r="E89" s="711" t="s">
        <v>329</v>
      </c>
      <c r="F89" s="701">
        <v>0</v>
      </c>
      <c r="G89" s="702">
        <v>0</v>
      </c>
      <c r="H89" s="704">
        <v>0</v>
      </c>
      <c r="I89" s="701">
        <v>8.673</v>
      </c>
      <c r="J89" s="702">
        <v>8.673</v>
      </c>
      <c r="K89" s="712" t="s">
        <v>329</v>
      </c>
    </row>
    <row r="90" spans="1:11" ht="14.4" customHeight="1" thickBot="1" x14ac:dyDescent="0.35">
      <c r="A90" s="721" t="s">
        <v>47</v>
      </c>
      <c r="B90" s="701">
        <v>2344.0967404614798</v>
      </c>
      <c r="C90" s="701">
        <v>2147.9063599999999</v>
      </c>
      <c r="D90" s="702">
        <v>-196.190380461481</v>
      </c>
      <c r="E90" s="703">
        <v>0.916304486468</v>
      </c>
      <c r="F90" s="701">
        <v>2393.46124133075</v>
      </c>
      <c r="G90" s="702">
        <v>398.91020688845799</v>
      </c>
      <c r="H90" s="704">
        <v>146.08330000000001</v>
      </c>
      <c r="I90" s="701">
        <v>374.40465</v>
      </c>
      <c r="J90" s="702">
        <v>-24.505556888457999</v>
      </c>
      <c r="K90" s="705">
        <v>0.156428123227</v>
      </c>
    </row>
    <row r="91" spans="1:11" ht="14.4" customHeight="1" thickBot="1" x14ac:dyDescent="0.35">
      <c r="A91" s="722" t="s">
        <v>413</v>
      </c>
      <c r="B91" s="706">
        <v>0.30427087827999999</v>
      </c>
      <c r="C91" s="706">
        <v>0</v>
      </c>
      <c r="D91" s="707">
        <v>-0.30427087827999999</v>
      </c>
      <c r="E91" s="713">
        <v>0</v>
      </c>
      <c r="F91" s="706">
        <v>0</v>
      </c>
      <c r="G91" s="707">
        <v>0</v>
      </c>
      <c r="H91" s="709">
        <v>0</v>
      </c>
      <c r="I91" s="706">
        <v>0</v>
      </c>
      <c r="J91" s="707">
        <v>0</v>
      </c>
      <c r="K91" s="714">
        <v>0</v>
      </c>
    </row>
    <row r="92" spans="1:11" ht="14.4" customHeight="1" thickBot="1" x14ac:dyDescent="0.35">
      <c r="A92" s="723" t="s">
        <v>414</v>
      </c>
      <c r="B92" s="701">
        <v>0.30427087827999999</v>
      </c>
      <c r="C92" s="701">
        <v>0</v>
      </c>
      <c r="D92" s="702">
        <v>-0.30427087827999999</v>
      </c>
      <c r="E92" s="703">
        <v>0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05">
        <v>0</v>
      </c>
    </row>
    <row r="93" spans="1:11" ht="14.4" customHeight="1" thickBot="1" x14ac:dyDescent="0.35">
      <c r="A93" s="722" t="s">
        <v>415</v>
      </c>
      <c r="B93" s="706">
        <v>50.824059246398001</v>
      </c>
      <c r="C93" s="706">
        <v>52.759140000000002</v>
      </c>
      <c r="D93" s="707">
        <v>1.935080753601</v>
      </c>
      <c r="E93" s="713">
        <v>1.0380741086459999</v>
      </c>
      <c r="F93" s="706">
        <v>53.254210120940002</v>
      </c>
      <c r="G93" s="707">
        <v>8.8757016868229996</v>
      </c>
      <c r="H93" s="709">
        <v>5.3081500000000004</v>
      </c>
      <c r="I93" s="706">
        <v>11.694229999999999</v>
      </c>
      <c r="J93" s="707">
        <v>2.8185283131759999</v>
      </c>
      <c r="K93" s="714">
        <v>0.219592591335</v>
      </c>
    </row>
    <row r="94" spans="1:11" ht="14.4" customHeight="1" thickBot="1" x14ac:dyDescent="0.35">
      <c r="A94" s="723" t="s">
        <v>416</v>
      </c>
      <c r="B94" s="701">
        <v>22.405763116928998</v>
      </c>
      <c r="C94" s="701">
        <v>24.815000000000001</v>
      </c>
      <c r="D94" s="702">
        <v>2.4092368830700002</v>
      </c>
      <c r="E94" s="703">
        <v>1.1075275530890001</v>
      </c>
      <c r="F94" s="701">
        <v>24.468199096778999</v>
      </c>
      <c r="G94" s="702">
        <v>4.0780331827960001</v>
      </c>
      <c r="H94" s="704">
        <v>2.3450000000000002</v>
      </c>
      <c r="I94" s="701">
        <v>4.1813000000000002</v>
      </c>
      <c r="J94" s="702">
        <v>0.103266817203</v>
      </c>
      <c r="K94" s="705">
        <v>0.170887116925</v>
      </c>
    </row>
    <row r="95" spans="1:11" ht="14.4" customHeight="1" thickBot="1" x14ac:dyDescent="0.35">
      <c r="A95" s="723" t="s">
        <v>417</v>
      </c>
      <c r="B95" s="701">
        <v>28.418296129468999</v>
      </c>
      <c r="C95" s="701">
        <v>27.944140000000001</v>
      </c>
      <c r="D95" s="702">
        <v>-0.47415612946899999</v>
      </c>
      <c r="E95" s="703">
        <v>0.98331511054300003</v>
      </c>
      <c r="F95" s="701">
        <v>28.786011024160999</v>
      </c>
      <c r="G95" s="702">
        <v>4.7976685040260003</v>
      </c>
      <c r="H95" s="704">
        <v>2.9631500000000002</v>
      </c>
      <c r="I95" s="701">
        <v>7.5129299999999999</v>
      </c>
      <c r="J95" s="702">
        <v>2.7152614959729999</v>
      </c>
      <c r="K95" s="705">
        <v>0.26099239639999999</v>
      </c>
    </row>
    <row r="96" spans="1:11" ht="14.4" customHeight="1" thickBot="1" x14ac:dyDescent="0.35">
      <c r="A96" s="722" t="s">
        <v>418</v>
      </c>
      <c r="B96" s="706">
        <v>124</v>
      </c>
      <c r="C96" s="706">
        <v>141.20400000000001</v>
      </c>
      <c r="D96" s="707">
        <v>17.203999999998999</v>
      </c>
      <c r="E96" s="713">
        <v>1.138741935483</v>
      </c>
      <c r="F96" s="706">
        <v>165.79947758462299</v>
      </c>
      <c r="G96" s="707">
        <v>27.633246264103001</v>
      </c>
      <c r="H96" s="709">
        <v>0</v>
      </c>
      <c r="I96" s="706">
        <v>67.045010000000005</v>
      </c>
      <c r="J96" s="707">
        <v>39.411763735896002</v>
      </c>
      <c r="K96" s="714">
        <v>0.40437407268499997</v>
      </c>
    </row>
    <row r="97" spans="1:11" ht="14.4" customHeight="1" thickBot="1" x14ac:dyDescent="0.35">
      <c r="A97" s="723" t="s">
        <v>419</v>
      </c>
      <c r="B97" s="701">
        <v>86</v>
      </c>
      <c r="C97" s="701">
        <v>87.48</v>
      </c>
      <c r="D97" s="702">
        <v>1.4799999999989999</v>
      </c>
      <c r="E97" s="703">
        <v>1.017209302325</v>
      </c>
      <c r="F97" s="701">
        <v>91.997746478872997</v>
      </c>
      <c r="G97" s="702">
        <v>15.332957746478</v>
      </c>
      <c r="H97" s="704">
        <v>0</v>
      </c>
      <c r="I97" s="701">
        <v>22.274999999999999</v>
      </c>
      <c r="J97" s="702">
        <v>6.9420422535209996</v>
      </c>
      <c r="K97" s="705">
        <v>0.242125496031</v>
      </c>
    </row>
    <row r="98" spans="1:11" ht="14.4" customHeight="1" thickBot="1" x14ac:dyDescent="0.35">
      <c r="A98" s="723" t="s">
        <v>420</v>
      </c>
      <c r="B98" s="701">
        <v>38</v>
      </c>
      <c r="C98" s="701">
        <v>53.723999999999997</v>
      </c>
      <c r="D98" s="702">
        <v>15.723999999999</v>
      </c>
      <c r="E98" s="703">
        <v>1.413789473684</v>
      </c>
      <c r="F98" s="701">
        <v>73.801731105748999</v>
      </c>
      <c r="G98" s="702">
        <v>12.300288517624001</v>
      </c>
      <c r="H98" s="704">
        <v>0</v>
      </c>
      <c r="I98" s="701">
        <v>44.770009999999999</v>
      </c>
      <c r="J98" s="702">
        <v>32.469721482375</v>
      </c>
      <c r="K98" s="705">
        <v>0.606625472454</v>
      </c>
    </row>
    <row r="99" spans="1:11" ht="14.4" customHeight="1" thickBot="1" x14ac:dyDescent="0.35">
      <c r="A99" s="722" t="s">
        <v>421</v>
      </c>
      <c r="B99" s="706">
        <v>1613.69180165023</v>
      </c>
      <c r="C99" s="706">
        <v>1497.51298</v>
      </c>
      <c r="D99" s="707">
        <v>-116.178821650226</v>
      </c>
      <c r="E99" s="713">
        <v>0.92800433048499997</v>
      </c>
      <c r="F99" s="706">
        <v>1677.5833733100001</v>
      </c>
      <c r="G99" s="707">
        <v>279.59722888499999</v>
      </c>
      <c r="H99" s="709">
        <v>126.69868</v>
      </c>
      <c r="I99" s="706">
        <v>250.81118000000001</v>
      </c>
      <c r="J99" s="707">
        <v>-28.786048885</v>
      </c>
      <c r="K99" s="714">
        <v>0.14950743074200001</v>
      </c>
    </row>
    <row r="100" spans="1:11" ht="14.4" customHeight="1" thickBot="1" x14ac:dyDescent="0.35">
      <c r="A100" s="723" t="s">
        <v>422</v>
      </c>
      <c r="B100" s="701">
        <v>1168</v>
      </c>
      <c r="C100" s="701">
        <v>1101.4541300000001</v>
      </c>
      <c r="D100" s="702">
        <v>-66.545869999999994</v>
      </c>
      <c r="E100" s="703">
        <v>0.943025796232</v>
      </c>
      <c r="F100" s="701">
        <v>1275.7137126315999</v>
      </c>
      <c r="G100" s="702">
        <v>212.618952105267</v>
      </c>
      <c r="H100" s="704">
        <v>97.683629999999994</v>
      </c>
      <c r="I100" s="701">
        <v>179.58958000000001</v>
      </c>
      <c r="J100" s="702">
        <v>-33.029372105265999</v>
      </c>
      <c r="K100" s="705">
        <v>0.14077576984599999</v>
      </c>
    </row>
    <row r="101" spans="1:11" ht="14.4" customHeight="1" thickBot="1" x14ac:dyDescent="0.35">
      <c r="A101" s="723" t="s">
        <v>423</v>
      </c>
      <c r="B101" s="701">
        <v>0</v>
      </c>
      <c r="C101" s="701">
        <v>12.58098</v>
      </c>
      <c r="D101" s="702">
        <v>12.58098</v>
      </c>
      <c r="E101" s="711" t="s">
        <v>342</v>
      </c>
      <c r="F101" s="701">
        <v>12.430885058565</v>
      </c>
      <c r="G101" s="702">
        <v>2.0718141764269999</v>
      </c>
      <c r="H101" s="704">
        <v>0.60499999999999998</v>
      </c>
      <c r="I101" s="701">
        <v>12.765499999999999</v>
      </c>
      <c r="J101" s="702">
        <v>10.693685823572</v>
      </c>
      <c r="K101" s="705">
        <v>1.026918030362</v>
      </c>
    </row>
    <row r="102" spans="1:11" ht="14.4" customHeight="1" thickBot="1" x14ac:dyDescent="0.35">
      <c r="A102" s="723" t="s">
        <v>424</v>
      </c>
      <c r="B102" s="701">
        <v>445.69180165022601</v>
      </c>
      <c r="C102" s="701">
        <v>383.47787</v>
      </c>
      <c r="D102" s="702">
        <v>-62.213931650225</v>
      </c>
      <c r="E102" s="703">
        <v>0.86041041944200003</v>
      </c>
      <c r="F102" s="701">
        <v>389.43877561983601</v>
      </c>
      <c r="G102" s="702">
        <v>64.906462603305997</v>
      </c>
      <c r="H102" s="704">
        <v>28.410049999999998</v>
      </c>
      <c r="I102" s="701">
        <v>58.456099999999999</v>
      </c>
      <c r="J102" s="702">
        <v>-6.450362603306</v>
      </c>
      <c r="K102" s="705">
        <v>0.15010344028200001</v>
      </c>
    </row>
    <row r="103" spans="1:11" ht="14.4" customHeight="1" thickBot="1" x14ac:dyDescent="0.35">
      <c r="A103" s="722" t="s">
        <v>425</v>
      </c>
      <c r="B103" s="706">
        <v>555.27660868657495</v>
      </c>
      <c r="C103" s="706">
        <v>446.33224000000001</v>
      </c>
      <c r="D103" s="707">
        <v>-108.944368686575</v>
      </c>
      <c r="E103" s="713">
        <v>0.80380162430299995</v>
      </c>
      <c r="F103" s="706">
        <v>489.31398056506703</v>
      </c>
      <c r="G103" s="707">
        <v>81.552330094176995</v>
      </c>
      <c r="H103" s="709">
        <v>14.07647</v>
      </c>
      <c r="I103" s="706">
        <v>44.854230000000001</v>
      </c>
      <c r="J103" s="707">
        <v>-36.698100094177001</v>
      </c>
      <c r="K103" s="714">
        <v>9.1667583149999995E-2</v>
      </c>
    </row>
    <row r="104" spans="1:11" ht="14.4" customHeight="1" thickBot="1" x14ac:dyDescent="0.35">
      <c r="A104" s="723" t="s">
        <v>426</v>
      </c>
      <c r="B104" s="701">
        <v>22.999999999999002</v>
      </c>
      <c r="C104" s="701">
        <v>18.684999999999999</v>
      </c>
      <c r="D104" s="702">
        <v>-4.3149999999990003</v>
      </c>
      <c r="E104" s="703">
        <v>0.81239130434700002</v>
      </c>
      <c r="F104" s="701">
        <v>24.001975137113</v>
      </c>
      <c r="G104" s="702">
        <v>4.0003291895180002</v>
      </c>
      <c r="H104" s="704">
        <v>0</v>
      </c>
      <c r="I104" s="701">
        <v>0</v>
      </c>
      <c r="J104" s="702">
        <v>-4.0003291895180002</v>
      </c>
      <c r="K104" s="705">
        <v>0</v>
      </c>
    </row>
    <row r="105" spans="1:11" ht="14.4" customHeight="1" thickBot="1" x14ac:dyDescent="0.35">
      <c r="A105" s="723" t="s">
        <v>427</v>
      </c>
      <c r="B105" s="701">
        <v>319.24440719312997</v>
      </c>
      <c r="C105" s="701">
        <v>330.64051999999998</v>
      </c>
      <c r="D105" s="702">
        <v>11.396112806869001</v>
      </c>
      <c r="E105" s="703">
        <v>1.0356971415939999</v>
      </c>
      <c r="F105" s="701">
        <v>339.83972663641299</v>
      </c>
      <c r="G105" s="702">
        <v>56.639954439401997</v>
      </c>
      <c r="H105" s="704">
        <v>8.8329000000000004</v>
      </c>
      <c r="I105" s="701">
        <v>31.449570000000001</v>
      </c>
      <c r="J105" s="702">
        <v>-25.190384439401999</v>
      </c>
      <c r="K105" s="705">
        <v>9.2542359044000003E-2</v>
      </c>
    </row>
    <row r="106" spans="1:11" ht="14.4" customHeight="1" thickBot="1" x14ac:dyDescent="0.35">
      <c r="A106" s="723" t="s">
        <v>428</v>
      </c>
      <c r="B106" s="701">
        <v>12</v>
      </c>
      <c r="C106" s="701">
        <v>8.04725</v>
      </c>
      <c r="D106" s="702">
        <v>-3.9527499999989999</v>
      </c>
      <c r="E106" s="703">
        <v>0.67060416666599998</v>
      </c>
      <c r="F106" s="701">
        <v>17.59536680806</v>
      </c>
      <c r="G106" s="702">
        <v>2.9325611346759999</v>
      </c>
      <c r="H106" s="704">
        <v>0</v>
      </c>
      <c r="I106" s="701">
        <v>2.3210000000000002</v>
      </c>
      <c r="J106" s="702">
        <v>-0.61156113467600004</v>
      </c>
      <c r="K106" s="705">
        <v>0.13190972517399999</v>
      </c>
    </row>
    <row r="107" spans="1:11" ht="14.4" customHeight="1" thickBot="1" x14ac:dyDescent="0.35">
      <c r="A107" s="723" t="s">
        <v>429</v>
      </c>
      <c r="B107" s="701">
        <v>8.3147310643430004</v>
      </c>
      <c r="C107" s="701">
        <v>3.9200300000000001</v>
      </c>
      <c r="D107" s="702">
        <v>-4.3947010643429998</v>
      </c>
      <c r="E107" s="703">
        <v>0.47145601819999999</v>
      </c>
      <c r="F107" s="701">
        <v>4.5695098091870001</v>
      </c>
      <c r="G107" s="702">
        <v>0.76158496819699995</v>
      </c>
      <c r="H107" s="704">
        <v>0</v>
      </c>
      <c r="I107" s="701">
        <v>0.59652000000000005</v>
      </c>
      <c r="J107" s="702">
        <v>-0.16506496819700001</v>
      </c>
      <c r="K107" s="705">
        <v>0.13054354294199999</v>
      </c>
    </row>
    <row r="108" spans="1:11" ht="14.4" customHeight="1" thickBot="1" x14ac:dyDescent="0.35">
      <c r="A108" s="723" t="s">
        <v>430</v>
      </c>
      <c r="B108" s="701">
        <v>192.71747042910101</v>
      </c>
      <c r="C108" s="701">
        <v>81.917640000000006</v>
      </c>
      <c r="D108" s="702">
        <v>-110.79983042910099</v>
      </c>
      <c r="E108" s="703">
        <v>0.42506597776299998</v>
      </c>
      <c r="F108" s="701">
        <v>79.152993464692997</v>
      </c>
      <c r="G108" s="702">
        <v>13.192165577449</v>
      </c>
      <c r="H108" s="704">
        <v>5.2435700000000001</v>
      </c>
      <c r="I108" s="701">
        <v>10.48714</v>
      </c>
      <c r="J108" s="702">
        <v>-2.7050255774480001</v>
      </c>
      <c r="K108" s="705">
        <v>0.132492020086</v>
      </c>
    </row>
    <row r="109" spans="1:11" ht="14.4" customHeight="1" thickBot="1" x14ac:dyDescent="0.35">
      <c r="A109" s="723" t="s">
        <v>431</v>
      </c>
      <c r="B109" s="701">
        <v>0</v>
      </c>
      <c r="C109" s="701">
        <v>3.1217999999999999</v>
      </c>
      <c r="D109" s="702">
        <v>3.1217999999999999</v>
      </c>
      <c r="E109" s="711" t="s">
        <v>342</v>
      </c>
      <c r="F109" s="701">
        <v>24.154408709596002</v>
      </c>
      <c r="G109" s="702">
        <v>4.0257347849320002</v>
      </c>
      <c r="H109" s="704">
        <v>0</v>
      </c>
      <c r="I109" s="701">
        <v>0</v>
      </c>
      <c r="J109" s="702">
        <v>-4.0257347849320002</v>
      </c>
      <c r="K109" s="705">
        <v>0</v>
      </c>
    </row>
    <row r="110" spans="1:11" ht="14.4" customHeight="1" thickBot="1" x14ac:dyDescent="0.35">
      <c r="A110" s="722" t="s">
        <v>432</v>
      </c>
      <c r="B110" s="706">
        <v>0</v>
      </c>
      <c r="C110" s="706">
        <v>10.098000000000001</v>
      </c>
      <c r="D110" s="707">
        <v>10.098000000000001</v>
      </c>
      <c r="E110" s="708" t="s">
        <v>342</v>
      </c>
      <c r="F110" s="706">
        <v>7.5101997501150004</v>
      </c>
      <c r="G110" s="707">
        <v>1.2516999583520001</v>
      </c>
      <c r="H110" s="709">
        <v>0</v>
      </c>
      <c r="I110" s="706">
        <v>0</v>
      </c>
      <c r="J110" s="707">
        <v>-1.2516999583520001</v>
      </c>
      <c r="K110" s="714">
        <v>0</v>
      </c>
    </row>
    <row r="111" spans="1:11" ht="14.4" customHeight="1" thickBot="1" x14ac:dyDescent="0.35">
      <c r="A111" s="723" t="s">
        <v>433</v>
      </c>
      <c r="B111" s="701">
        <v>0</v>
      </c>
      <c r="C111" s="701">
        <v>10.098000000000001</v>
      </c>
      <c r="D111" s="702">
        <v>10.098000000000001</v>
      </c>
      <c r="E111" s="711" t="s">
        <v>342</v>
      </c>
      <c r="F111" s="701">
        <v>7.5101997501150004</v>
      </c>
      <c r="G111" s="702">
        <v>1.2516999583520001</v>
      </c>
      <c r="H111" s="704">
        <v>0</v>
      </c>
      <c r="I111" s="701">
        <v>0</v>
      </c>
      <c r="J111" s="702">
        <v>-1.2516999583520001</v>
      </c>
      <c r="K111" s="705">
        <v>0</v>
      </c>
    </row>
    <row r="112" spans="1:11" ht="14.4" customHeight="1" thickBot="1" x14ac:dyDescent="0.35">
      <c r="A112" s="720" t="s">
        <v>48</v>
      </c>
      <c r="B112" s="701">
        <v>87248</v>
      </c>
      <c r="C112" s="701">
        <v>93484.030289999995</v>
      </c>
      <c r="D112" s="702">
        <v>6236.0302899999997</v>
      </c>
      <c r="E112" s="703">
        <v>1.071474764922</v>
      </c>
      <c r="F112" s="701">
        <v>96314.318649448294</v>
      </c>
      <c r="G112" s="702">
        <v>16052.386441574699</v>
      </c>
      <c r="H112" s="704">
        <v>8098.0527899999997</v>
      </c>
      <c r="I112" s="701">
        <v>16334.21868</v>
      </c>
      <c r="J112" s="702">
        <v>281.832238425284</v>
      </c>
      <c r="K112" s="705">
        <v>0.16959283841700001</v>
      </c>
    </row>
    <row r="113" spans="1:11" ht="14.4" customHeight="1" thickBot="1" x14ac:dyDescent="0.35">
      <c r="A113" s="726" t="s">
        <v>434</v>
      </c>
      <c r="B113" s="706">
        <v>64228.000000000102</v>
      </c>
      <c r="C113" s="706">
        <v>69436.326000000001</v>
      </c>
      <c r="D113" s="707">
        <v>5208.32599999995</v>
      </c>
      <c r="E113" s="713">
        <v>1.081091206327</v>
      </c>
      <c r="F113" s="706">
        <v>70871.678649448295</v>
      </c>
      <c r="G113" s="707">
        <v>11811.946441574701</v>
      </c>
      <c r="H113" s="709">
        <v>5957.3490000000002</v>
      </c>
      <c r="I113" s="706">
        <v>12017.678</v>
      </c>
      <c r="J113" s="707">
        <v>205.73155842528601</v>
      </c>
      <c r="K113" s="714">
        <v>0.16956954073899999</v>
      </c>
    </row>
    <row r="114" spans="1:11" ht="14.4" customHeight="1" thickBot="1" x14ac:dyDescent="0.35">
      <c r="A114" s="722" t="s">
        <v>435</v>
      </c>
      <c r="B114" s="706">
        <v>63940.000000000102</v>
      </c>
      <c r="C114" s="706">
        <v>69233.997000000003</v>
      </c>
      <c r="D114" s="707">
        <v>5293.9969999999503</v>
      </c>
      <c r="E114" s="713">
        <v>1.082796324679</v>
      </c>
      <c r="F114" s="706">
        <v>70673.999999999796</v>
      </c>
      <c r="G114" s="707">
        <v>11779</v>
      </c>
      <c r="H114" s="709">
        <v>5945.8879999999999</v>
      </c>
      <c r="I114" s="706">
        <v>11985.967000000001</v>
      </c>
      <c r="J114" s="707">
        <v>206.96700000003699</v>
      </c>
      <c r="K114" s="714">
        <v>0.16959514107000001</v>
      </c>
    </row>
    <row r="115" spans="1:11" ht="14.4" customHeight="1" thickBot="1" x14ac:dyDescent="0.35">
      <c r="A115" s="723" t="s">
        <v>436</v>
      </c>
      <c r="B115" s="701">
        <v>63940.000000000102</v>
      </c>
      <c r="C115" s="701">
        <v>69233.997000000003</v>
      </c>
      <c r="D115" s="702">
        <v>5293.9969999999503</v>
      </c>
      <c r="E115" s="703">
        <v>1.082796324679</v>
      </c>
      <c r="F115" s="701">
        <v>70673.999999999796</v>
      </c>
      <c r="G115" s="702">
        <v>11779</v>
      </c>
      <c r="H115" s="704">
        <v>5945.8879999999999</v>
      </c>
      <c r="I115" s="701">
        <v>11985.967000000001</v>
      </c>
      <c r="J115" s="702">
        <v>206.96700000003699</v>
      </c>
      <c r="K115" s="705">
        <v>0.16959514107000001</v>
      </c>
    </row>
    <row r="116" spans="1:11" ht="14.4" customHeight="1" thickBot="1" x14ac:dyDescent="0.35">
      <c r="A116" s="722" t="s">
        <v>437</v>
      </c>
      <c r="B116" s="706">
        <v>0</v>
      </c>
      <c r="C116" s="706">
        <v>0.33</v>
      </c>
      <c r="D116" s="707">
        <v>0.33</v>
      </c>
      <c r="E116" s="708" t="s">
        <v>329</v>
      </c>
      <c r="F116" s="706">
        <v>0</v>
      </c>
      <c r="G116" s="707">
        <v>0</v>
      </c>
      <c r="H116" s="709">
        <v>0</v>
      </c>
      <c r="I116" s="706">
        <v>0</v>
      </c>
      <c r="J116" s="707">
        <v>0</v>
      </c>
      <c r="K116" s="710" t="s">
        <v>329</v>
      </c>
    </row>
    <row r="117" spans="1:11" ht="14.4" customHeight="1" thickBot="1" x14ac:dyDescent="0.35">
      <c r="A117" s="723" t="s">
        <v>438</v>
      </c>
      <c r="B117" s="701">
        <v>0</v>
      </c>
      <c r="C117" s="701">
        <v>0.33</v>
      </c>
      <c r="D117" s="702">
        <v>0.33</v>
      </c>
      <c r="E117" s="711" t="s">
        <v>329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329</v>
      </c>
    </row>
    <row r="118" spans="1:11" ht="14.4" customHeight="1" thickBot="1" x14ac:dyDescent="0.35">
      <c r="A118" s="722" t="s">
        <v>439</v>
      </c>
      <c r="B118" s="706">
        <v>110</v>
      </c>
      <c r="C118" s="706">
        <v>25.4</v>
      </c>
      <c r="D118" s="707">
        <v>-84.599999999999</v>
      </c>
      <c r="E118" s="713">
        <v>0.230909090909</v>
      </c>
      <c r="F118" s="706">
        <v>29.246649448515001</v>
      </c>
      <c r="G118" s="707">
        <v>4.8744415747519998</v>
      </c>
      <c r="H118" s="709">
        <v>2.2000000000000002</v>
      </c>
      <c r="I118" s="706">
        <v>6.6</v>
      </c>
      <c r="J118" s="707">
        <v>1.725558425247</v>
      </c>
      <c r="K118" s="714">
        <v>0.22566687550299999</v>
      </c>
    </row>
    <row r="119" spans="1:11" ht="14.4" customHeight="1" thickBot="1" x14ac:dyDescent="0.35">
      <c r="A119" s="723" t="s">
        <v>440</v>
      </c>
      <c r="B119" s="701">
        <v>110</v>
      </c>
      <c r="C119" s="701">
        <v>25.4</v>
      </c>
      <c r="D119" s="702">
        <v>-84.599999999999</v>
      </c>
      <c r="E119" s="703">
        <v>0.230909090909</v>
      </c>
      <c r="F119" s="701">
        <v>29.246649448515001</v>
      </c>
      <c r="G119" s="702">
        <v>4.8744415747519998</v>
      </c>
      <c r="H119" s="704">
        <v>2.2000000000000002</v>
      </c>
      <c r="I119" s="701">
        <v>6.6</v>
      </c>
      <c r="J119" s="702">
        <v>1.725558425247</v>
      </c>
      <c r="K119" s="705">
        <v>0.22566687550299999</v>
      </c>
    </row>
    <row r="120" spans="1:11" ht="14.4" customHeight="1" thickBot="1" x14ac:dyDescent="0.35">
      <c r="A120" s="722" t="s">
        <v>441</v>
      </c>
      <c r="B120" s="706">
        <v>178</v>
      </c>
      <c r="C120" s="706">
        <v>117.599</v>
      </c>
      <c r="D120" s="707">
        <v>-60.401000000000003</v>
      </c>
      <c r="E120" s="713">
        <v>0.66066853932500003</v>
      </c>
      <c r="F120" s="706">
        <v>168.43199999999999</v>
      </c>
      <c r="G120" s="707">
        <v>28.071999999999999</v>
      </c>
      <c r="H120" s="709">
        <v>9.2609999999999992</v>
      </c>
      <c r="I120" s="706">
        <v>25.111000000000001</v>
      </c>
      <c r="J120" s="707">
        <v>-2.9609999999999999</v>
      </c>
      <c r="K120" s="714">
        <v>0.14908687185300001</v>
      </c>
    </row>
    <row r="121" spans="1:11" ht="14.4" customHeight="1" thickBot="1" x14ac:dyDescent="0.35">
      <c r="A121" s="723" t="s">
        <v>442</v>
      </c>
      <c r="B121" s="701">
        <v>178</v>
      </c>
      <c r="C121" s="701">
        <v>117.599</v>
      </c>
      <c r="D121" s="702">
        <v>-60.401000000000003</v>
      </c>
      <c r="E121" s="703">
        <v>0.66066853932500003</v>
      </c>
      <c r="F121" s="701">
        <v>168.43199999999999</v>
      </c>
      <c r="G121" s="702">
        <v>28.071999999999999</v>
      </c>
      <c r="H121" s="704">
        <v>9.2609999999999992</v>
      </c>
      <c r="I121" s="701">
        <v>25.111000000000001</v>
      </c>
      <c r="J121" s="702">
        <v>-2.9609999999999999</v>
      </c>
      <c r="K121" s="705">
        <v>0.14908687185300001</v>
      </c>
    </row>
    <row r="122" spans="1:11" ht="14.4" customHeight="1" thickBot="1" x14ac:dyDescent="0.35">
      <c r="A122" s="725" t="s">
        <v>443</v>
      </c>
      <c r="B122" s="701">
        <v>0</v>
      </c>
      <c r="C122" s="701">
        <v>59</v>
      </c>
      <c r="D122" s="702">
        <v>59</v>
      </c>
      <c r="E122" s="711" t="s">
        <v>342</v>
      </c>
      <c r="F122" s="701">
        <v>0</v>
      </c>
      <c r="G122" s="702">
        <v>0</v>
      </c>
      <c r="H122" s="704">
        <v>0</v>
      </c>
      <c r="I122" s="701">
        <v>0</v>
      </c>
      <c r="J122" s="702">
        <v>0</v>
      </c>
      <c r="K122" s="712" t="s">
        <v>329</v>
      </c>
    </row>
    <row r="123" spans="1:11" ht="14.4" customHeight="1" thickBot="1" x14ac:dyDescent="0.35">
      <c r="A123" s="723" t="s">
        <v>444</v>
      </c>
      <c r="B123" s="701">
        <v>0</v>
      </c>
      <c r="C123" s="701">
        <v>59</v>
      </c>
      <c r="D123" s="702">
        <v>59</v>
      </c>
      <c r="E123" s="711" t="s">
        <v>342</v>
      </c>
      <c r="F123" s="701">
        <v>0</v>
      </c>
      <c r="G123" s="702">
        <v>0</v>
      </c>
      <c r="H123" s="704">
        <v>0</v>
      </c>
      <c r="I123" s="701">
        <v>0</v>
      </c>
      <c r="J123" s="702">
        <v>0</v>
      </c>
      <c r="K123" s="712" t="s">
        <v>329</v>
      </c>
    </row>
    <row r="124" spans="1:11" ht="14.4" customHeight="1" thickBot="1" x14ac:dyDescent="0.35">
      <c r="A124" s="721" t="s">
        <v>445</v>
      </c>
      <c r="B124" s="701">
        <v>21741</v>
      </c>
      <c r="C124" s="701">
        <v>22660.676749999999</v>
      </c>
      <c r="D124" s="702">
        <v>919.67675000002805</v>
      </c>
      <c r="E124" s="703">
        <v>1.0423014925709999</v>
      </c>
      <c r="F124" s="701">
        <v>24029.16</v>
      </c>
      <c r="G124" s="702">
        <v>4004.86</v>
      </c>
      <c r="H124" s="704">
        <v>2021.6024199999999</v>
      </c>
      <c r="I124" s="701">
        <v>4076.3221400000002</v>
      </c>
      <c r="J124" s="702">
        <v>71.462140000001</v>
      </c>
      <c r="K124" s="705">
        <v>0.169640642452</v>
      </c>
    </row>
    <row r="125" spans="1:11" ht="14.4" customHeight="1" thickBot="1" x14ac:dyDescent="0.35">
      <c r="A125" s="722" t="s">
        <v>446</v>
      </c>
      <c r="B125" s="706">
        <v>5754.99999999998</v>
      </c>
      <c r="C125" s="706">
        <v>6236.4109200000003</v>
      </c>
      <c r="D125" s="707">
        <v>481.410920000023</v>
      </c>
      <c r="E125" s="713">
        <v>1.0836508983490001</v>
      </c>
      <c r="F125" s="706">
        <v>6360.6600000000199</v>
      </c>
      <c r="G125" s="707">
        <v>1060.1099999999999</v>
      </c>
      <c r="H125" s="709">
        <v>535.13041999999996</v>
      </c>
      <c r="I125" s="706">
        <v>1079.0304000000001</v>
      </c>
      <c r="J125" s="707">
        <v>18.920399999996999</v>
      </c>
      <c r="K125" s="714">
        <v>0.169641263642</v>
      </c>
    </row>
    <row r="126" spans="1:11" ht="14.4" customHeight="1" thickBot="1" x14ac:dyDescent="0.35">
      <c r="A126" s="723" t="s">
        <v>447</v>
      </c>
      <c r="B126" s="701">
        <v>5754.99999999998</v>
      </c>
      <c r="C126" s="701">
        <v>6236.4109200000003</v>
      </c>
      <c r="D126" s="702">
        <v>481.410920000023</v>
      </c>
      <c r="E126" s="703">
        <v>1.0836508983490001</v>
      </c>
      <c r="F126" s="701">
        <v>6360.6600000000199</v>
      </c>
      <c r="G126" s="702">
        <v>1060.1099999999999</v>
      </c>
      <c r="H126" s="704">
        <v>535.13041999999996</v>
      </c>
      <c r="I126" s="701">
        <v>1079.0304000000001</v>
      </c>
      <c r="J126" s="702">
        <v>18.920399999996999</v>
      </c>
      <c r="K126" s="705">
        <v>0.169641263642</v>
      </c>
    </row>
    <row r="127" spans="1:11" ht="14.4" customHeight="1" thickBot="1" x14ac:dyDescent="0.35">
      <c r="A127" s="722" t="s">
        <v>448</v>
      </c>
      <c r="B127" s="706">
        <v>15986</v>
      </c>
      <c r="C127" s="706">
        <v>16424.26583</v>
      </c>
      <c r="D127" s="707">
        <v>438.265829999998</v>
      </c>
      <c r="E127" s="713">
        <v>1.0274156030270001</v>
      </c>
      <c r="F127" s="706">
        <v>17668.5</v>
      </c>
      <c r="G127" s="707">
        <v>2944.75</v>
      </c>
      <c r="H127" s="709">
        <v>1486.472</v>
      </c>
      <c r="I127" s="706">
        <v>2997.2917400000001</v>
      </c>
      <c r="J127" s="707">
        <v>52.541740000003003</v>
      </c>
      <c r="K127" s="714">
        <v>0.16964041882399999</v>
      </c>
    </row>
    <row r="128" spans="1:11" ht="14.4" customHeight="1" thickBot="1" x14ac:dyDescent="0.35">
      <c r="A128" s="723" t="s">
        <v>449</v>
      </c>
      <c r="B128" s="701">
        <v>15986</v>
      </c>
      <c r="C128" s="701">
        <v>16424.26583</v>
      </c>
      <c r="D128" s="702">
        <v>438.265829999998</v>
      </c>
      <c r="E128" s="703">
        <v>1.0274156030270001</v>
      </c>
      <c r="F128" s="701">
        <v>17668.5</v>
      </c>
      <c r="G128" s="702">
        <v>2944.75</v>
      </c>
      <c r="H128" s="704">
        <v>1486.472</v>
      </c>
      <c r="I128" s="701">
        <v>2997.2917400000001</v>
      </c>
      <c r="J128" s="702">
        <v>52.541740000003003</v>
      </c>
      <c r="K128" s="705">
        <v>0.16964041882399999</v>
      </c>
    </row>
    <row r="129" spans="1:11" ht="14.4" customHeight="1" thickBot="1" x14ac:dyDescent="0.35">
      <c r="A129" s="721" t="s">
        <v>450</v>
      </c>
      <c r="B129" s="701">
        <v>1279</v>
      </c>
      <c r="C129" s="701">
        <v>1387.02754</v>
      </c>
      <c r="D129" s="702">
        <v>108.02753999999899</v>
      </c>
      <c r="E129" s="703">
        <v>1.084462501954</v>
      </c>
      <c r="F129" s="701">
        <v>1413.48000000001</v>
      </c>
      <c r="G129" s="702">
        <v>235.58000000000101</v>
      </c>
      <c r="H129" s="704">
        <v>119.10137</v>
      </c>
      <c r="I129" s="701">
        <v>240.21853999999999</v>
      </c>
      <c r="J129" s="702">
        <v>4.6385399999989998</v>
      </c>
      <c r="K129" s="705">
        <v>0.169948311967</v>
      </c>
    </row>
    <row r="130" spans="1:11" ht="14.4" customHeight="1" thickBot="1" x14ac:dyDescent="0.35">
      <c r="A130" s="722" t="s">
        <v>451</v>
      </c>
      <c r="B130" s="706">
        <v>1279</v>
      </c>
      <c r="C130" s="706">
        <v>1387.02754</v>
      </c>
      <c r="D130" s="707">
        <v>108.02753999999899</v>
      </c>
      <c r="E130" s="713">
        <v>1.084462501954</v>
      </c>
      <c r="F130" s="706">
        <v>1413.48000000001</v>
      </c>
      <c r="G130" s="707">
        <v>235.58000000000101</v>
      </c>
      <c r="H130" s="709">
        <v>119.10137</v>
      </c>
      <c r="I130" s="706">
        <v>240.21853999999999</v>
      </c>
      <c r="J130" s="707">
        <v>4.6385399999989998</v>
      </c>
      <c r="K130" s="714">
        <v>0.169948311967</v>
      </c>
    </row>
    <row r="131" spans="1:11" ht="14.4" customHeight="1" thickBot="1" x14ac:dyDescent="0.35">
      <c r="A131" s="723" t="s">
        <v>452</v>
      </c>
      <c r="B131" s="701">
        <v>1279</v>
      </c>
      <c r="C131" s="701">
        <v>1387.02754</v>
      </c>
      <c r="D131" s="702">
        <v>108.02753999999899</v>
      </c>
      <c r="E131" s="703">
        <v>1.084462501954</v>
      </c>
      <c r="F131" s="701">
        <v>1413.48000000001</v>
      </c>
      <c r="G131" s="702">
        <v>235.58000000000101</v>
      </c>
      <c r="H131" s="704">
        <v>119.10137</v>
      </c>
      <c r="I131" s="701">
        <v>240.21853999999999</v>
      </c>
      <c r="J131" s="702">
        <v>4.6385399999989998</v>
      </c>
      <c r="K131" s="705">
        <v>0.169948311967</v>
      </c>
    </row>
    <row r="132" spans="1:11" ht="14.4" customHeight="1" thickBot="1" x14ac:dyDescent="0.35">
      <c r="A132" s="720" t="s">
        <v>453</v>
      </c>
      <c r="B132" s="701">
        <v>0</v>
      </c>
      <c r="C132" s="701">
        <v>173.03012000000001</v>
      </c>
      <c r="D132" s="702">
        <v>173.03012000000001</v>
      </c>
      <c r="E132" s="711" t="s">
        <v>329</v>
      </c>
      <c r="F132" s="701">
        <v>179.76115183356299</v>
      </c>
      <c r="G132" s="702">
        <v>29.960191972259999</v>
      </c>
      <c r="H132" s="704">
        <v>-0.20749999999999999</v>
      </c>
      <c r="I132" s="701">
        <v>3.2925</v>
      </c>
      <c r="J132" s="702">
        <v>-26.667691972259998</v>
      </c>
      <c r="K132" s="705">
        <v>1.8315970755000001E-2</v>
      </c>
    </row>
    <row r="133" spans="1:11" ht="14.4" customHeight="1" thickBot="1" x14ac:dyDescent="0.35">
      <c r="A133" s="721" t="s">
        <v>454</v>
      </c>
      <c r="B133" s="701">
        <v>0</v>
      </c>
      <c r="C133" s="701">
        <v>173.03012000000001</v>
      </c>
      <c r="D133" s="702">
        <v>173.03012000000001</v>
      </c>
      <c r="E133" s="711" t="s">
        <v>329</v>
      </c>
      <c r="F133" s="701">
        <v>179.76115183356299</v>
      </c>
      <c r="G133" s="702">
        <v>29.960191972259999</v>
      </c>
      <c r="H133" s="704">
        <v>-0.20749999999999999</v>
      </c>
      <c r="I133" s="701">
        <v>3.2925</v>
      </c>
      <c r="J133" s="702">
        <v>-26.667691972259998</v>
      </c>
      <c r="K133" s="705">
        <v>1.8315970755000001E-2</v>
      </c>
    </row>
    <row r="134" spans="1:11" ht="14.4" customHeight="1" thickBot="1" x14ac:dyDescent="0.35">
      <c r="A134" s="722" t="s">
        <v>455</v>
      </c>
      <c r="B134" s="706">
        <v>0</v>
      </c>
      <c r="C134" s="706">
        <v>36.329039999999999</v>
      </c>
      <c r="D134" s="707">
        <v>36.329039999999999</v>
      </c>
      <c r="E134" s="708" t="s">
        <v>342</v>
      </c>
      <c r="F134" s="706">
        <v>0</v>
      </c>
      <c r="G134" s="707">
        <v>0</v>
      </c>
      <c r="H134" s="709">
        <v>0</v>
      </c>
      <c r="I134" s="706">
        <v>0</v>
      </c>
      <c r="J134" s="707">
        <v>0</v>
      </c>
      <c r="K134" s="710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36.329039999999999</v>
      </c>
      <c r="D135" s="702">
        <v>36.329039999999999</v>
      </c>
      <c r="E135" s="711" t="s">
        <v>342</v>
      </c>
      <c r="F135" s="701">
        <v>0</v>
      </c>
      <c r="G135" s="702">
        <v>0</v>
      </c>
      <c r="H135" s="704">
        <v>0</v>
      </c>
      <c r="I135" s="701">
        <v>0</v>
      </c>
      <c r="J135" s="702">
        <v>0</v>
      </c>
      <c r="K135" s="712" t="s">
        <v>329</v>
      </c>
    </row>
    <row r="136" spans="1:11" ht="14.4" customHeight="1" thickBot="1" x14ac:dyDescent="0.35">
      <c r="A136" s="722" t="s">
        <v>457</v>
      </c>
      <c r="B136" s="706">
        <v>0</v>
      </c>
      <c r="C136" s="706">
        <v>47.679079999999999</v>
      </c>
      <c r="D136" s="707">
        <v>47.679079999999999</v>
      </c>
      <c r="E136" s="708" t="s">
        <v>329</v>
      </c>
      <c r="F136" s="706">
        <v>83.735732832900993</v>
      </c>
      <c r="G136" s="707">
        <v>13.95595547215</v>
      </c>
      <c r="H136" s="709">
        <v>0.89249999999999996</v>
      </c>
      <c r="I136" s="706">
        <v>4.3925000000000001</v>
      </c>
      <c r="J136" s="707">
        <v>-9.5634554721500002</v>
      </c>
      <c r="K136" s="714">
        <v>5.2456697413999998E-2</v>
      </c>
    </row>
    <row r="137" spans="1:11" ht="14.4" customHeight="1" thickBot="1" x14ac:dyDescent="0.35">
      <c r="A137" s="723" t="s">
        <v>458</v>
      </c>
      <c r="B137" s="701">
        <v>0</v>
      </c>
      <c r="C137" s="701">
        <v>7.3120799999999999</v>
      </c>
      <c r="D137" s="702">
        <v>7.3120799999999999</v>
      </c>
      <c r="E137" s="711" t="s">
        <v>329</v>
      </c>
      <c r="F137" s="701">
        <v>43.631649835711997</v>
      </c>
      <c r="G137" s="702">
        <v>7.271941639285</v>
      </c>
      <c r="H137" s="704">
        <v>0.89249999999999996</v>
      </c>
      <c r="I137" s="701">
        <v>0.89249999999999996</v>
      </c>
      <c r="J137" s="702">
        <v>-6.379441639285</v>
      </c>
      <c r="K137" s="705">
        <v>2.0455334679000001E-2</v>
      </c>
    </row>
    <row r="138" spans="1:11" ht="14.4" customHeight="1" thickBot="1" x14ac:dyDescent="0.35">
      <c r="A138" s="723" t="s">
        <v>459</v>
      </c>
      <c r="B138" s="701">
        <v>0</v>
      </c>
      <c r="C138" s="701">
        <v>40.366999999999997</v>
      </c>
      <c r="D138" s="702">
        <v>40.366999999999997</v>
      </c>
      <c r="E138" s="711" t="s">
        <v>329</v>
      </c>
      <c r="F138" s="701">
        <v>40.104082997188002</v>
      </c>
      <c r="G138" s="702">
        <v>6.6840138328640002</v>
      </c>
      <c r="H138" s="704">
        <v>0</v>
      </c>
      <c r="I138" s="701">
        <v>3.5</v>
      </c>
      <c r="J138" s="702">
        <v>-3.1840138328640002</v>
      </c>
      <c r="K138" s="705">
        <v>8.7272909349999997E-2</v>
      </c>
    </row>
    <row r="139" spans="1:11" ht="14.4" customHeight="1" thickBot="1" x14ac:dyDescent="0.35">
      <c r="A139" s="725" t="s">
        <v>460</v>
      </c>
      <c r="B139" s="701">
        <v>0</v>
      </c>
      <c r="C139" s="701">
        <v>35.119999999999997</v>
      </c>
      <c r="D139" s="702">
        <v>35.119999999999997</v>
      </c>
      <c r="E139" s="711" t="s">
        <v>329</v>
      </c>
      <c r="F139" s="701">
        <v>42.852525713416</v>
      </c>
      <c r="G139" s="702">
        <v>7.1420876189019999</v>
      </c>
      <c r="H139" s="704">
        <v>-1.1000000000000001</v>
      </c>
      <c r="I139" s="701">
        <v>-1.1000000000000001</v>
      </c>
      <c r="J139" s="702">
        <v>-8.2420876189019996</v>
      </c>
      <c r="K139" s="705">
        <v>-2.5669432119999998E-2</v>
      </c>
    </row>
    <row r="140" spans="1:11" ht="14.4" customHeight="1" thickBot="1" x14ac:dyDescent="0.35">
      <c r="A140" s="723" t="s">
        <v>461</v>
      </c>
      <c r="B140" s="701">
        <v>0</v>
      </c>
      <c r="C140" s="701">
        <v>35.119999999999997</v>
      </c>
      <c r="D140" s="702">
        <v>35.119999999999997</v>
      </c>
      <c r="E140" s="711" t="s">
        <v>329</v>
      </c>
      <c r="F140" s="701">
        <v>42.852525713416</v>
      </c>
      <c r="G140" s="702">
        <v>7.1420876189019999</v>
      </c>
      <c r="H140" s="704">
        <v>-1.1000000000000001</v>
      </c>
      <c r="I140" s="701">
        <v>-1.1000000000000001</v>
      </c>
      <c r="J140" s="702">
        <v>-8.2420876189019996</v>
      </c>
      <c r="K140" s="705">
        <v>-2.5669432119999998E-2</v>
      </c>
    </row>
    <row r="141" spans="1:11" ht="14.4" customHeight="1" thickBot="1" x14ac:dyDescent="0.35">
      <c r="A141" s="725" t="s">
        <v>462</v>
      </c>
      <c r="B141" s="701">
        <v>0</v>
      </c>
      <c r="C141" s="701">
        <v>53.902000000000001</v>
      </c>
      <c r="D141" s="702">
        <v>53.902000000000001</v>
      </c>
      <c r="E141" s="711" t="s">
        <v>329</v>
      </c>
      <c r="F141" s="701">
        <v>53.172893287245003</v>
      </c>
      <c r="G141" s="702">
        <v>8.8621488812070002</v>
      </c>
      <c r="H141" s="704">
        <v>0</v>
      </c>
      <c r="I141" s="701">
        <v>0</v>
      </c>
      <c r="J141" s="702">
        <v>-8.8621488812070002</v>
      </c>
      <c r="K141" s="705">
        <v>0</v>
      </c>
    </row>
    <row r="142" spans="1:11" ht="14.4" customHeight="1" thickBot="1" x14ac:dyDescent="0.35">
      <c r="A142" s="723" t="s">
        <v>463</v>
      </c>
      <c r="B142" s="701">
        <v>0</v>
      </c>
      <c r="C142" s="701">
        <v>53.902000000000001</v>
      </c>
      <c r="D142" s="702">
        <v>53.902000000000001</v>
      </c>
      <c r="E142" s="711" t="s">
        <v>329</v>
      </c>
      <c r="F142" s="701">
        <v>53.172893287245003</v>
      </c>
      <c r="G142" s="702">
        <v>8.8621488812070002</v>
      </c>
      <c r="H142" s="704">
        <v>0</v>
      </c>
      <c r="I142" s="701">
        <v>0</v>
      </c>
      <c r="J142" s="702">
        <v>-8.8621488812070002</v>
      </c>
      <c r="K142" s="705">
        <v>0</v>
      </c>
    </row>
    <row r="143" spans="1:11" ht="14.4" customHeight="1" thickBot="1" x14ac:dyDescent="0.35">
      <c r="A143" s="720" t="s">
        <v>464</v>
      </c>
      <c r="B143" s="701">
        <v>2659</v>
      </c>
      <c r="C143" s="701">
        <v>2987.3846100000001</v>
      </c>
      <c r="D143" s="702">
        <v>328.38460999999597</v>
      </c>
      <c r="E143" s="703">
        <v>1.1234992892060001</v>
      </c>
      <c r="F143" s="701">
        <v>2891.6166809829401</v>
      </c>
      <c r="G143" s="702">
        <v>481.93611349715701</v>
      </c>
      <c r="H143" s="704">
        <v>218.48939999999999</v>
      </c>
      <c r="I143" s="701">
        <v>456.75988000000001</v>
      </c>
      <c r="J143" s="702">
        <v>-25.176233497156002</v>
      </c>
      <c r="K143" s="705">
        <v>0.15796003772</v>
      </c>
    </row>
    <row r="144" spans="1:11" ht="14.4" customHeight="1" thickBot="1" x14ac:dyDescent="0.35">
      <c r="A144" s="721" t="s">
        <v>465</v>
      </c>
      <c r="B144" s="701">
        <v>2620</v>
      </c>
      <c r="C144" s="701">
        <v>2699.1280000000002</v>
      </c>
      <c r="D144" s="702">
        <v>79.127999999996007</v>
      </c>
      <c r="E144" s="703">
        <v>1.0302015267169999</v>
      </c>
      <c r="F144" s="701">
        <v>2891.6166809829401</v>
      </c>
      <c r="G144" s="702">
        <v>481.93611349715701</v>
      </c>
      <c r="H144" s="704">
        <v>209.36600000000001</v>
      </c>
      <c r="I144" s="701">
        <v>418.73200000000003</v>
      </c>
      <c r="J144" s="702">
        <v>-63.204113497156001</v>
      </c>
      <c r="K144" s="705">
        <v>0.144808958515</v>
      </c>
    </row>
    <row r="145" spans="1:11" ht="14.4" customHeight="1" thickBot="1" x14ac:dyDescent="0.35">
      <c r="A145" s="722" t="s">
        <v>466</v>
      </c>
      <c r="B145" s="706">
        <v>2620</v>
      </c>
      <c r="C145" s="706">
        <v>2698.9450000000002</v>
      </c>
      <c r="D145" s="707">
        <v>78.944999999996</v>
      </c>
      <c r="E145" s="713">
        <v>1.0301316793890001</v>
      </c>
      <c r="F145" s="706">
        <v>2891.6166809829401</v>
      </c>
      <c r="G145" s="707">
        <v>481.93611349715701</v>
      </c>
      <c r="H145" s="709">
        <v>209.36600000000001</v>
      </c>
      <c r="I145" s="706">
        <v>418.73200000000003</v>
      </c>
      <c r="J145" s="707">
        <v>-63.204113497156001</v>
      </c>
      <c r="K145" s="714">
        <v>0.144808958515</v>
      </c>
    </row>
    <row r="146" spans="1:11" ht="14.4" customHeight="1" thickBot="1" x14ac:dyDescent="0.35">
      <c r="A146" s="723" t="s">
        <v>467</v>
      </c>
      <c r="B146" s="701">
        <v>405.00000000000102</v>
      </c>
      <c r="C146" s="701">
        <v>408.65600000000001</v>
      </c>
      <c r="D146" s="702">
        <v>3.655999999999</v>
      </c>
      <c r="E146" s="703">
        <v>1.0090271604929999</v>
      </c>
      <c r="F146" s="701">
        <v>434.160271533105</v>
      </c>
      <c r="G146" s="702">
        <v>72.360045255516994</v>
      </c>
      <c r="H146" s="704">
        <v>34.527999999999999</v>
      </c>
      <c r="I146" s="701">
        <v>69.055999999999997</v>
      </c>
      <c r="J146" s="702">
        <v>-3.3040452555169999</v>
      </c>
      <c r="K146" s="705">
        <v>0.15905646952899999</v>
      </c>
    </row>
    <row r="147" spans="1:11" ht="14.4" customHeight="1" thickBot="1" x14ac:dyDescent="0.35">
      <c r="A147" s="723" t="s">
        <v>468</v>
      </c>
      <c r="B147" s="701">
        <v>593.00000000000102</v>
      </c>
      <c r="C147" s="701">
        <v>593.20799999999997</v>
      </c>
      <c r="D147" s="702">
        <v>0.20799999999900001</v>
      </c>
      <c r="E147" s="703">
        <v>1.0003507588530001</v>
      </c>
      <c r="F147" s="701">
        <v>630.64047627187699</v>
      </c>
      <c r="G147" s="702">
        <v>105.106746045313</v>
      </c>
      <c r="H147" s="704">
        <v>49.649000000000001</v>
      </c>
      <c r="I147" s="701">
        <v>99.298000000000002</v>
      </c>
      <c r="J147" s="702">
        <v>-5.8087460453119997</v>
      </c>
      <c r="K147" s="705">
        <v>0.15745579888399999</v>
      </c>
    </row>
    <row r="148" spans="1:11" ht="14.4" customHeight="1" thickBot="1" x14ac:dyDescent="0.35">
      <c r="A148" s="723" t="s">
        <v>469</v>
      </c>
      <c r="B148" s="701">
        <v>7</v>
      </c>
      <c r="C148" s="701">
        <v>81.575999999999993</v>
      </c>
      <c r="D148" s="702">
        <v>74.575999999999993</v>
      </c>
      <c r="E148" s="703">
        <v>11.653714285714001</v>
      </c>
      <c r="F148" s="701">
        <v>87.423371747941999</v>
      </c>
      <c r="G148" s="702">
        <v>14.57056195799</v>
      </c>
      <c r="H148" s="704">
        <v>12.34</v>
      </c>
      <c r="I148" s="701">
        <v>24.68</v>
      </c>
      <c r="J148" s="702">
        <v>10.109438042009</v>
      </c>
      <c r="K148" s="705">
        <v>0.28230437132000002</v>
      </c>
    </row>
    <row r="149" spans="1:11" ht="14.4" customHeight="1" thickBot="1" x14ac:dyDescent="0.35">
      <c r="A149" s="723" t="s">
        <v>470</v>
      </c>
      <c r="B149" s="701">
        <v>1231</v>
      </c>
      <c r="C149" s="701">
        <v>1231.49</v>
      </c>
      <c r="D149" s="702">
        <v>0.48999999999799998</v>
      </c>
      <c r="E149" s="703">
        <v>1.0003980503650001</v>
      </c>
      <c r="F149" s="701">
        <v>1308.73938471424</v>
      </c>
      <c r="G149" s="702">
        <v>218.123230785706</v>
      </c>
      <c r="H149" s="704">
        <v>101.11799999999999</v>
      </c>
      <c r="I149" s="701">
        <v>202.23599999999999</v>
      </c>
      <c r="J149" s="702">
        <v>-15.887230785706</v>
      </c>
      <c r="K149" s="705">
        <v>0.15452732787099999</v>
      </c>
    </row>
    <row r="150" spans="1:11" ht="14.4" customHeight="1" thickBot="1" x14ac:dyDescent="0.35">
      <c r="A150" s="723" t="s">
        <v>471</v>
      </c>
      <c r="B150" s="701">
        <v>354.00000000000102</v>
      </c>
      <c r="C150" s="701">
        <v>353.66199999999998</v>
      </c>
      <c r="D150" s="702">
        <v>-0.33800000000000002</v>
      </c>
      <c r="E150" s="703">
        <v>0.99904519774</v>
      </c>
      <c r="F150" s="701">
        <v>397.41867091957198</v>
      </c>
      <c r="G150" s="702">
        <v>66.236445153261997</v>
      </c>
      <c r="H150" s="704">
        <v>10.044</v>
      </c>
      <c r="I150" s="701">
        <v>20.088000000000001</v>
      </c>
      <c r="J150" s="702">
        <v>-46.148445153262003</v>
      </c>
      <c r="K150" s="705">
        <v>5.0546190881E-2</v>
      </c>
    </row>
    <row r="151" spans="1:11" ht="14.4" customHeight="1" thickBot="1" x14ac:dyDescent="0.35">
      <c r="A151" s="723" t="s">
        <v>472</v>
      </c>
      <c r="B151" s="701">
        <v>30</v>
      </c>
      <c r="C151" s="701">
        <v>30.353000000000002</v>
      </c>
      <c r="D151" s="702">
        <v>0.352999999999</v>
      </c>
      <c r="E151" s="703">
        <v>1.0117666666659999</v>
      </c>
      <c r="F151" s="701">
        <v>33.234505796204999</v>
      </c>
      <c r="G151" s="702">
        <v>5.5390842993670004</v>
      </c>
      <c r="H151" s="704">
        <v>1.6870000000000001</v>
      </c>
      <c r="I151" s="701">
        <v>3.3740000000000001</v>
      </c>
      <c r="J151" s="702">
        <v>-2.1650842993669999</v>
      </c>
      <c r="K151" s="705">
        <v>0.101520992088</v>
      </c>
    </row>
    <row r="152" spans="1:11" ht="14.4" customHeight="1" thickBot="1" x14ac:dyDescent="0.35">
      <c r="A152" s="722" t="s">
        <v>473</v>
      </c>
      <c r="B152" s="706">
        <v>0</v>
      </c>
      <c r="C152" s="706">
        <v>0.183</v>
      </c>
      <c r="D152" s="707">
        <v>0.183</v>
      </c>
      <c r="E152" s="708" t="s">
        <v>342</v>
      </c>
      <c r="F152" s="706">
        <v>0</v>
      </c>
      <c r="G152" s="707">
        <v>0</v>
      </c>
      <c r="H152" s="709">
        <v>0</v>
      </c>
      <c r="I152" s="706">
        <v>0</v>
      </c>
      <c r="J152" s="707">
        <v>0</v>
      </c>
      <c r="K152" s="714">
        <v>0</v>
      </c>
    </row>
    <row r="153" spans="1:11" ht="14.4" customHeight="1" thickBot="1" x14ac:dyDescent="0.35">
      <c r="A153" s="723" t="s">
        <v>474</v>
      </c>
      <c r="B153" s="701">
        <v>0</v>
      </c>
      <c r="C153" s="701">
        <v>0.183</v>
      </c>
      <c r="D153" s="702">
        <v>0.183</v>
      </c>
      <c r="E153" s="711" t="s">
        <v>342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05">
        <v>0</v>
      </c>
    </row>
    <row r="154" spans="1:11" ht="14.4" customHeight="1" thickBot="1" x14ac:dyDescent="0.35">
      <c r="A154" s="721" t="s">
        <v>475</v>
      </c>
      <c r="B154" s="701">
        <v>39</v>
      </c>
      <c r="C154" s="701">
        <v>288.25661000000002</v>
      </c>
      <c r="D154" s="702">
        <v>249.25660999999999</v>
      </c>
      <c r="E154" s="703">
        <v>7.3911951282050001</v>
      </c>
      <c r="F154" s="701">
        <v>0</v>
      </c>
      <c r="G154" s="702">
        <v>0</v>
      </c>
      <c r="H154" s="704">
        <v>9.1234000000000002</v>
      </c>
      <c r="I154" s="701">
        <v>38.027880000000003</v>
      </c>
      <c r="J154" s="702">
        <v>38.027880000000003</v>
      </c>
      <c r="K154" s="712" t="s">
        <v>329</v>
      </c>
    </row>
    <row r="155" spans="1:11" ht="14.4" customHeight="1" thickBot="1" x14ac:dyDescent="0.35">
      <c r="A155" s="722" t="s">
        <v>476</v>
      </c>
      <c r="B155" s="706">
        <v>39</v>
      </c>
      <c r="C155" s="706">
        <v>72.052750000000003</v>
      </c>
      <c r="D155" s="707">
        <v>33.052750000000003</v>
      </c>
      <c r="E155" s="713">
        <v>1.8475064102559999</v>
      </c>
      <c r="F155" s="706">
        <v>0</v>
      </c>
      <c r="G155" s="707">
        <v>0</v>
      </c>
      <c r="H155" s="709">
        <v>0</v>
      </c>
      <c r="I155" s="706">
        <v>28.90448</v>
      </c>
      <c r="J155" s="707">
        <v>28.90448</v>
      </c>
      <c r="K155" s="710" t="s">
        <v>329</v>
      </c>
    </row>
    <row r="156" spans="1:11" ht="14.4" customHeight="1" thickBot="1" x14ac:dyDescent="0.35">
      <c r="A156" s="723" t="s">
        <v>477</v>
      </c>
      <c r="B156" s="701">
        <v>39</v>
      </c>
      <c r="C156" s="701">
        <v>72.052750000000003</v>
      </c>
      <c r="D156" s="702">
        <v>33.052750000000003</v>
      </c>
      <c r="E156" s="703">
        <v>1.8475064102559999</v>
      </c>
      <c r="F156" s="701">
        <v>0</v>
      </c>
      <c r="G156" s="702">
        <v>0</v>
      </c>
      <c r="H156" s="704">
        <v>0</v>
      </c>
      <c r="I156" s="701">
        <v>28.90448</v>
      </c>
      <c r="J156" s="702">
        <v>28.90448</v>
      </c>
      <c r="K156" s="712" t="s">
        <v>329</v>
      </c>
    </row>
    <row r="157" spans="1:11" ht="14.4" customHeight="1" thickBot="1" x14ac:dyDescent="0.35">
      <c r="A157" s="722" t="s">
        <v>478</v>
      </c>
      <c r="B157" s="706">
        <v>0</v>
      </c>
      <c r="C157" s="706">
        <v>128.96793</v>
      </c>
      <c r="D157" s="707">
        <v>128.96793</v>
      </c>
      <c r="E157" s="708" t="s">
        <v>329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0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12.074669999999999</v>
      </c>
      <c r="D158" s="702">
        <v>12.074669999999999</v>
      </c>
      <c r="E158" s="711" t="s">
        <v>342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4.9851999999999999</v>
      </c>
      <c r="D159" s="702">
        <v>4.9851999999999999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111.90806000000001</v>
      </c>
      <c r="D160" s="702">
        <v>111.90806000000001</v>
      </c>
      <c r="E160" s="711" t="s">
        <v>342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2" t="s">
        <v>482</v>
      </c>
      <c r="B161" s="706">
        <v>0</v>
      </c>
      <c r="C161" s="706">
        <v>18.2468</v>
      </c>
      <c r="D161" s="707">
        <v>18.2468</v>
      </c>
      <c r="E161" s="708" t="s">
        <v>329</v>
      </c>
      <c r="F161" s="706">
        <v>0</v>
      </c>
      <c r="G161" s="707">
        <v>0</v>
      </c>
      <c r="H161" s="709">
        <v>9.1234000000000002</v>
      </c>
      <c r="I161" s="706">
        <v>9.1234000000000002</v>
      </c>
      <c r="J161" s="707">
        <v>9.1234000000000002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18.2468</v>
      </c>
      <c r="D162" s="702">
        <v>18.2468</v>
      </c>
      <c r="E162" s="711" t="s">
        <v>329</v>
      </c>
      <c r="F162" s="701">
        <v>0</v>
      </c>
      <c r="G162" s="702">
        <v>0</v>
      </c>
      <c r="H162" s="704">
        <v>9.1234000000000002</v>
      </c>
      <c r="I162" s="701">
        <v>9.1234000000000002</v>
      </c>
      <c r="J162" s="702">
        <v>9.1234000000000002</v>
      </c>
      <c r="K162" s="712" t="s">
        <v>329</v>
      </c>
    </row>
    <row r="163" spans="1:11" ht="14.4" customHeight="1" thickBot="1" x14ac:dyDescent="0.35">
      <c r="A163" s="722" t="s">
        <v>484</v>
      </c>
      <c r="B163" s="706">
        <v>0</v>
      </c>
      <c r="C163" s="706">
        <v>59.344970000000004</v>
      </c>
      <c r="D163" s="707">
        <v>59.344970000000004</v>
      </c>
      <c r="E163" s="708" t="s">
        <v>342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59.344970000000004</v>
      </c>
      <c r="D164" s="702">
        <v>59.344970000000004</v>
      </c>
      <c r="E164" s="711" t="s">
        <v>342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2" t="s">
        <v>486</v>
      </c>
      <c r="B165" s="706">
        <v>0</v>
      </c>
      <c r="C165" s="706">
        <v>9.6441599999989993</v>
      </c>
      <c r="D165" s="707">
        <v>9.6441599999989993</v>
      </c>
      <c r="E165" s="708" t="s">
        <v>329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4">
        <v>0</v>
      </c>
    </row>
    <row r="166" spans="1:11" ht="14.4" customHeight="1" thickBot="1" x14ac:dyDescent="0.35">
      <c r="A166" s="723" t="s">
        <v>487</v>
      </c>
      <c r="B166" s="701">
        <v>0</v>
      </c>
      <c r="C166" s="701">
        <v>9.6441599999989993</v>
      </c>
      <c r="D166" s="702">
        <v>9.6441599999989993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05">
        <v>0</v>
      </c>
    </row>
    <row r="167" spans="1:11" ht="14.4" customHeight="1" thickBot="1" x14ac:dyDescent="0.35">
      <c r="A167" s="719" t="s">
        <v>488</v>
      </c>
      <c r="B167" s="701">
        <v>105354.01279849</v>
      </c>
      <c r="C167" s="701">
        <v>108579.91701</v>
      </c>
      <c r="D167" s="702">
        <v>3225.9042115095799</v>
      </c>
      <c r="E167" s="703">
        <v>1.0306196615180001</v>
      </c>
      <c r="F167" s="701">
        <v>109469.51830403499</v>
      </c>
      <c r="G167" s="702">
        <v>18244.919717339199</v>
      </c>
      <c r="H167" s="704">
        <v>10868.12875</v>
      </c>
      <c r="I167" s="701">
        <v>19986.9048</v>
      </c>
      <c r="J167" s="702">
        <v>1741.9850826607901</v>
      </c>
      <c r="K167" s="705">
        <v>0.182579635953</v>
      </c>
    </row>
    <row r="168" spans="1:11" ht="14.4" customHeight="1" thickBot="1" x14ac:dyDescent="0.35">
      <c r="A168" s="720" t="s">
        <v>489</v>
      </c>
      <c r="B168" s="701">
        <v>105221.106081267</v>
      </c>
      <c r="C168" s="701">
        <v>107683.54369999999</v>
      </c>
      <c r="D168" s="702">
        <v>2462.4376187328198</v>
      </c>
      <c r="E168" s="703">
        <v>1.023402506497</v>
      </c>
      <c r="F168" s="701">
        <v>109328.731790989</v>
      </c>
      <c r="G168" s="702">
        <v>18221.4552984982</v>
      </c>
      <c r="H168" s="704">
        <v>10863.99696</v>
      </c>
      <c r="I168" s="701">
        <v>19980.5416</v>
      </c>
      <c r="J168" s="702">
        <v>1759.0863015018299</v>
      </c>
      <c r="K168" s="705">
        <v>0.18275654782299999</v>
      </c>
    </row>
    <row r="169" spans="1:11" ht="14.4" customHeight="1" thickBot="1" x14ac:dyDescent="0.35">
      <c r="A169" s="721" t="s">
        <v>490</v>
      </c>
      <c r="B169" s="701">
        <v>105221.106081267</v>
      </c>
      <c r="C169" s="701">
        <v>107683.54369999999</v>
      </c>
      <c r="D169" s="702">
        <v>2462.4376187328198</v>
      </c>
      <c r="E169" s="703">
        <v>1.023402506497</v>
      </c>
      <c r="F169" s="701">
        <v>109328.731790989</v>
      </c>
      <c r="G169" s="702">
        <v>18221.4552984982</v>
      </c>
      <c r="H169" s="704">
        <v>10863.99696</v>
      </c>
      <c r="I169" s="701">
        <v>19980.5416</v>
      </c>
      <c r="J169" s="702">
        <v>1759.0863015018299</v>
      </c>
      <c r="K169" s="705">
        <v>0.18275654782299999</v>
      </c>
    </row>
    <row r="170" spans="1:11" ht="14.4" customHeight="1" thickBot="1" x14ac:dyDescent="0.35">
      <c r="A170" s="722" t="s">
        <v>491</v>
      </c>
      <c r="B170" s="706">
        <v>159.591604970936</v>
      </c>
      <c r="C170" s="706">
        <v>134.48418000000001</v>
      </c>
      <c r="D170" s="707">
        <v>-25.107424970935998</v>
      </c>
      <c r="E170" s="713">
        <v>0.84267703194300003</v>
      </c>
      <c r="F170" s="706">
        <v>144.54048838551699</v>
      </c>
      <c r="G170" s="707">
        <v>24.090081397586001</v>
      </c>
      <c r="H170" s="709">
        <v>9.6649100000000008</v>
      </c>
      <c r="I170" s="706">
        <v>17.167310000000001</v>
      </c>
      <c r="J170" s="707">
        <v>-6.9227713975859997</v>
      </c>
      <c r="K170" s="714">
        <v>0.118771634105</v>
      </c>
    </row>
    <row r="171" spans="1:11" ht="14.4" customHeight="1" thickBot="1" x14ac:dyDescent="0.35">
      <c r="A171" s="723" t="s">
        <v>492</v>
      </c>
      <c r="B171" s="701">
        <v>0.38707934105300001</v>
      </c>
      <c r="C171" s="701">
        <v>0.46281</v>
      </c>
      <c r="D171" s="702">
        <v>7.5730658946000007E-2</v>
      </c>
      <c r="E171" s="703">
        <v>1.195646346665</v>
      </c>
      <c r="F171" s="701">
        <v>0.46067589728199998</v>
      </c>
      <c r="G171" s="702">
        <v>7.6779316213000007E-2</v>
      </c>
      <c r="H171" s="704">
        <v>0</v>
      </c>
      <c r="I171" s="701">
        <v>0</v>
      </c>
      <c r="J171" s="702">
        <v>-7.6779316213000007E-2</v>
      </c>
      <c r="K171" s="705">
        <v>0</v>
      </c>
    </row>
    <row r="172" spans="1:11" ht="14.4" customHeight="1" thickBot="1" x14ac:dyDescent="0.35">
      <c r="A172" s="723" t="s">
        <v>493</v>
      </c>
      <c r="B172" s="701">
        <v>0.20452562988299999</v>
      </c>
      <c r="C172" s="701">
        <v>0</v>
      </c>
      <c r="D172" s="702">
        <v>-0.20452562988299999</v>
      </c>
      <c r="E172" s="703">
        <v>0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05">
        <v>0</v>
      </c>
    </row>
    <row r="173" spans="1:11" ht="14.4" customHeight="1" thickBot="1" x14ac:dyDescent="0.35">
      <c r="A173" s="723" t="s">
        <v>494</v>
      </c>
      <c r="B173" s="701">
        <v>2</v>
      </c>
      <c r="C173" s="701">
        <v>0</v>
      </c>
      <c r="D173" s="702">
        <v>-2</v>
      </c>
      <c r="E173" s="703">
        <v>0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05">
        <v>0</v>
      </c>
    </row>
    <row r="174" spans="1:11" ht="14.4" customHeight="1" thickBot="1" x14ac:dyDescent="0.35">
      <c r="A174" s="723" t="s">
        <v>495</v>
      </c>
      <c r="B174" s="701">
        <v>124</v>
      </c>
      <c r="C174" s="701">
        <v>112.09059999999999</v>
      </c>
      <c r="D174" s="702">
        <v>-11.9094</v>
      </c>
      <c r="E174" s="703">
        <v>0.903956451612</v>
      </c>
      <c r="F174" s="701">
        <v>117.029841403482</v>
      </c>
      <c r="G174" s="702">
        <v>19.504973567246001</v>
      </c>
      <c r="H174" s="704">
        <v>0.15240000000000001</v>
      </c>
      <c r="I174" s="701">
        <v>0.45479999999999998</v>
      </c>
      <c r="J174" s="702">
        <v>-19.050173567245999</v>
      </c>
      <c r="K174" s="705">
        <v>3.8861882960000002E-3</v>
      </c>
    </row>
    <row r="175" spans="1:11" ht="14.4" customHeight="1" thickBot="1" x14ac:dyDescent="0.35">
      <c r="A175" s="723" t="s">
        <v>496</v>
      </c>
      <c r="B175" s="701">
        <v>33</v>
      </c>
      <c r="C175" s="701">
        <v>21.930769999999999</v>
      </c>
      <c r="D175" s="702">
        <v>-11.069229999999999</v>
      </c>
      <c r="E175" s="703">
        <v>0.664568787878</v>
      </c>
      <c r="F175" s="701">
        <v>27.049971084751999</v>
      </c>
      <c r="G175" s="702">
        <v>4.508328514125</v>
      </c>
      <c r="H175" s="704">
        <v>9.5125100000000007</v>
      </c>
      <c r="I175" s="701">
        <v>16.712510000000002</v>
      </c>
      <c r="J175" s="702">
        <v>12.204181485874001</v>
      </c>
      <c r="K175" s="705">
        <v>0.61783836838899997</v>
      </c>
    </row>
    <row r="176" spans="1:11" ht="14.4" customHeight="1" thickBot="1" x14ac:dyDescent="0.35">
      <c r="A176" s="722" t="s">
        <v>497</v>
      </c>
      <c r="B176" s="706">
        <v>297.790388668525</v>
      </c>
      <c r="C176" s="706">
        <v>101.73719</v>
      </c>
      <c r="D176" s="707">
        <v>-196.053198668524</v>
      </c>
      <c r="E176" s="713">
        <v>0.34164027406899999</v>
      </c>
      <c r="F176" s="706">
        <v>804.83418961602001</v>
      </c>
      <c r="G176" s="707">
        <v>134.13903160267</v>
      </c>
      <c r="H176" s="709">
        <v>2.1131199999999999</v>
      </c>
      <c r="I176" s="706">
        <v>97.797399999999996</v>
      </c>
      <c r="J176" s="707">
        <v>-36.341631602668997</v>
      </c>
      <c r="K176" s="714">
        <v>0.121512482026</v>
      </c>
    </row>
    <row r="177" spans="1:11" ht="14.4" customHeight="1" thickBot="1" x14ac:dyDescent="0.35">
      <c r="A177" s="723" t="s">
        <v>498</v>
      </c>
      <c r="B177" s="701">
        <v>293.644048905587</v>
      </c>
      <c r="C177" s="701">
        <v>101.41929</v>
      </c>
      <c r="D177" s="702">
        <v>-192.22475890558701</v>
      </c>
      <c r="E177" s="703">
        <v>0.34538173131</v>
      </c>
      <c r="F177" s="701">
        <v>804.53828288388502</v>
      </c>
      <c r="G177" s="702">
        <v>134.08971381398101</v>
      </c>
      <c r="H177" s="704">
        <v>1.8370200000000001</v>
      </c>
      <c r="I177" s="701">
        <v>97.521299999999997</v>
      </c>
      <c r="J177" s="702">
        <v>-36.568413813980001</v>
      </c>
      <c r="K177" s="705">
        <v>0.12121399574699999</v>
      </c>
    </row>
    <row r="178" spans="1:11" ht="14.4" customHeight="1" thickBot="1" x14ac:dyDescent="0.35">
      <c r="A178" s="723" t="s">
        <v>499</v>
      </c>
      <c r="B178" s="701">
        <v>4.146339762937</v>
      </c>
      <c r="C178" s="701">
        <v>0.31790000000000002</v>
      </c>
      <c r="D178" s="702">
        <v>-3.8284397629370002</v>
      </c>
      <c r="E178" s="703">
        <v>7.6670031442999997E-2</v>
      </c>
      <c r="F178" s="701">
        <v>0.29590673213399998</v>
      </c>
      <c r="G178" s="702">
        <v>4.9317788688999997E-2</v>
      </c>
      <c r="H178" s="704">
        <v>0.27610000000000001</v>
      </c>
      <c r="I178" s="701">
        <v>0.27610000000000001</v>
      </c>
      <c r="J178" s="702">
        <v>0.22678221131000001</v>
      </c>
      <c r="K178" s="705">
        <v>0.93306427335599995</v>
      </c>
    </row>
    <row r="179" spans="1:11" ht="14.4" customHeight="1" thickBot="1" x14ac:dyDescent="0.35">
      <c r="A179" s="722" t="s">
        <v>500</v>
      </c>
      <c r="B179" s="706">
        <v>38.274301167944003</v>
      </c>
      <c r="C179" s="706">
        <v>68.078959999999995</v>
      </c>
      <c r="D179" s="707">
        <v>29.804658832055999</v>
      </c>
      <c r="E179" s="713">
        <v>1.7787120319</v>
      </c>
      <c r="F179" s="706">
        <v>67.851764172388002</v>
      </c>
      <c r="G179" s="707">
        <v>11.308627362064</v>
      </c>
      <c r="H179" s="709">
        <v>77.543909999999997</v>
      </c>
      <c r="I179" s="706">
        <v>139.44212999999999</v>
      </c>
      <c r="J179" s="707">
        <v>128.13350263793501</v>
      </c>
      <c r="K179" s="714">
        <v>0</v>
      </c>
    </row>
    <row r="180" spans="1:11" ht="14.4" customHeight="1" thickBot="1" x14ac:dyDescent="0.35">
      <c r="A180" s="723" t="s">
        <v>501</v>
      </c>
      <c r="B180" s="701">
        <v>5.2743011679440004</v>
      </c>
      <c r="C180" s="701">
        <v>3.5183200000000001</v>
      </c>
      <c r="D180" s="702">
        <v>-1.7559811679440001</v>
      </c>
      <c r="E180" s="703">
        <v>0.66706846802399999</v>
      </c>
      <c r="F180" s="701">
        <v>3.2818264009770002</v>
      </c>
      <c r="G180" s="702">
        <v>0.54697106682899999</v>
      </c>
      <c r="H180" s="704">
        <v>29.359670000000001</v>
      </c>
      <c r="I180" s="701">
        <v>90.946770000000001</v>
      </c>
      <c r="J180" s="702">
        <v>90.399798933170004</v>
      </c>
      <c r="K180" s="705">
        <v>27.712242784352</v>
      </c>
    </row>
    <row r="181" spans="1:11" ht="14.4" customHeight="1" thickBot="1" x14ac:dyDescent="0.35">
      <c r="A181" s="723" t="s">
        <v>502</v>
      </c>
      <c r="B181" s="701">
        <v>33</v>
      </c>
      <c r="C181" s="701">
        <v>64.560640000000006</v>
      </c>
      <c r="D181" s="702">
        <v>31.560639999999999</v>
      </c>
      <c r="E181" s="703">
        <v>1.9563830303030001</v>
      </c>
      <c r="F181" s="701">
        <v>64.569937771409997</v>
      </c>
      <c r="G181" s="702">
        <v>10.761656295234999</v>
      </c>
      <c r="H181" s="704">
        <v>48.184240000000003</v>
      </c>
      <c r="I181" s="701">
        <v>48.495359999999998</v>
      </c>
      <c r="J181" s="702">
        <v>37.733703704763997</v>
      </c>
      <c r="K181" s="705">
        <v>0.75105167627199998</v>
      </c>
    </row>
    <row r="182" spans="1:11" ht="14.4" customHeight="1" thickBot="1" x14ac:dyDescent="0.35">
      <c r="A182" s="722" t="s">
        <v>503</v>
      </c>
      <c r="B182" s="706">
        <v>0</v>
      </c>
      <c r="C182" s="706">
        <v>-29.58588</v>
      </c>
      <c r="D182" s="707">
        <v>-29.58588</v>
      </c>
      <c r="E182" s="708" t="s">
        <v>329</v>
      </c>
      <c r="F182" s="706">
        <v>0</v>
      </c>
      <c r="G182" s="707">
        <v>0</v>
      </c>
      <c r="H182" s="709">
        <v>-22.4863</v>
      </c>
      <c r="I182" s="706">
        <v>-22.4863</v>
      </c>
      <c r="J182" s="707">
        <v>-22.4863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-29.58588</v>
      </c>
      <c r="D183" s="702">
        <v>-29.58588</v>
      </c>
      <c r="E183" s="711" t="s">
        <v>329</v>
      </c>
      <c r="F183" s="701">
        <v>0</v>
      </c>
      <c r="G183" s="702">
        <v>0</v>
      </c>
      <c r="H183" s="704">
        <v>-22.4863</v>
      </c>
      <c r="I183" s="701">
        <v>-22.4863</v>
      </c>
      <c r="J183" s="702">
        <v>-22.4863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0.44978645976100001</v>
      </c>
      <c r="C184" s="706">
        <v>0</v>
      </c>
      <c r="D184" s="707">
        <v>-0.44978645976100001</v>
      </c>
      <c r="E184" s="713">
        <v>0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4">
        <v>0</v>
      </c>
    </row>
    <row r="185" spans="1:11" ht="14.4" customHeight="1" thickBot="1" x14ac:dyDescent="0.35">
      <c r="A185" s="723" t="s">
        <v>506</v>
      </c>
      <c r="B185" s="701">
        <v>0.44978645976100001</v>
      </c>
      <c r="C185" s="701">
        <v>0</v>
      </c>
      <c r="D185" s="702">
        <v>-0.44978645976100001</v>
      </c>
      <c r="E185" s="703">
        <v>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0</v>
      </c>
    </row>
    <row r="186" spans="1:11" ht="14.4" customHeight="1" thickBot="1" x14ac:dyDescent="0.35">
      <c r="A186" s="722" t="s">
        <v>507</v>
      </c>
      <c r="B186" s="706">
        <v>104725</v>
      </c>
      <c r="C186" s="706">
        <v>105100.08386</v>
      </c>
      <c r="D186" s="707">
        <v>375.08386000002798</v>
      </c>
      <c r="E186" s="713">
        <v>1.0035816076390001</v>
      </c>
      <c r="F186" s="706">
        <v>108311.505348815</v>
      </c>
      <c r="G186" s="707">
        <v>18051.917558135799</v>
      </c>
      <c r="H186" s="709">
        <v>10797.125249999999</v>
      </c>
      <c r="I186" s="706">
        <v>18725.249</v>
      </c>
      <c r="J186" s="707">
        <v>673.33144186415302</v>
      </c>
      <c r="K186" s="714">
        <v>0.17288328640299999</v>
      </c>
    </row>
    <row r="187" spans="1:11" ht="14.4" customHeight="1" thickBot="1" x14ac:dyDescent="0.35">
      <c r="A187" s="723" t="s">
        <v>508</v>
      </c>
      <c r="B187" s="701">
        <v>50623</v>
      </c>
      <c r="C187" s="701">
        <v>44097.768989999997</v>
      </c>
      <c r="D187" s="702">
        <v>-6525.2310100000004</v>
      </c>
      <c r="E187" s="703">
        <v>0.87110145566200003</v>
      </c>
      <c r="F187" s="701">
        <v>46328.137528896703</v>
      </c>
      <c r="G187" s="702">
        <v>7721.3562548161199</v>
      </c>
      <c r="H187" s="704">
        <v>4616.7972300000001</v>
      </c>
      <c r="I187" s="701">
        <v>7745.83014</v>
      </c>
      <c r="J187" s="702">
        <v>24.473885183882999</v>
      </c>
      <c r="K187" s="705">
        <v>0.16719493925600001</v>
      </c>
    </row>
    <row r="188" spans="1:11" ht="14.4" customHeight="1" thickBot="1" x14ac:dyDescent="0.35">
      <c r="A188" s="723" t="s">
        <v>509</v>
      </c>
      <c r="B188" s="701">
        <v>54102</v>
      </c>
      <c r="C188" s="701">
        <v>61002.314870000002</v>
      </c>
      <c r="D188" s="702">
        <v>6900.3148700000002</v>
      </c>
      <c r="E188" s="703">
        <v>1.1275426947239999</v>
      </c>
      <c r="F188" s="701">
        <v>61983.3678199184</v>
      </c>
      <c r="G188" s="702">
        <v>10330.561303319701</v>
      </c>
      <c r="H188" s="704">
        <v>6180.3280199999999</v>
      </c>
      <c r="I188" s="701">
        <v>10979.41886</v>
      </c>
      <c r="J188" s="702">
        <v>648.85755668027002</v>
      </c>
      <c r="K188" s="705">
        <v>0.17713491935199999</v>
      </c>
    </row>
    <row r="189" spans="1:11" ht="14.4" customHeight="1" thickBot="1" x14ac:dyDescent="0.35">
      <c r="A189" s="722" t="s">
        <v>510</v>
      </c>
      <c r="B189" s="706">
        <v>0</v>
      </c>
      <c r="C189" s="706">
        <v>2308.74539</v>
      </c>
      <c r="D189" s="707">
        <v>2308.74539</v>
      </c>
      <c r="E189" s="708" t="s">
        <v>329</v>
      </c>
      <c r="F189" s="706">
        <v>0</v>
      </c>
      <c r="G189" s="707">
        <v>0</v>
      </c>
      <c r="H189" s="709">
        <v>3.6069999999999998E-2</v>
      </c>
      <c r="I189" s="706">
        <v>1023.37206</v>
      </c>
      <c r="J189" s="707">
        <v>1023.37206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1816.27253</v>
      </c>
      <c r="D190" s="702">
        <v>1816.27253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492.47286000000003</v>
      </c>
      <c r="D191" s="702">
        <v>492.47286000000003</v>
      </c>
      <c r="E191" s="711" t="s">
        <v>329</v>
      </c>
      <c r="F191" s="701">
        <v>0</v>
      </c>
      <c r="G191" s="702">
        <v>0</v>
      </c>
      <c r="H191" s="704">
        <v>3.6069999999999998E-2</v>
      </c>
      <c r="I191" s="701">
        <v>1023.37206</v>
      </c>
      <c r="J191" s="702">
        <v>1023.37206</v>
      </c>
      <c r="K191" s="712" t="s">
        <v>329</v>
      </c>
    </row>
    <row r="192" spans="1:11" ht="14.4" customHeight="1" thickBot="1" x14ac:dyDescent="0.35">
      <c r="A192" s="720" t="s">
        <v>513</v>
      </c>
      <c r="B192" s="701">
        <v>132.90671722325001</v>
      </c>
      <c r="C192" s="701">
        <v>167.47230999999999</v>
      </c>
      <c r="D192" s="702">
        <v>34.565592776749</v>
      </c>
      <c r="E192" s="703">
        <v>1.2600740842810001</v>
      </c>
      <c r="F192" s="701">
        <v>69.818177483805997</v>
      </c>
      <c r="G192" s="702">
        <v>11.636362913967</v>
      </c>
      <c r="H192" s="704">
        <v>4.1317899999999996</v>
      </c>
      <c r="I192" s="701">
        <v>6.3632</v>
      </c>
      <c r="J192" s="702">
        <v>-5.273162913967</v>
      </c>
      <c r="K192" s="705">
        <v>9.1139588990999998E-2</v>
      </c>
    </row>
    <row r="193" spans="1:11" ht="14.4" customHeight="1" thickBot="1" x14ac:dyDescent="0.35">
      <c r="A193" s="721" t="s">
        <v>514</v>
      </c>
      <c r="B193" s="701">
        <v>0</v>
      </c>
      <c r="C193" s="701">
        <v>59</v>
      </c>
      <c r="D193" s="702">
        <v>59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0</v>
      </c>
      <c r="C194" s="706">
        <v>59</v>
      </c>
      <c r="D194" s="707">
        <v>59</v>
      </c>
      <c r="E194" s="708" t="s">
        <v>342</v>
      </c>
      <c r="F194" s="706">
        <v>0</v>
      </c>
      <c r="G194" s="707">
        <v>0</v>
      </c>
      <c r="H194" s="709">
        <v>0</v>
      </c>
      <c r="I194" s="706">
        <v>0</v>
      </c>
      <c r="J194" s="707">
        <v>0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59</v>
      </c>
      <c r="D195" s="702">
        <v>59</v>
      </c>
      <c r="E195" s="711" t="s">
        <v>342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" customHeight="1" thickBot="1" x14ac:dyDescent="0.35">
      <c r="A196" s="726" t="s">
        <v>517</v>
      </c>
      <c r="B196" s="706">
        <v>132.90671722325001</v>
      </c>
      <c r="C196" s="706">
        <v>108.47230999999999</v>
      </c>
      <c r="D196" s="707">
        <v>-24.434407223249998</v>
      </c>
      <c r="E196" s="713">
        <v>0.81615370739899995</v>
      </c>
      <c r="F196" s="706">
        <v>69.818177483805997</v>
      </c>
      <c r="G196" s="707">
        <v>11.636362913967</v>
      </c>
      <c r="H196" s="709">
        <v>4.1317899999999996</v>
      </c>
      <c r="I196" s="706">
        <v>6.3632</v>
      </c>
      <c r="J196" s="707">
        <v>-5.273162913967</v>
      </c>
      <c r="K196" s="714">
        <v>9.1139588990999998E-2</v>
      </c>
    </row>
    <row r="197" spans="1:11" ht="14.4" customHeight="1" thickBot="1" x14ac:dyDescent="0.35">
      <c r="A197" s="722" t="s">
        <v>518</v>
      </c>
      <c r="B197" s="706">
        <v>0</v>
      </c>
      <c r="C197" s="706">
        <v>9.5E-4</v>
      </c>
      <c r="D197" s="707">
        <v>9.5E-4</v>
      </c>
      <c r="E197" s="708" t="s">
        <v>329</v>
      </c>
      <c r="F197" s="706">
        <v>0</v>
      </c>
      <c r="G197" s="707">
        <v>0</v>
      </c>
      <c r="H197" s="709">
        <v>-4.4000000000000002E-4</v>
      </c>
      <c r="I197" s="706">
        <v>-4.2999999999999999E-4</v>
      </c>
      <c r="J197" s="707">
        <v>-4.2999999999999999E-4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9.5E-4</v>
      </c>
      <c r="D198" s="702">
        <v>9.5E-4</v>
      </c>
      <c r="E198" s="711" t="s">
        <v>329</v>
      </c>
      <c r="F198" s="701">
        <v>0</v>
      </c>
      <c r="G198" s="702">
        <v>0</v>
      </c>
      <c r="H198" s="704">
        <v>-4.4000000000000002E-4</v>
      </c>
      <c r="I198" s="701">
        <v>-4.2999999999999999E-4</v>
      </c>
      <c r="J198" s="702">
        <v>-4.2999999999999999E-4</v>
      </c>
      <c r="K198" s="712" t="s">
        <v>329</v>
      </c>
    </row>
    <row r="199" spans="1:11" ht="14.4" customHeight="1" thickBot="1" x14ac:dyDescent="0.35">
      <c r="A199" s="722" t="s">
        <v>520</v>
      </c>
      <c r="B199" s="706">
        <v>132.90671722325001</v>
      </c>
      <c r="C199" s="706">
        <v>108.47136</v>
      </c>
      <c r="D199" s="707">
        <v>-24.435357223250001</v>
      </c>
      <c r="E199" s="713">
        <v>0.81614655952799997</v>
      </c>
      <c r="F199" s="706">
        <v>69.818177483805997</v>
      </c>
      <c r="G199" s="707">
        <v>11.636362913967</v>
      </c>
      <c r="H199" s="709">
        <v>4.1322299999999998</v>
      </c>
      <c r="I199" s="706">
        <v>6.3636299999999997</v>
      </c>
      <c r="J199" s="707">
        <v>-5.2727329139670003</v>
      </c>
      <c r="K199" s="714">
        <v>9.1145747845E-2</v>
      </c>
    </row>
    <row r="200" spans="1:11" ht="14.4" customHeight="1" thickBot="1" x14ac:dyDescent="0.35">
      <c r="A200" s="723" t="s">
        <v>521</v>
      </c>
      <c r="B200" s="701">
        <v>48.510409900836002</v>
      </c>
      <c r="C200" s="701">
        <v>0</v>
      </c>
      <c r="D200" s="702">
        <v>-48.510409900836002</v>
      </c>
      <c r="E200" s="703">
        <v>0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05">
        <v>0</v>
      </c>
    </row>
    <row r="201" spans="1:11" ht="14.4" customHeight="1" thickBot="1" x14ac:dyDescent="0.35">
      <c r="A201" s="723" t="s">
        <v>522</v>
      </c>
      <c r="B201" s="701">
        <v>84.396307322414003</v>
      </c>
      <c r="C201" s="701">
        <v>108.47136</v>
      </c>
      <c r="D201" s="702">
        <v>24.075052677584999</v>
      </c>
      <c r="E201" s="703">
        <v>1.2852619201169999</v>
      </c>
      <c r="F201" s="701">
        <v>69.818177483805997</v>
      </c>
      <c r="G201" s="702">
        <v>11.636362913967</v>
      </c>
      <c r="H201" s="704">
        <v>4.1322299999999998</v>
      </c>
      <c r="I201" s="701">
        <v>6.3636299999999997</v>
      </c>
      <c r="J201" s="702">
        <v>-5.2727329139670003</v>
      </c>
      <c r="K201" s="705">
        <v>9.1145747845E-2</v>
      </c>
    </row>
    <row r="202" spans="1:11" ht="14.4" customHeight="1" thickBot="1" x14ac:dyDescent="0.35">
      <c r="A202" s="720" t="s">
        <v>523</v>
      </c>
      <c r="B202" s="701">
        <v>0</v>
      </c>
      <c r="C202" s="701">
        <v>728.90099999999995</v>
      </c>
      <c r="D202" s="702">
        <v>728.90099999999995</v>
      </c>
      <c r="E202" s="711" t="s">
        <v>342</v>
      </c>
      <c r="F202" s="701">
        <v>70.968335562405002</v>
      </c>
      <c r="G202" s="702">
        <v>11.828055927067</v>
      </c>
      <c r="H202" s="704">
        <v>0</v>
      </c>
      <c r="I202" s="701">
        <v>0</v>
      </c>
      <c r="J202" s="702">
        <v>-11.828055927067</v>
      </c>
      <c r="K202" s="705">
        <v>0</v>
      </c>
    </row>
    <row r="203" spans="1:11" ht="14.4" customHeight="1" thickBot="1" x14ac:dyDescent="0.35">
      <c r="A203" s="726" t="s">
        <v>524</v>
      </c>
      <c r="B203" s="706">
        <v>0</v>
      </c>
      <c r="C203" s="706">
        <v>728.90099999999995</v>
      </c>
      <c r="D203" s="707">
        <v>728.90099999999995</v>
      </c>
      <c r="E203" s="708" t="s">
        <v>342</v>
      </c>
      <c r="F203" s="706">
        <v>70.968335562405002</v>
      </c>
      <c r="G203" s="707">
        <v>11.828055927067</v>
      </c>
      <c r="H203" s="709">
        <v>0</v>
      </c>
      <c r="I203" s="706">
        <v>0</v>
      </c>
      <c r="J203" s="707">
        <v>-11.828055927067</v>
      </c>
      <c r="K203" s="714">
        <v>0</v>
      </c>
    </row>
    <row r="204" spans="1:11" ht="14.4" customHeight="1" thickBot="1" x14ac:dyDescent="0.35">
      <c r="A204" s="722" t="s">
        <v>525</v>
      </c>
      <c r="B204" s="706">
        <v>0</v>
      </c>
      <c r="C204" s="706">
        <v>728.90099999999995</v>
      </c>
      <c r="D204" s="707">
        <v>728.90099999999995</v>
      </c>
      <c r="E204" s="708" t="s">
        <v>342</v>
      </c>
      <c r="F204" s="706">
        <v>70.968335562405002</v>
      </c>
      <c r="G204" s="707">
        <v>11.828055927067</v>
      </c>
      <c r="H204" s="709">
        <v>0</v>
      </c>
      <c r="I204" s="706">
        <v>0</v>
      </c>
      <c r="J204" s="707">
        <v>-11.828055927067</v>
      </c>
      <c r="K204" s="714">
        <v>0</v>
      </c>
    </row>
    <row r="205" spans="1:11" ht="14.4" customHeight="1" thickBot="1" x14ac:dyDescent="0.35">
      <c r="A205" s="723" t="s">
        <v>526</v>
      </c>
      <c r="B205" s="701">
        <v>0</v>
      </c>
      <c r="C205" s="701">
        <v>661.90099999999995</v>
      </c>
      <c r="D205" s="702">
        <v>661.90099999999995</v>
      </c>
      <c r="E205" s="711" t="s">
        <v>342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05">
        <v>0</v>
      </c>
    </row>
    <row r="206" spans="1:11" ht="14.4" customHeight="1" thickBot="1" x14ac:dyDescent="0.35">
      <c r="A206" s="723" t="s">
        <v>527</v>
      </c>
      <c r="B206" s="701">
        <v>0</v>
      </c>
      <c r="C206" s="701">
        <v>67</v>
      </c>
      <c r="D206" s="702">
        <v>67</v>
      </c>
      <c r="E206" s="711" t="s">
        <v>342</v>
      </c>
      <c r="F206" s="701">
        <v>70.968335562405002</v>
      </c>
      <c r="G206" s="702">
        <v>11.828055927067</v>
      </c>
      <c r="H206" s="704">
        <v>0</v>
      </c>
      <c r="I206" s="701">
        <v>0</v>
      </c>
      <c r="J206" s="702">
        <v>-11.828055927067</v>
      </c>
      <c r="K206" s="705">
        <v>0</v>
      </c>
    </row>
    <row r="207" spans="1:11" ht="14.4" customHeight="1" thickBot="1" x14ac:dyDescent="0.35">
      <c r="A207" s="719" t="s">
        <v>528</v>
      </c>
      <c r="B207" s="701">
        <v>12859.8361552152</v>
      </c>
      <c r="C207" s="701">
        <v>16448.63782</v>
      </c>
      <c r="D207" s="702">
        <v>3588.8016647847999</v>
      </c>
      <c r="E207" s="703">
        <v>1.279070559023</v>
      </c>
      <c r="F207" s="701">
        <v>0</v>
      </c>
      <c r="G207" s="702">
        <v>0</v>
      </c>
      <c r="H207" s="704">
        <v>1422.03117</v>
      </c>
      <c r="I207" s="701">
        <v>2790.0111400000001</v>
      </c>
      <c r="J207" s="702">
        <v>2790.0111400000001</v>
      </c>
      <c r="K207" s="712" t="s">
        <v>342</v>
      </c>
    </row>
    <row r="208" spans="1:11" ht="14.4" customHeight="1" thickBot="1" x14ac:dyDescent="0.35">
      <c r="A208" s="724" t="s">
        <v>529</v>
      </c>
      <c r="B208" s="706">
        <v>12859.8361552152</v>
      </c>
      <c r="C208" s="706">
        <v>16448.63782</v>
      </c>
      <c r="D208" s="707">
        <v>3588.8016647847999</v>
      </c>
      <c r="E208" s="713">
        <v>1.279070559023</v>
      </c>
      <c r="F208" s="706">
        <v>0</v>
      </c>
      <c r="G208" s="707">
        <v>0</v>
      </c>
      <c r="H208" s="709">
        <v>1422.03117</v>
      </c>
      <c r="I208" s="706">
        <v>2790.0111400000001</v>
      </c>
      <c r="J208" s="707">
        <v>2790.0111400000001</v>
      </c>
      <c r="K208" s="710" t="s">
        <v>342</v>
      </c>
    </row>
    <row r="209" spans="1:11" ht="14.4" customHeight="1" thickBot="1" x14ac:dyDescent="0.35">
      <c r="A209" s="726" t="s">
        <v>54</v>
      </c>
      <c r="B209" s="706">
        <v>12859.8361552152</v>
      </c>
      <c r="C209" s="706">
        <v>16448.63782</v>
      </c>
      <c r="D209" s="707">
        <v>3588.8016647847999</v>
      </c>
      <c r="E209" s="713">
        <v>1.279070559023</v>
      </c>
      <c r="F209" s="706">
        <v>0</v>
      </c>
      <c r="G209" s="707">
        <v>0</v>
      </c>
      <c r="H209" s="709">
        <v>1422.03117</v>
      </c>
      <c r="I209" s="706">
        <v>2790.0111400000001</v>
      </c>
      <c r="J209" s="707">
        <v>2790.0111400000001</v>
      </c>
      <c r="K209" s="710" t="s">
        <v>342</v>
      </c>
    </row>
    <row r="210" spans="1:11" ht="14.4" customHeight="1" thickBot="1" x14ac:dyDescent="0.35">
      <c r="A210" s="725" t="s">
        <v>530</v>
      </c>
      <c r="B210" s="701">
        <v>500.65999368124199</v>
      </c>
      <c r="C210" s="701">
        <v>432.04205999999999</v>
      </c>
      <c r="D210" s="702">
        <v>-68.617933681241993</v>
      </c>
      <c r="E210" s="703">
        <v>0.86294504344800005</v>
      </c>
      <c r="F210" s="701">
        <v>0</v>
      </c>
      <c r="G210" s="702">
        <v>0</v>
      </c>
      <c r="H210" s="704">
        <v>26.248270000000002</v>
      </c>
      <c r="I210" s="701">
        <v>50.68441</v>
      </c>
      <c r="J210" s="702">
        <v>50.68441</v>
      </c>
      <c r="K210" s="712" t="s">
        <v>342</v>
      </c>
    </row>
    <row r="211" spans="1:11" ht="14.4" customHeight="1" thickBot="1" x14ac:dyDescent="0.35">
      <c r="A211" s="723" t="s">
        <v>531</v>
      </c>
      <c r="B211" s="701">
        <v>500.65999368124199</v>
      </c>
      <c r="C211" s="701">
        <v>432.04205999999999</v>
      </c>
      <c r="D211" s="702">
        <v>-68.617933681241993</v>
      </c>
      <c r="E211" s="703">
        <v>0.86294504344800005</v>
      </c>
      <c r="F211" s="701">
        <v>0</v>
      </c>
      <c r="G211" s="702">
        <v>0</v>
      </c>
      <c r="H211" s="704">
        <v>26.248270000000002</v>
      </c>
      <c r="I211" s="701">
        <v>50.68441</v>
      </c>
      <c r="J211" s="702">
        <v>50.68441</v>
      </c>
      <c r="K211" s="712" t="s">
        <v>342</v>
      </c>
    </row>
    <row r="212" spans="1:11" ht="14.4" customHeight="1" thickBot="1" x14ac:dyDescent="0.35">
      <c r="A212" s="722" t="s">
        <v>532</v>
      </c>
      <c r="B212" s="706">
        <v>126.023967069374</v>
      </c>
      <c r="C212" s="706">
        <v>104.95</v>
      </c>
      <c r="D212" s="707">
        <v>-21.073967069374</v>
      </c>
      <c r="E212" s="713">
        <v>0.83277810118600004</v>
      </c>
      <c r="F212" s="706">
        <v>0</v>
      </c>
      <c r="G212" s="707">
        <v>0</v>
      </c>
      <c r="H212" s="709">
        <v>11.602499999999999</v>
      </c>
      <c r="I212" s="706">
        <v>21.947500000000002</v>
      </c>
      <c r="J212" s="707">
        <v>21.947500000000002</v>
      </c>
      <c r="K212" s="710" t="s">
        <v>342</v>
      </c>
    </row>
    <row r="213" spans="1:11" ht="14.4" customHeight="1" thickBot="1" x14ac:dyDescent="0.35">
      <c r="A213" s="723" t="s">
        <v>533</v>
      </c>
      <c r="B213" s="701">
        <v>126.023967069374</v>
      </c>
      <c r="C213" s="701">
        <v>104.95</v>
      </c>
      <c r="D213" s="702">
        <v>-21.073967069374</v>
      </c>
      <c r="E213" s="703">
        <v>0.83277810118600004</v>
      </c>
      <c r="F213" s="701">
        <v>0</v>
      </c>
      <c r="G213" s="702">
        <v>0</v>
      </c>
      <c r="H213" s="704">
        <v>11.602499999999999</v>
      </c>
      <c r="I213" s="701">
        <v>21.947500000000002</v>
      </c>
      <c r="J213" s="702">
        <v>21.947500000000002</v>
      </c>
      <c r="K213" s="712" t="s">
        <v>342</v>
      </c>
    </row>
    <row r="214" spans="1:11" ht="14.4" customHeight="1" thickBot="1" x14ac:dyDescent="0.35">
      <c r="A214" s="722" t="s">
        <v>534</v>
      </c>
      <c r="B214" s="706">
        <v>191.084165471196</v>
      </c>
      <c r="C214" s="706">
        <v>152.32491999999999</v>
      </c>
      <c r="D214" s="707">
        <v>-38.759245471195001</v>
      </c>
      <c r="E214" s="713">
        <v>0.79716139547300002</v>
      </c>
      <c r="F214" s="706">
        <v>0</v>
      </c>
      <c r="G214" s="707">
        <v>0</v>
      </c>
      <c r="H214" s="709">
        <v>13.979039999999999</v>
      </c>
      <c r="I214" s="706">
        <v>23.360199999999999</v>
      </c>
      <c r="J214" s="707">
        <v>23.360199999999999</v>
      </c>
      <c r="K214" s="710" t="s">
        <v>342</v>
      </c>
    </row>
    <row r="215" spans="1:11" ht="14.4" customHeight="1" thickBot="1" x14ac:dyDescent="0.35">
      <c r="A215" s="723" t="s">
        <v>535</v>
      </c>
      <c r="B215" s="701">
        <v>144.76596400498599</v>
      </c>
      <c r="C215" s="701">
        <v>114.33</v>
      </c>
      <c r="D215" s="702">
        <v>-30.435964004986001</v>
      </c>
      <c r="E215" s="703">
        <v>0.78975745981300005</v>
      </c>
      <c r="F215" s="701">
        <v>0</v>
      </c>
      <c r="G215" s="702">
        <v>0</v>
      </c>
      <c r="H215" s="704">
        <v>10.992000000000001</v>
      </c>
      <c r="I215" s="701">
        <v>16.542000000000002</v>
      </c>
      <c r="J215" s="702">
        <v>16.542000000000002</v>
      </c>
      <c r="K215" s="712" t="s">
        <v>342</v>
      </c>
    </row>
    <row r="216" spans="1:11" ht="14.4" customHeight="1" thickBot="1" x14ac:dyDescent="0.35">
      <c r="A216" s="723" t="s">
        <v>536</v>
      </c>
      <c r="B216" s="701">
        <v>8.9525028554350001</v>
      </c>
      <c r="C216" s="701">
        <v>1.7212000000000001</v>
      </c>
      <c r="D216" s="702">
        <v>-7.2313028554349996</v>
      </c>
      <c r="E216" s="703">
        <v>0.192259084168</v>
      </c>
      <c r="F216" s="701">
        <v>0</v>
      </c>
      <c r="G216" s="702">
        <v>0</v>
      </c>
      <c r="H216" s="704">
        <v>0</v>
      </c>
      <c r="I216" s="701">
        <v>1.2175</v>
      </c>
      <c r="J216" s="702">
        <v>1.2175</v>
      </c>
      <c r="K216" s="712" t="s">
        <v>342</v>
      </c>
    </row>
    <row r="217" spans="1:11" ht="14.4" customHeight="1" thickBot="1" x14ac:dyDescent="0.35">
      <c r="A217" s="723" t="s">
        <v>537</v>
      </c>
      <c r="B217" s="701">
        <v>37.365698610773997</v>
      </c>
      <c r="C217" s="701">
        <v>36.273719999999997</v>
      </c>
      <c r="D217" s="702">
        <v>-1.0919786107739999</v>
      </c>
      <c r="E217" s="703">
        <v>0.97077590808199998</v>
      </c>
      <c r="F217" s="701">
        <v>0</v>
      </c>
      <c r="G217" s="702">
        <v>0</v>
      </c>
      <c r="H217" s="704">
        <v>2.9870399999999999</v>
      </c>
      <c r="I217" s="701">
        <v>5.6006999999999998</v>
      </c>
      <c r="J217" s="702">
        <v>5.6006999999999998</v>
      </c>
      <c r="K217" s="712" t="s">
        <v>342</v>
      </c>
    </row>
    <row r="218" spans="1:11" ht="14.4" customHeight="1" thickBot="1" x14ac:dyDescent="0.35">
      <c r="A218" s="722" t="s">
        <v>538</v>
      </c>
      <c r="B218" s="706">
        <v>2520.8422960753101</v>
      </c>
      <c r="C218" s="706">
        <v>2469.2275599999998</v>
      </c>
      <c r="D218" s="707">
        <v>-51.614736075308002</v>
      </c>
      <c r="E218" s="713">
        <v>0.97952480559499999</v>
      </c>
      <c r="F218" s="706">
        <v>0</v>
      </c>
      <c r="G218" s="707">
        <v>0</v>
      </c>
      <c r="H218" s="709">
        <v>218.42507000000001</v>
      </c>
      <c r="I218" s="706">
        <v>411.15145000000001</v>
      </c>
      <c r="J218" s="707">
        <v>411.15145000000001</v>
      </c>
      <c r="K218" s="710" t="s">
        <v>342</v>
      </c>
    </row>
    <row r="219" spans="1:11" ht="14.4" customHeight="1" thickBot="1" x14ac:dyDescent="0.35">
      <c r="A219" s="723" t="s">
        <v>539</v>
      </c>
      <c r="B219" s="701">
        <v>2520.8422960753101</v>
      </c>
      <c r="C219" s="701">
        <v>2469.2275599999998</v>
      </c>
      <c r="D219" s="702">
        <v>-51.614736075308002</v>
      </c>
      <c r="E219" s="703">
        <v>0.97952480559499999</v>
      </c>
      <c r="F219" s="701">
        <v>0</v>
      </c>
      <c r="G219" s="702">
        <v>0</v>
      </c>
      <c r="H219" s="704">
        <v>218.42507000000001</v>
      </c>
      <c r="I219" s="701">
        <v>411.15145000000001</v>
      </c>
      <c r="J219" s="702">
        <v>411.15145000000001</v>
      </c>
      <c r="K219" s="712" t="s">
        <v>342</v>
      </c>
    </row>
    <row r="220" spans="1:11" ht="14.4" customHeight="1" thickBot="1" x14ac:dyDescent="0.35">
      <c r="A220" s="722" t="s">
        <v>540</v>
      </c>
      <c r="B220" s="706">
        <v>0</v>
      </c>
      <c r="C220" s="706">
        <v>15.67</v>
      </c>
      <c r="D220" s="707">
        <v>15.67</v>
      </c>
      <c r="E220" s="708" t="s">
        <v>342</v>
      </c>
      <c r="F220" s="706">
        <v>0</v>
      </c>
      <c r="G220" s="707">
        <v>0</v>
      </c>
      <c r="H220" s="709">
        <v>1.127</v>
      </c>
      <c r="I220" s="706">
        <v>1.9319999999999999</v>
      </c>
      <c r="J220" s="707">
        <v>1.9319999999999999</v>
      </c>
      <c r="K220" s="710" t="s">
        <v>342</v>
      </c>
    </row>
    <row r="221" spans="1:11" ht="14.4" customHeight="1" thickBot="1" x14ac:dyDescent="0.35">
      <c r="A221" s="723" t="s">
        <v>541</v>
      </c>
      <c r="B221" s="701">
        <v>0</v>
      </c>
      <c r="C221" s="701">
        <v>15.67</v>
      </c>
      <c r="D221" s="702">
        <v>15.67</v>
      </c>
      <c r="E221" s="711" t="s">
        <v>342</v>
      </c>
      <c r="F221" s="701">
        <v>0</v>
      </c>
      <c r="G221" s="702">
        <v>0</v>
      </c>
      <c r="H221" s="704">
        <v>1.127</v>
      </c>
      <c r="I221" s="701">
        <v>1.9319999999999999</v>
      </c>
      <c r="J221" s="702">
        <v>1.9319999999999999</v>
      </c>
      <c r="K221" s="712" t="s">
        <v>342</v>
      </c>
    </row>
    <row r="222" spans="1:11" ht="14.4" customHeight="1" thickBot="1" x14ac:dyDescent="0.35">
      <c r="A222" s="722" t="s">
        <v>542</v>
      </c>
      <c r="B222" s="706">
        <v>1426.3591329604301</v>
      </c>
      <c r="C222" s="706">
        <v>1462.75613</v>
      </c>
      <c r="D222" s="707">
        <v>36.396997039573002</v>
      </c>
      <c r="E222" s="713">
        <v>1.0255174143720001</v>
      </c>
      <c r="F222" s="706">
        <v>0</v>
      </c>
      <c r="G222" s="707">
        <v>0</v>
      </c>
      <c r="H222" s="709">
        <v>114.82601</v>
      </c>
      <c r="I222" s="706">
        <v>229.56641999999999</v>
      </c>
      <c r="J222" s="707">
        <v>229.56641999999999</v>
      </c>
      <c r="K222" s="710" t="s">
        <v>342</v>
      </c>
    </row>
    <row r="223" spans="1:11" ht="14.4" customHeight="1" thickBot="1" x14ac:dyDescent="0.35">
      <c r="A223" s="723" t="s">
        <v>543</v>
      </c>
      <c r="B223" s="701">
        <v>1426.3591329604301</v>
      </c>
      <c r="C223" s="701">
        <v>1462.75613</v>
      </c>
      <c r="D223" s="702">
        <v>36.396997039573002</v>
      </c>
      <c r="E223" s="703">
        <v>1.0255174143720001</v>
      </c>
      <c r="F223" s="701">
        <v>0</v>
      </c>
      <c r="G223" s="702">
        <v>0</v>
      </c>
      <c r="H223" s="704">
        <v>114.82601</v>
      </c>
      <c r="I223" s="701">
        <v>229.56641999999999</v>
      </c>
      <c r="J223" s="702">
        <v>229.56641999999999</v>
      </c>
      <c r="K223" s="712" t="s">
        <v>342</v>
      </c>
    </row>
    <row r="224" spans="1:11" ht="14.4" customHeight="1" thickBot="1" x14ac:dyDescent="0.35">
      <c r="A224" s="722" t="s">
        <v>544</v>
      </c>
      <c r="B224" s="706">
        <v>0</v>
      </c>
      <c r="C224" s="706">
        <v>2118.1885600000001</v>
      </c>
      <c r="D224" s="707">
        <v>2118.1885600000001</v>
      </c>
      <c r="E224" s="708" t="s">
        <v>342</v>
      </c>
      <c r="F224" s="706">
        <v>0</v>
      </c>
      <c r="G224" s="707">
        <v>0</v>
      </c>
      <c r="H224" s="709">
        <v>178.02194</v>
      </c>
      <c r="I224" s="706">
        <v>354.49137000000002</v>
      </c>
      <c r="J224" s="707">
        <v>354.49137000000002</v>
      </c>
      <c r="K224" s="710" t="s">
        <v>342</v>
      </c>
    </row>
    <row r="225" spans="1:11" ht="14.4" customHeight="1" thickBot="1" x14ac:dyDescent="0.35">
      <c r="A225" s="723" t="s">
        <v>545</v>
      </c>
      <c r="B225" s="701">
        <v>0</v>
      </c>
      <c r="C225" s="701">
        <v>2118.1885600000001</v>
      </c>
      <c r="D225" s="702">
        <v>2118.1885600000001</v>
      </c>
      <c r="E225" s="711" t="s">
        <v>342</v>
      </c>
      <c r="F225" s="701">
        <v>0</v>
      </c>
      <c r="G225" s="702">
        <v>0</v>
      </c>
      <c r="H225" s="704">
        <v>178.02194</v>
      </c>
      <c r="I225" s="701">
        <v>354.49137000000002</v>
      </c>
      <c r="J225" s="702">
        <v>354.49137000000002</v>
      </c>
      <c r="K225" s="712" t="s">
        <v>342</v>
      </c>
    </row>
    <row r="226" spans="1:11" ht="14.4" customHeight="1" thickBot="1" x14ac:dyDescent="0.35">
      <c r="A226" s="722" t="s">
        <v>546</v>
      </c>
      <c r="B226" s="706">
        <v>8094.8665999576497</v>
      </c>
      <c r="C226" s="706">
        <v>9693.4785900000006</v>
      </c>
      <c r="D226" s="707">
        <v>1598.61199004235</v>
      </c>
      <c r="E226" s="713">
        <v>1.1974846614579999</v>
      </c>
      <c r="F226" s="706">
        <v>0</v>
      </c>
      <c r="G226" s="707">
        <v>0</v>
      </c>
      <c r="H226" s="709">
        <v>857.80133999999998</v>
      </c>
      <c r="I226" s="706">
        <v>1696.87779</v>
      </c>
      <c r="J226" s="707">
        <v>1696.87779</v>
      </c>
      <c r="K226" s="710" t="s">
        <v>342</v>
      </c>
    </row>
    <row r="227" spans="1:11" ht="14.4" customHeight="1" thickBot="1" x14ac:dyDescent="0.35">
      <c r="A227" s="723" t="s">
        <v>547</v>
      </c>
      <c r="B227" s="701">
        <v>8094.8665999576497</v>
      </c>
      <c r="C227" s="701">
        <v>9693.4785900000006</v>
      </c>
      <c r="D227" s="702">
        <v>1598.61199004235</v>
      </c>
      <c r="E227" s="703">
        <v>1.1974846614579999</v>
      </c>
      <c r="F227" s="701">
        <v>0</v>
      </c>
      <c r="G227" s="702">
        <v>0</v>
      </c>
      <c r="H227" s="704">
        <v>857.80133999999998</v>
      </c>
      <c r="I227" s="701">
        <v>1696.87779</v>
      </c>
      <c r="J227" s="702">
        <v>1696.87779</v>
      </c>
      <c r="K227" s="712" t="s">
        <v>342</v>
      </c>
    </row>
    <row r="228" spans="1:11" ht="14.4" customHeight="1" thickBot="1" x14ac:dyDescent="0.35">
      <c r="A228" s="719" t="s">
        <v>548</v>
      </c>
      <c r="B228" s="701">
        <v>0</v>
      </c>
      <c r="C228" s="701">
        <v>11.20234</v>
      </c>
      <c r="D228" s="702">
        <v>11.20234</v>
      </c>
      <c r="E228" s="711" t="s">
        <v>342</v>
      </c>
      <c r="F228" s="701">
        <v>0</v>
      </c>
      <c r="G228" s="702">
        <v>0</v>
      </c>
      <c r="H228" s="704">
        <v>2.3395000000000001</v>
      </c>
      <c r="I228" s="701">
        <v>4.6007100000000003</v>
      </c>
      <c r="J228" s="702">
        <v>4.6007100000000003</v>
      </c>
      <c r="K228" s="712" t="s">
        <v>342</v>
      </c>
    </row>
    <row r="229" spans="1:11" ht="14.4" customHeight="1" thickBot="1" x14ac:dyDescent="0.35">
      <c r="A229" s="724" t="s">
        <v>549</v>
      </c>
      <c r="B229" s="706">
        <v>0</v>
      </c>
      <c r="C229" s="706">
        <v>11.20234</v>
      </c>
      <c r="D229" s="707">
        <v>11.20234</v>
      </c>
      <c r="E229" s="708" t="s">
        <v>342</v>
      </c>
      <c r="F229" s="706">
        <v>0</v>
      </c>
      <c r="G229" s="707">
        <v>0</v>
      </c>
      <c r="H229" s="709">
        <v>2.3395000000000001</v>
      </c>
      <c r="I229" s="706">
        <v>4.6007100000000003</v>
      </c>
      <c r="J229" s="707">
        <v>4.6007100000000003</v>
      </c>
      <c r="K229" s="710" t="s">
        <v>342</v>
      </c>
    </row>
    <row r="230" spans="1:11" ht="14.4" customHeight="1" thickBot="1" x14ac:dyDescent="0.35">
      <c r="A230" s="726" t="s">
        <v>550</v>
      </c>
      <c r="B230" s="706">
        <v>0</v>
      </c>
      <c r="C230" s="706">
        <v>11.20234</v>
      </c>
      <c r="D230" s="707">
        <v>11.20234</v>
      </c>
      <c r="E230" s="708" t="s">
        <v>342</v>
      </c>
      <c r="F230" s="706">
        <v>0</v>
      </c>
      <c r="G230" s="707">
        <v>0</v>
      </c>
      <c r="H230" s="709">
        <v>2.3395000000000001</v>
      </c>
      <c r="I230" s="706">
        <v>4.6007100000000003</v>
      </c>
      <c r="J230" s="707">
        <v>4.6007100000000003</v>
      </c>
      <c r="K230" s="710" t="s">
        <v>342</v>
      </c>
    </row>
    <row r="231" spans="1:11" ht="14.4" customHeight="1" thickBot="1" x14ac:dyDescent="0.35">
      <c r="A231" s="722" t="s">
        <v>551</v>
      </c>
      <c r="B231" s="706">
        <v>0</v>
      </c>
      <c r="C231" s="706">
        <v>11.20234</v>
      </c>
      <c r="D231" s="707">
        <v>11.20234</v>
      </c>
      <c r="E231" s="708" t="s">
        <v>342</v>
      </c>
      <c r="F231" s="706">
        <v>0</v>
      </c>
      <c r="G231" s="707">
        <v>0</v>
      </c>
      <c r="H231" s="709">
        <v>2.3395000000000001</v>
      </c>
      <c r="I231" s="706">
        <v>4.6007100000000003</v>
      </c>
      <c r="J231" s="707">
        <v>4.6007100000000003</v>
      </c>
      <c r="K231" s="710" t="s">
        <v>342</v>
      </c>
    </row>
    <row r="232" spans="1:11" ht="14.4" customHeight="1" thickBot="1" x14ac:dyDescent="0.35">
      <c r="A232" s="723" t="s">
        <v>552</v>
      </c>
      <c r="B232" s="701">
        <v>0</v>
      </c>
      <c r="C232" s="701">
        <v>11.20234</v>
      </c>
      <c r="D232" s="702">
        <v>11.20234</v>
      </c>
      <c r="E232" s="711" t="s">
        <v>342</v>
      </c>
      <c r="F232" s="701">
        <v>0</v>
      </c>
      <c r="G232" s="702">
        <v>0</v>
      </c>
      <c r="H232" s="704">
        <v>2.3395000000000001</v>
      </c>
      <c r="I232" s="701">
        <v>4.6007100000000003</v>
      </c>
      <c r="J232" s="702">
        <v>4.6007100000000003</v>
      </c>
      <c r="K232" s="712" t="s">
        <v>342</v>
      </c>
    </row>
    <row r="233" spans="1:11" ht="14.4" customHeight="1" thickBot="1" x14ac:dyDescent="0.35">
      <c r="A233" s="727"/>
      <c r="B233" s="701">
        <v>-36493.241035644802</v>
      </c>
      <c r="C233" s="701">
        <v>-44888.049840000102</v>
      </c>
      <c r="D233" s="702">
        <v>-8394.8088043552998</v>
      </c>
      <c r="E233" s="703">
        <v>1.230037359415</v>
      </c>
      <c r="F233" s="701">
        <v>-29342.536380510301</v>
      </c>
      <c r="G233" s="702">
        <v>-4890.4227300850498</v>
      </c>
      <c r="H233" s="704">
        <v>-1047.6283900000001</v>
      </c>
      <c r="I233" s="701">
        <v>-4394.2197700000097</v>
      </c>
      <c r="J233" s="702">
        <v>496.20296008504198</v>
      </c>
      <c r="K233" s="705">
        <v>0.149755962232</v>
      </c>
    </row>
    <row r="234" spans="1:11" ht="14.4" customHeight="1" thickBot="1" x14ac:dyDescent="0.35">
      <c r="A234" s="728" t="s">
        <v>66</v>
      </c>
      <c r="B234" s="715">
        <v>-36493.241035644802</v>
      </c>
      <c r="C234" s="715">
        <v>-44888.049840000102</v>
      </c>
      <c r="D234" s="716">
        <v>-8394.8088043553107</v>
      </c>
      <c r="E234" s="717" t="s">
        <v>342</v>
      </c>
      <c r="F234" s="715">
        <v>-29342.536380510301</v>
      </c>
      <c r="G234" s="716">
        <v>-4890.4227300850498</v>
      </c>
      <c r="H234" s="715">
        <v>-1047.6283900000001</v>
      </c>
      <c r="I234" s="715">
        <v>-4394.2197700000097</v>
      </c>
      <c r="J234" s="716">
        <v>496.20296008503999</v>
      </c>
      <c r="K234" s="718">
        <v>0.149755962232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553</v>
      </c>
      <c r="B5" s="730" t="s">
        <v>554</v>
      </c>
      <c r="C5" s="731" t="s">
        <v>555</v>
      </c>
      <c r="D5" s="731" t="s">
        <v>555</v>
      </c>
      <c r="E5" s="731"/>
      <c r="F5" s="731" t="s">
        <v>555</v>
      </c>
      <c r="G5" s="731" t="s">
        <v>555</v>
      </c>
      <c r="H5" s="731" t="s">
        <v>555</v>
      </c>
      <c r="I5" s="732" t="s">
        <v>555</v>
      </c>
      <c r="J5" s="733" t="s">
        <v>73</v>
      </c>
    </row>
    <row r="6" spans="1:10" ht="14.4" customHeight="1" x14ac:dyDescent="0.3">
      <c r="A6" s="729" t="s">
        <v>553</v>
      </c>
      <c r="B6" s="730" t="s">
        <v>556</v>
      </c>
      <c r="C6" s="731">
        <v>567.19966999999997</v>
      </c>
      <c r="D6" s="731">
        <v>623.08024999999998</v>
      </c>
      <c r="E6" s="731"/>
      <c r="F6" s="731">
        <v>527.55018999999982</v>
      </c>
      <c r="G6" s="731">
        <v>619.99999707031259</v>
      </c>
      <c r="H6" s="731">
        <v>-92.449807070312772</v>
      </c>
      <c r="I6" s="732">
        <v>0.85088740724650636</v>
      </c>
      <c r="J6" s="733" t="s">
        <v>1</v>
      </c>
    </row>
    <row r="7" spans="1:10" ht="14.4" customHeight="1" x14ac:dyDescent="0.3">
      <c r="A7" s="729" t="s">
        <v>553</v>
      </c>
      <c r="B7" s="730" t="s">
        <v>557</v>
      </c>
      <c r="C7" s="731">
        <v>242.00006999999999</v>
      </c>
      <c r="D7" s="731">
        <v>244.10401000000002</v>
      </c>
      <c r="E7" s="731"/>
      <c r="F7" s="731">
        <v>226.34210999999999</v>
      </c>
      <c r="G7" s="731">
        <v>264.99999414062495</v>
      </c>
      <c r="H7" s="731">
        <v>-38.657884140624958</v>
      </c>
      <c r="I7" s="732">
        <v>0.85412118869666553</v>
      </c>
      <c r="J7" s="733" t="s">
        <v>1</v>
      </c>
    </row>
    <row r="8" spans="1:10" ht="14.4" customHeight="1" x14ac:dyDescent="0.3">
      <c r="A8" s="729" t="s">
        <v>553</v>
      </c>
      <c r="B8" s="730" t="s">
        <v>558</v>
      </c>
      <c r="C8" s="731">
        <v>22.706230000000001</v>
      </c>
      <c r="D8" s="731">
        <v>17.520389999999999</v>
      </c>
      <c r="E8" s="731"/>
      <c r="F8" s="731">
        <v>10.20824</v>
      </c>
      <c r="G8" s="731">
        <v>24.999999755859374</v>
      </c>
      <c r="H8" s="731">
        <v>-14.791759755859374</v>
      </c>
      <c r="I8" s="732">
        <v>0.40832960398759383</v>
      </c>
      <c r="J8" s="733" t="s">
        <v>1</v>
      </c>
    </row>
    <row r="9" spans="1:10" ht="14.4" customHeight="1" x14ac:dyDescent="0.3">
      <c r="A9" s="729" t="s">
        <v>553</v>
      </c>
      <c r="B9" s="730" t="s">
        <v>559</v>
      </c>
      <c r="C9" s="731">
        <v>40.134399999999999</v>
      </c>
      <c r="D9" s="731">
        <v>80.70447999999999</v>
      </c>
      <c r="E9" s="731"/>
      <c r="F9" s="731">
        <v>49.88747</v>
      </c>
      <c r="G9" s="731">
        <v>66.666666503906242</v>
      </c>
      <c r="H9" s="731">
        <v>-16.779196503906242</v>
      </c>
      <c r="I9" s="732">
        <v>0.74831205182693383</v>
      </c>
      <c r="J9" s="733" t="s">
        <v>1</v>
      </c>
    </row>
    <row r="10" spans="1:10" ht="14.4" customHeight="1" x14ac:dyDescent="0.3">
      <c r="A10" s="729" t="s">
        <v>553</v>
      </c>
      <c r="B10" s="730" t="s">
        <v>560</v>
      </c>
      <c r="C10" s="731">
        <v>0</v>
      </c>
      <c r="D10" s="731">
        <v>0</v>
      </c>
      <c r="E10" s="731"/>
      <c r="F10" s="731">
        <v>0</v>
      </c>
      <c r="G10" s="731">
        <v>88.333333007812499</v>
      </c>
      <c r="H10" s="731">
        <v>-88.333333007812499</v>
      </c>
      <c r="I10" s="732">
        <v>0</v>
      </c>
      <c r="J10" s="733" t="s">
        <v>1</v>
      </c>
    </row>
    <row r="11" spans="1:10" ht="14.4" customHeight="1" x14ac:dyDescent="0.3">
      <c r="A11" s="729" t="s">
        <v>553</v>
      </c>
      <c r="B11" s="730" t="s">
        <v>561</v>
      </c>
      <c r="C11" s="731">
        <v>254.27222999999998</v>
      </c>
      <c r="D11" s="731">
        <v>364.16730000000001</v>
      </c>
      <c r="E11" s="731"/>
      <c r="F11" s="731">
        <v>269.94505999999996</v>
      </c>
      <c r="G11" s="731">
        <v>325.00000781250003</v>
      </c>
      <c r="H11" s="731">
        <v>-55.054947812500075</v>
      </c>
      <c r="I11" s="732">
        <v>0.8306001646490343</v>
      </c>
      <c r="J11" s="733" t="s">
        <v>1</v>
      </c>
    </row>
    <row r="12" spans="1:10" ht="14.4" customHeight="1" x14ac:dyDescent="0.3">
      <c r="A12" s="729" t="s">
        <v>553</v>
      </c>
      <c r="B12" s="730" t="s">
        <v>562</v>
      </c>
      <c r="C12" s="731">
        <v>27.98057</v>
      </c>
      <c r="D12" s="731">
        <v>59.25072999999999</v>
      </c>
      <c r="E12" s="731"/>
      <c r="F12" s="731">
        <v>16.635989999999996</v>
      </c>
      <c r="G12" s="731">
        <v>50.000001098632808</v>
      </c>
      <c r="H12" s="731">
        <v>-33.364011098632815</v>
      </c>
      <c r="I12" s="732">
        <v>0.33271979268926233</v>
      </c>
      <c r="J12" s="733" t="s">
        <v>1</v>
      </c>
    </row>
    <row r="13" spans="1:10" ht="14.4" customHeight="1" x14ac:dyDescent="0.3">
      <c r="A13" s="729" t="s">
        <v>553</v>
      </c>
      <c r="B13" s="730" t="s">
        <v>563</v>
      </c>
      <c r="C13" s="731">
        <v>61.690009999999987</v>
      </c>
      <c r="D13" s="731">
        <v>60.749830000000003</v>
      </c>
      <c r="E13" s="731"/>
      <c r="F13" s="731">
        <v>40.592280000000002</v>
      </c>
      <c r="G13" s="731">
        <v>45.000000198364262</v>
      </c>
      <c r="H13" s="731">
        <v>-4.4077201983642595</v>
      </c>
      <c r="I13" s="732">
        <v>0.90205066269034195</v>
      </c>
      <c r="J13" s="733" t="s">
        <v>1</v>
      </c>
    </row>
    <row r="14" spans="1:10" ht="14.4" customHeight="1" x14ac:dyDescent="0.3">
      <c r="A14" s="729" t="s">
        <v>553</v>
      </c>
      <c r="B14" s="730" t="s">
        <v>564</v>
      </c>
      <c r="C14" s="731">
        <v>1215.9831799999999</v>
      </c>
      <c r="D14" s="731">
        <v>1449.57699</v>
      </c>
      <c r="E14" s="731"/>
      <c r="F14" s="731">
        <v>1141.1613399999999</v>
      </c>
      <c r="G14" s="731">
        <v>1484.9999995880128</v>
      </c>
      <c r="H14" s="731">
        <v>-343.83865958801289</v>
      </c>
      <c r="I14" s="732">
        <v>0.76845881502801017</v>
      </c>
      <c r="J14" s="733" t="s">
        <v>565</v>
      </c>
    </row>
    <row r="16" spans="1:10" ht="14.4" customHeight="1" x14ac:dyDescent="0.3">
      <c r="A16" s="729" t="s">
        <v>553</v>
      </c>
      <c r="B16" s="730" t="s">
        <v>554</v>
      </c>
      <c r="C16" s="731" t="s">
        <v>555</v>
      </c>
      <c r="D16" s="731" t="s">
        <v>555</v>
      </c>
      <c r="E16" s="731"/>
      <c r="F16" s="731" t="s">
        <v>555</v>
      </c>
      <c r="G16" s="731" t="s">
        <v>555</v>
      </c>
      <c r="H16" s="731" t="s">
        <v>555</v>
      </c>
      <c r="I16" s="732" t="s">
        <v>555</v>
      </c>
      <c r="J16" s="733" t="s">
        <v>73</v>
      </c>
    </row>
    <row r="17" spans="1:10" ht="14.4" customHeight="1" x14ac:dyDescent="0.3">
      <c r="A17" s="729" t="s">
        <v>566</v>
      </c>
      <c r="B17" s="730" t="s">
        <v>567</v>
      </c>
      <c r="C17" s="731" t="s">
        <v>555</v>
      </c>
      <c r="D17" s="731" t="s">
        <v>555</v>
      </c>
      <c r="E17" s="731"/>
      <c r="F17" s="731" t="s">
        <v>555</v>
      </c>
      <c r="G17" s="731" t="s">
        <v>555</v>
      </c>
      <c r="H17" s="731" t="s">
        <v>555</v>
      </c>
      <c r="I17" s="732" t="s">
        <v>555</v>
      </c>
      <c r="J17" s="733" t="s">
        <v>0</v>
      </c>
    </row>
    <row r="18" spans="1:10" ht="14.4" customHeight="1" x14ac:dyDescent="0.3">
      <c r="A18" s="729" t="s">
        <v>566</v>
      </c>
      <c r="B18" s="730" t="s">
        <v>556</v>
      </c>
      <c r="C18" s="731">
        <v>93.94580999999998</v>
      </c>
      <c r="D18" s="731">
        <v>97.814660000000003</v>
      </c>
      <c r="E18" s="731"/>
      <c r="F18" s="731">
        <v>69.956289999999996</v>
      </c>
      <c r="G18" s="731">
        <v>110</v>
      </c>
      <c r="H18" s="731">
        <v>-40.043710000000004</v>
      </c>
      <c r="I18" s="732">
        <v>0.63596627272727269</v>
      </c>
      <c r="J18" s="733" t="s">
        <v>1</v>
      </c>
    </row>
    <row r="19" spans="1:10" ht="14.4" customHeight="1" x14ac:dyDescent="0.3">
      <c r="A19" s="729" t="s">
        <v>566</v>
      </c>
      <c r="B19" s="730" t="s">
        <v>557</v>
      </c>
      <c r="C19" s="731">
        <v>49.204900000000002</v>
      </c>
      <c r="D19" s="731">
        <v>37.638500000000001</v>
      </c>
      <c r="E19" s="731"/>
      <c r="F19" s="731">
        <v>28.174979999999998</v>
      </c>
      <c r="G19" s="731">
        <v>52</v>
      </c>
      <c r="H19" s="731">
        <v>-23.825020000000002</v>
      </c>
      <c r="I19" s="732">
        <v>0.54182653846153839</v>
      </c>
      <c r="J19" s="733" t="s">
        <v>1</v>
      </c>
    </row>
    <row r="20" spans="1:10" ht="14.4" customHeight="1" x14ac:dyDescent="0.3">
      <c r="A20" s="729" t="s">
        <v>566</v>
      </c>
      <c r="B20" s="730" t="s">
        <v>558</v>
      </c>
      <c r="C20" s="731">
        <v>7.3592800000000009</v>
      </c>
      <c r="D20" s="731">
        <v>4.8141500000000006</v>
      </c>
      <c r="E20" s="731"/>
      <c r="F20" s="731">
        <v>2.3537499999999998</v>
      </c>
      <c r="G20" s="731">
        <v>12</v>
      </c>
      <c r="H20" s="731">
        <v>-9.6462500000000002</v>
      </c>
      <c r="I20" s="732">
        <v>0.19614583333333332</v>
      </c>
      <c r="J20" s="733" t="s">
        <v>1</v>
      </c>
    </row>
    <row r="21" spans="1:10" ht="14.4" customHeight="1" x14ac:dyDescent="0.3">
      <c r="A21" s="729" t="s">
        <v>566</v>
      </c>
      <c r="B21" s="730" t="s">
        <v>559</v>
      </c>
      <c r="C21" s="731">
        <v>3.8610000000000002</v>
      </c>
      <c r="D21" s="731">
        <v>11.556599999999998</v>
      </c>
      <c r="E21" s="731"/>
      <c r="F21" s="731">
        <v>0</v>
      </c>
      <c r="G21" s="731">
        <v>7</v>
      </c>
      <c r="H21" s="731">
        <v>-7</v>
      </c>
      <c r="I21" s="732">
        <v>0</v>
      </c>
      <c r="J21" s="733" t="s">
        <v>1</v>
      </c>
    </row>
    <row r="22" spans="1:10" ht="14.4" customHeight="1" x14ac:dyDescent="0.3">
      <c r="A22" s="729" t="s">
        <v>566</v>
      </c>
      <c r="B22" s="730" t="s">
        <v>561</v>
      </c>
      <c r="C22" s="731">
        <v>44.416449999999998</v>
      </c>
      <c r="D22" s="731">
        <v>86.236599999999996</v>
      </c>
      <c r="E22" s="731"/>
      <c r="F22" s="731">
        <v>22.785170000000004</v>
      </c>
      <c r="G22" s="731">
        <v>53</v>
      </c>
      <c r="H22" s="731">
        <v>-30.214829999999996</v>
      </c>
      <c r="I22" s="732">
        <v>0.42990886792452837</v>
      </c>
      <c r="J22" s="733" t="s">
        <v>1</v>
      </c>
    </row>
    <row r="23" spans="1:10" ht="14.4" customHeight="1" x14ac:dyDescent="0.3">
      <c r="A23" s="729" t="s">
        <v>566</v>
      </c>
      <c r="B23" s="730" t="s">
        <v>562</v>
      </c>
      <c r="C23" s="731">
        <v>0.80945999999999996</v>
      </c>
      <c r="D23" s="731">
        <v>1.0639799999999999</v>
      </c>
      <c r="E23" s="731"/>
      <c r="F23" s="731">
        <v>12.515829999999999</v>
      </c>
      <c r="G23" s="731">
        <v>31</v>
      </c>
      <c r="H23" s="731">
        <v>-18.484169999999999</v>
      </c>
      <c r="I23" s="732">
        <v>0.40373645161290322</v>
      </c>
      <c r="J23" s="733" t="s">
        <v>1</v>
      </c>
    </row>
    <row r="24" spans="1:10" ht="14.4" customHeight="1" x14ac:dyDescent="0.3">
      <c r="A24" s="729" t="s">
        <v>566</v>
      </c>
      <c r="B24" s="730" t="s">
        <v>563</v>
      </c>
      <c r="C24" s="731">
        <v>20.028749999999999</v>
      </c>
      <c r="D24" s="731">
        <v>19.365689999999997</v>
      </c>
      <c r="E24" s="731"/>
      <c r="F24" s="731">
        <v>12.945110000000001</v>
      </c>
      <c r="G24" s="731">
        <v>14</v>
      </c>
      <c r="H24" s="731">
        <v>-1.0548899999999986</v>
      </c>
      <c r="I24" s="732">
        <v>0.92465071428571444</v>
      </c>
      <c r="J24" s="733" t="s">
        <v>1</v>
      </c>
    </row>
    <row r="25" spans="1:10" ht="14.4" customHeight="1" x14ac:dyDescent="0.3">
      <c r="A25" s="729" t="s">
        <v>566</v>
      </c>
      <c r="B25" s="730" t="s">
        <v>568</v>
      </c>
      <c r="C25" s="731">
        <v>219.62564999999998</v>
      </c>
      <c r="D25" s="731">
        <v>258.49018000000001</v>
      </c>
      <c r="E25" s="731"/>
      <c r="F25" s="731">
        <v>148.73113000000001</v>
      </c>
      <c r="G25" s="731">
        <v>280</v>
      </c>
      <c r="H25" s="731">
        <v>-131.26886999999999</v>
      </c>
      <c r="I25" s="732">
        <v>0.53118260714285714</v>
      </c>
      <c r="J25" s="733" t="s">
        <v>569</v>
      </c>
    </row>
    <row r="26" spans="1:10" ht="14.4" customHeight="1" x14ac:dyDescent="0.3">
      <c r="A26" s="729" t="s">
        <v>555</v>
      </c>
      <c r="B26" s="730" t="s">
        <v>555</v>
      </c>
      <c r="C26" s="731" t="s">
        <v>555</v>
      </c>
      <c r="D26" s="731" t="s">
        <v>555</v>
      </c>
      <c r="E26" s="731"/>
      <c r="F26" s="731" t="s">
        <v>555</v>
      </c>
      <c r="G26" s="731" t="s">
        <v>555</v>
      </c>
      <c r="H26" s="731" t="s">
        <v>555</v>
      </c>
      <c r="I26" s="732" t="s">
        <v>555</v>
      </c>
      <c r="J26" s="733" t="s">
        <v>570</v>
      </c>
    </row>
    <row r="27" spans="1:10" ht="14.4" customHeight="1" x14ac:dyDescent="0.3">
      <c r="A27" s="729" t="s">
        <v>571</v>
      </c>
      <c r="B27" s="730" t="s">
        <v>572</v>
      </c>
      <c r="C27" s="731" t="s">
        <v>555</v>
      </c>
      <c r="D27" s="731" t="s">
        <v>555</v>
      </c>
      <c r="E27" s="731"/>
      <c r="F27" s="731" t="s">
        <v>555</v>
      </c>
      <c r="G27" s="731" t="s">
        <v>555</v>
      </c>
      <c r="H27" s="731" t="s">
        <v>555</v>
      </c>
      <c r="I27" s="732" t="s">
        <v>555</v>
      </c>
      <c r="J27" s="733" t="s">
        <v>0</v>
      </c>
    </row>
    <row r="28" spans="1:10" ht="14.4" customHeight="1" x14ac:dyDescent="0.3">
      <c r="A28" s="729" t="s">
        <v>571</v>
      </c>
      <c r="B28" s="730" t="s">
        <v>556</v>
      </c>
      <c r="C28" s="731">
        <v>127.58150999999997</v>
      </c>
      <c r="D28" s="731">
        <v>142.94764000000001</v>
      </c>
      <c r="E28" s="731"/>
      <c r="F28" s="731">
        <v>114.76924999999999</v>
      </c>
      <c r="G28" s="731">
        <v>137</v>
      </c>
      <c r="H28" s="731">
        <v>-22.230750000000015</v>
      </c>
      <c r="I28" s="732">
        <v>0.83773175182481741</v>
      </c>
      <c r="J28" s="733" t="s">
        <v>1</v>
      </c>
    </row>
    <row r="29" spans="1:10" ht="14.4" customHeight="1" x14ac:dyDescent="0.3">
      <c r="A29" s="729" t="s">
        <v>571</v>
      </c>
      <c r="B29" s="730" t="s">
        <v>557</v>
      </c>
      <c r="C29" s="731">
        <v>27.361099999999997</v>
      </c>
      <c r="D29" s="731">
        <v>24.84826</v>
      </c>
      <c r="E29" s="731"/>
      <c r="F29" s="731">
        <v>23.781309999999998</v>
      </c>
      <c r="G29" s="731">
        <v>30</v>
      </c>
      <c r="H29" s="731">
        <v>-6.2186900000000023</v>
      </c>
      <c r="I29" s="732">
        <v>0.79271033333333329</v>
      </c>
      <c r="J29" s="733" t="s">
        <v>1</v>
      </c>
    </row>
    <row r="30" spans="1:10" ht="14.4" customHeight="1" x14ac:dyDescent="0.3">
      <c r="A30" s="729" t="s">
        <v>571</v>
      </c>
      <c r="B30" s="730" t="s">
        <v>558</v>
      </c>
      <c r="C30" s="731">
        <v>1.6525999999999998</v>
      </c>
      <c r="D30" s="731">
        <v>3.8715800000000002</v>
      </c>
      <c r="E30" s="731"/>
      <c r="F30" s="731">
        <v>3.5152399999999999</v>
      </c>
      <c r="G30" s="731">
        <v>3</v>
      </c>
      <c r="H30" s="731">
        <v>0.51523999999999992</v>
      </c>
      <c r="I30" s="732">
        <v>1.1717466666666667</v>
      </c>
      <c r="J30" s="733" t="s">
        <v>1</v>
      </c>
    </row>
    <row r="31" spans="1:10" ht="14.4" customHeight="1" x14ac:dyDescent="0.3">
      <c r="A31" s="729" t="s">
        <v>571</v>
      </c>
      <c r="B31" s="730" t="s">
        <v>559</v>
      </c>
      <c r="C31" s="731">
        <v>0</v>
      </c>
      <c r="D31" s="731">
        <v>0</v>
      </c>
      <c r="E31" s="731"/>
      <c r="F31" s="731">
        <v>7.7220000000000004</v>
      </c>
      <c r="G31" s="731">
        <v>21</v>
      </c>
      <c r="H31" s="731">
        <v>-13.277999999999999</v>
      </c>
      <c r="I31" s="732">
        <v>0.36771428571428572</v>
      </c>
      <c r="J31" s="733" t="s">
        <v>1</v>
      </c>
    </row>
    <row r="32" spans="1:10" ht="14.4" customHeight="1" x14ac:dyDescent="0.3">
      <c r="A32" s="729" t="s">
        <v>571</v>
      </c>
      <c r="B32" s="730" t="s">
        <v>560</v>
      </c>
      <c r="C32" s="731">
        <v>0</v>
      </c>
      <c r="D32" s="731">
        <v>0</v>
      </c>
      <c r="E32" s="731"/>
      <c r="F32" s="731">
        <v>0</v>
      </c>
      <c r="G32" s="731">
        <v>14</v>
      </c>
      <c r="H32" s="731">
        <v>-14</v>
      </c>
      <c r="I32" s="732">
        <v>0</v>
      </c>
      <c r="J32" s="733" t="s">
        <v>1</v>
      </c>
    </row>
    <row r="33" spans="1:10" ht="14.4" customHeight="1" x14ac:dyDescent="0.3">
      <c r="A33" s="729" t="s">
        <v>571</v>
      </c>
      <c r="B33" s="730" t="s">
        <v>561</v>
      </c>
      <c r="C33" s="731">
        <v>91.437159999999992</v>
      </c>
      <c r="D33" s="731">
        <v>72.56431000000002</v>
      </c>
      <c r="E33" s="731"/>
      <c r="F33" s="731">
        <v>86.712709999999959</v>
      </c>
      <c r="G33" s="731">
        <v>117</v>
      </c>
      <c r="H33" s="731">
        <v>-30.287290000000041</v>
      </c>
      <c r="I33" s="732">
        <v>0.74113427350427319</v>
      </c>
      <c r="J33" s="733" t="s">
        <v>1</v>
      </c>
    </row>
    <row r="34" spans="1:10" ht="14.4" customHeight="1" x14ac:dyDescent="0.3">
      <c r="A34" s="729" t="s">
        <v>571</v>
      </c>
      <c r="B34" s="730" t="s">
        <v>562</v>
      </c>
      <c r="C34" s="731">
        <v>0.76512999999999998</v>
      </c>
      <c r="D34" s="731">
        <v>1.5350599999999999</v>
      </c>
      <c r="E34" s="731"/>
      <c r="F34" s="731">
        <v>2.2624599999999999</v>
      </c>
      <c r="G34" s="731">
        <v>1</v>
      </c>
      <c r="H34" s="731">
        <v>1.2624599999999999</v>
      </c>
      <c r="I34" s="732">
        <v>2.2624599999999999</v>
      </c>
      <c r="J34" s="733" t="s">
        <v>1</v>
      </c>
    </row>
    <row r="35" spans="1:10" ht="14.4" customHeight="1" x14ac:dyDescent="0.3">
      <c r="A35" s="729" t="s">
        <v>571</v>
      </c>
      <c r="B35" s="730" t="s">
        <v>563</v>
      </c>
      <c r="C35" s="731">
        <v>0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555</v>
      </c>
      <c r="J35" s="733" t="s">
        <v>1</v>
      </c>
    </row>
    <row r="36" spans="1:10" ht="14.4" customHeight="1" x14ac:dyDescent="0.3">
      <c r="A36" s="729" t="s">
        <v>571</v>
      </c>
      <c r="B36" s="730" t="s">
        <v>573</v>
      </c>
      <c r="C36" s="731">
        <v>248.79749999999996</v>
      </c>
      <c r="D36" s="731">
        <v>245.76685000000003</v>
      </c>
      <c r="E36" s="731"/>
      <c r="F36" s="731">
        <v>238.76296999999997</v>
      </c>
      <c r="G36" s="731">
        <v>323</v>
      </c>
      <c r="H36" s="731">
        <v>-84.237030000000033</v>
      </c>
      <c r="I36" s="732">
        <v>0.739204241486068</v>
      </c>
      <c r="J36" s="733" t="s">
        <v>569</v>
      </c>
    </row>
    <row r="37" spans="1:10" ht="14.4" customHeight="1" x14ac:dyDescent="0.3">
      <c r="A37" s="729" t="s">
        <v>555</v>
      </c>
      <c r="B37" s="730" t="s">
        <v>555</v>
      </c>
      <c r="C37" s="731" t="s">
        <v>555</v>
      </c>
      <c r="D37" s="731" t="s">
        <v>555</v>
      </c>
      <c r="E37" s="731"/>
      <c r="F37" s="731" t="s">
        <v>555</v>
      </c>
      <c r="G37" s="731" t="s">
        <v>555</v>
      </c>
      <c r="H37" s="731" t="s">
        <v>555</v>
      </c>
      <c r="I37" s="732" t="s">
        <v>555</v>
      </c>
      <c r="J37" s="733" t="s">
        <v>570</v>
      </c>
    </row>
    <row r="38" spans="1:10" ht="14.4" customHeight="1" x14ac:dyDescent="0.3">
      <c r="A38" s="729" t="s">
        <v>574</v>
      </c>
      <c r="B38" s="730" t="s">
        <v>575</v>
      </c>
      <c r="C38" s="731" t="s">
        <v>555</v>
      </c>
      <c r="D38" s="731" t="s">
        <v>555</v>
      </c>
      <c r="E38" s="731"/>
      <c r="F38" s="731" t="s">
        <v>555</v>
      </c>
      <c r="G38" s="731" t="s">
        <v>555</v>
      </c>
      <c r="H38" s="731" t="s">
        <v>555</v>
      </c>
      <c r="I38" s="732" t="s">
        <v>555</v>
      </c>
      <c r="J38" s="733" t="s">
        <v>0</v>
      </c>
    </row>
    <row r="39" spans="1:10" ht="14.4" customHeight="1" x14ac:dyDescent="0.3">
      <c r="A39" s="729" t="s">
        <v>574</v>
      </c>
      <c r="B39" s="730" t="s">
        <v>556</v>
      </c>
      <c r="C39" s="731">
        <v>142.14303999999998</v>
      </c>
      <c r="D39" s="731">
        <v>177.84734</v>
      </c>
      <c r="E39" s="731"/>
      <c r="F39" s="731">
        <v>149.14710999999994</v>
      </c>
      <c r="G39" s="731">
        <v>147</v>
      </c>
      <c r="H39" s="731">
        <v>2.147109999999941</v>
      </c>
      <c r="I39" s="732">
        <v>1.0146061904761901</v>
      </c>
      <c r="J39" s="733" t="s">
        <v>1</v>
      </c>
    </row>
    <row r="40" spans="1:10" ht="14.4" customHeight="1" x14ac:dyDescent="0.3">
      <c r="A40" s="729" t="s">
        <v>574</v>
      </c>
      <c r="B40" s="730" t="s">
        <v>557</v>
      </c>
      <c r="C40" s="731">
        <v>38.249610000000004</v>
      </c>
      <c r="D40" s="731">
        <v>52.897530000000003</v>
      </c>
      <c r="E40" s="731"/>
      <c r="F40" s="731">
        <v>51.306989999999999</v>
      </c>
      <c r="G40" s="731">
        <v>53</v>
      </c>
      <c r="H40" s="731">
        <v>-1.693010000000001</v>
      </c>
      <c r="I40" s="732">
        <v>0.9680564150943396</v>
      </c>
      <c r="J40" s="733" t="s">
        <v>1</v>
      </c>
    </row>
    <row r="41" spans="1:10" ht="14.4" customHeight="1" x14ac:dyDescent="0.3">
      <c r="A41" s="729" t="s">
        <v>574</v>
      </c>
      <c r="B41" s="730" t="s">
        <v>558</v>
      </c>
      <c r="C41" s="731">
        <v>8.709719999999999</v>
      </c>
      <c r="D41" s="731">
        <v>4.7976400000000003</v>
      </c>
      <c r="E41" s="731"/>
      <c r="F41" s="731">
        <v>1.9182900000000003</v>
      </c>
      <c r="G41" s="731">
        <v>5</v>
      </c>
      <c r="H41" s="731">
        <v>-3.0817099999999997</v>
      </c>
      <c r="I41" s="732">
        <v>0.38365800000000005</v>
      </c>
      <c r="J41" s="733" t="s">
        <v>1</v>
      </c>
    </row>
    <row r="42" spans="1:10" ht="14.4" customHeight="1" x14ac:dyDescent="0.3">
      <c r="A42" s="729" t="s">
        <v>574</v>
      </c>
      <c r="B42" s="730" t="s">
        <v>559</v>
      </c>
      <c r="C42" s="731">
        <v>6.4349999999999996</v>
      </c>
      <c r="D42" s="731">
        <v>21.082599999999999</v>
      </c>
      <c r="E42" s="731"/>
      <c r="F42" s="731">
        <v>42.165469999999999</v>
      </c>
      <c r="G42" s="731">
        <v>22</v>
      </c>
      <c r="H42" s="731">
        <v>20.165469999999999</v>
      </c>
      <c r="I42" s="732">
        <v>1.9166122727272727</v>
      </c>
      <c r="J42" s="733" t="s">
        <v>1</v>
      </c>
    </row>
    <row r="43" spans="1:10" ht="14.4" customHeight="1" x14ac:dyDescent="0.3">
      <c r="A43" s="729" t="s">
        <v>574</v>
      </c>
      <c r="B43" s="730" t="s">
        <v>560</v>
      </c>
      <c r="C43" s="731">
        <v>0</v>
      </c>
      <c r="D43" s="731">
        <v>0</v>
      </c>
      <c r="E43" s="731"/>
      <c r="F43" s="731">
        <v>0</v>
      </c>
      <c r="G43" s="731">
        <v>33</v>
      </c>
      <c r="H43" s="731">
        <v>-33</v>
      </c>
      <c r="I43" s="732">
        <v>0</v>
      </c>
      <c r="J43" s="733" t="s">
        <v>1</v>
      </c>
    </row>
    <row r="44" spans="1:10" ht="14.4" customHeight="1" x14ac:dyDescent="0.3">
      <c r="A44" s="729" t="s">
        <v>574</v>
      </c>
      <c r="B44" s="730" t="s">
        <v>561</v>
      </c>
      <c r="C44" s="731">
        <v>61.245919999999984</v>
      </c>
      <c r="D44" s="731">
        <v>92.66968</v>
      </c>
      <c r="E44" s="731"/>
      <c r="F44" s="731">
        <v>109.19192999999999</v>
      </c>
      <c r="G44" s="731">
        <v>85</v>
      </c>
      <c r="H44" s="731">
        <v>24.191929999999985</v>
      </c>
      <c r="I44" s="732">
        <v>1.2846109411764703</v>
      </c>
      <c r="J44" s="733" t="s">
        <v>1</v>
      </c>
    </row>
    <row r="45" spans="1:10" ht="14.4" customHeight="1" x14ac:dyDescent="0.3">
      <c r="A45" s="729" t="s">
        <v>574</v>
      </c>
      <c r="B45" s="730" t="s">
        <v>562</v>
      </c>
      <c r="C45" s="731">
        <v>0.55825000000000002</v>
      </c>
      <c r="D45" s="731">
        <v>6.8645899999999997</v>
      </c>
      <c r="E45" s="731"/>
      <c r="F45" s="731">
        <v>1.4122000000000001</v>
      </c>
      <c r="G45" s="731">
        <v>4</v>
      </c>
      <c r="H45" s="731">
        <v>-2.5877999999999997</v>
      </c>
      <c r="I45" s="732">
        <v>0.35305000000000003</v>
      </c>
      <c r="J45" s="733" t="s">
        <v>1</v>
      </c>
    </row>
    <row r="46" spans="1:10" ht="14.4" customHeight="1" x14ac:dyDescent="0.3">
      <c r="A46" s="729" t="s">
        <v>574</v>
      </c>
      <c r="B46" s="730" t="s">
        <v>563</v>
      </c>
      <c r="C46" s="731">
        <v>0.82799999999999996</v>
      </c>
      <c r="D46" s="731">
        <v>1.242</v>
      </c>
      <c r="E46" s="731"/>
      <c r="F46" s="731">
        <v>0.55200000000000005</v>
      </c>
      <c r="G46" s="731">
        <v>1</v>
      </c>
      <c r="H46" s="731">
        <v>-0.44799999999999995</v>
      </c>
      <c r="I46" s="732">
        <v>0.55200000000000005</v>
      </c>
      <c r="J46" s="733" t="s">
        <v>1</v>
      </c>
    </row>
    <row r="47" spans="1:10" ht="14.4" customHeight="1" x14ac:dyDescent="0.3">
      <c r="A47" s="729" t="s">
        <v>574</v>
      </c>
      <c r="B47" s="730" t="s">
        <v>576</v>
      </c>
      <c r="C47" s="731">
        <v>258.16953999999993</v>
      </c>
      <c r="D47" s="731">
        <v>357.40138000000007</v>
      </c>
      <c r="E47" s="731"/>
      <c r="F47" s="731">
        <v>355.69398999999993</v>
      </c>
      <c r="G47" s="731">
        <v>350</v>
      </c>
      <c r="H47" s="731">
        <v>5.6939899999999284</v>
      </c>
      <c r="I47" s="732">
        <v>1.0162685428571427</v>
      </c>
      <c r="J47" s="733" t="s">
        <v>569</v>
      </c>
    </row>
    <row r="48" spans="1:10" ht="14.4" customHeight="1" x14ac:dyDescent="0.3">
      <c r="A48" s="729" t="s">
        <v>555</v>
      </c>
      <c r="B48" s="730" t="s">
        <v>555</v>
      </c>
      <c r="C48" s="731" t="s">
        <v>555</v>
      </c>
      <c r="D48" s="731" t="s">
        <v>555</v>
      </c>
      <c r="E48" s="731"/>
      <c r="F48" s="731" t="s">
        <v>555</v>
      </c>
      <c r="G48" s="731" t="s">
        <v>555</v>
      </c>
      <c r="H48" s="731" t="s">
        <v>555</v>
      </c>
      <c r="I48" s="732" t="s">
        <v>555</v>
      </c>
      <c r="J48" s="733" t="s">
        <v>570</v>
      </c>
    </row>
    <row r="49" spans="1:10" ht="14.4" customHeight="1" x14ac:dyDescent="0.3">
      <c r="A49" s="729" t="s">
        <v>577</v>
      </c>
      <c r="B49" s="730" t="s">
        <v>578</v>
      </c>
      <c r="C49" s="731" t="s">
        <v>555</v>
      </c>
      <c r="D49" s="731" t="s">
        <v>555</v>
      </c>
      <c r="E49" s="731"/>
      <c r="F49" s="731" t="s">
        <v>555</v>
      </c>
      <c r="G49" s="731" t="s">
        <v>555</v>
      </c>
      <c r="H49" s="731" t="s">
        <v>555</v>
      </c>
      <c r="I49" s="732" t="s">
        <v>555</v>
      </c>
      <c r="J49" s="733" t="s">
        <v>0</v>
      </c>
    </row>
    <row r="50" spans="1:10" ht="14.4" customHeight="1" x14ac:dyDescent="0.3">
      <c r="A50" s="729" t="s">
        <v>577</v>
      </c>
      <c r="B50" s="730" t="s">
        <v>556</v>
      </c>
      <c r="C50" s="731">
        <v>3.0335199999999998</v>
      </c>
      <c r="D50" s="731">
        <v>2.04135</v>
      </c>
      <c r="E50" s="731"/>
      <c r="F50" s="731">
        <v>2.73787</v>
      </c>
      <c r="G50" s="731">
        <v>7</v>
      </c>
      <c r="H50" s="731">
        <v>-4.26213</v>
      </c>
      <c r="I50" s="732">
        <v>0.3911242857142857</v>
      </c>
      <c r="J50" s="733" t="s">
        <v>1</v>
      </c>
    </row>
    <row r="51" spans="1:10" ht="14.4" customHeight="1" x14ac:dyDescent="0.3">
      <c r="A51" s="729" t="s">
        <v>577</v>
      </c>
      <c r="B51" s="730" t="s">
        <v>563</v>
      </c>
      <c r="C51" s="731">
        <v>6.6762499999999996</v>
      </c>
      <c r="D51" s="731">
        <v>6.4552299999999994</v>
      </c>
      <c r="E51" s="731"/>
      <c r="F51" s="731">
        <v>4.3150400000000007</v>
      </c>
      <c r="G51" s="731">
        <v>5</v>
      </c>
      <c r="H51" s="731">
        <v>-0.68495999999999935</v>
      </c>
      <c r="I51" s="732">
        <v>0.86300800000000011</v>
      </c>
      <c r="J51" s="733" t="s">
        <v>1</v>
      </c>
    </row>
    <row r="52" spans="1:10" ht="14.4" customHeight="1" x14ac:dyDescent="0.3">
      <c r="A52" s="729" t="s">
        <v>577</v>
      </c>
      <c r="B52" s="730" t="s">
        <v>579</v>
      </c>
      <c r="C52" s="731">
        <v>9.7097699999999989</v>
      </c>
      <c r="D52" s="731">
        <v>8.4965799999999998</v>
      </c>
      <c r="E52" s="731"/>
      <c r="F52" s="731">
        <v>7.0529100000000007</v>
      </c>
      <c r="G52" s="731">
        <v>11</v>
      </c>
      <c r="H52" s="731">
        <v>-3.9470899999999993</v>
      </c>
      <c r="I52" s="732">
        <v>0.64117363636363645</v>
      </c>
      <c r="J52" s="733" t="s">
        <v>569</v>
      </c>
    </row>
    <row r="53" spans="1:10" ht="14.4" customHeight="1" x14ac:dyDescent="0.3">
      <c r="A53" s="729" t="s">
        <v>555</v>
      </c>
      <c r="B53" s="730" t="s">
        <v>555</v>
      </c>
      <c r="C53" s="731" t="s">
        <v>555</v>
      </c>
      <c r="D53" s="731" t="s">
        <v>555</v>
      </c>
      <c r="E53" s="731"/>
      <c r="F53" s="731" t="s">
        <v>555</v>
      </c>
      <c r="G53" s="731" t="s">
        <v>555</v>
      </c>
      <c r="H53" s="731" t="s">
        <v>555</v>
      </c>
      <c r="I53" s="732" t="s">
        <v>555</v>
      </c>
      <c r="J53" s="733" t="s">
        <v>570</v>
      </c>
    </row>
    <row r="54" spans="1:10" ht="14.4" customHeight="1" x14ac:dyDescent="0.3">
      <c r="A54" s="729" t="s">
        <v>580</v>
      </c>
      <c r="B54" s="730" t="s">
        <v>581</v>
      </c>
      <c r="C54" s="731" t="s">
        <v>555</v>
      </c>
      <c r="D54" s="731" t="s">
        <v>555</v>
      </c>
      <c r="E54" s="731"/>
      <c r="F54" s="731" t="s">
        <v>555</v>
      </c>
      <c r="G54" s="731" t="s">
        <v>555</v>
      </c>
      <c r="H54" s="731" t="s">
        <v>555</v>
      </c>
      <c r="I54" s="732" t="s">
        <v>555</v>
      </c>
      <c r="J54" s="733" t="s">
        <v>0</v>
      </c>
    </row>
    <row r="55" spans="1:10" ht="14.4" customHeight="1" x14ac:dyDescent="0.3">
      <c r="A55" s="729" t="s">
        <v>580</v>
      </c>
      <c r="B55" s="730" t="s">
        <v>556</v>
      </c>
      <c r="C55" s="731">
        <v>193.53849999999997</v>
      </c>
      <c r="D55" s="731">
        <v>177.71757999999997</v>
      </c>
      <c r="E55" s="731"/>
      <c r="F55" s="731">
        <v>181.60792999999998</v>
      </c>
      <c r="G55" s="731">
        <v>200</v>
      </c>
      <c r="H55" s="731">
        <v>-18.392070000000018</v>
      </c>
      <c r="I55" s="732">
        <v>0.90803964999999986</v>
      </c>
      <c r="J55" s="733" t="s">
        <v>1</v>
      </c>
    </row>
    <row r="56" spans="1:10" ht="14.4" customHeight="1" x14ac:dyDescent="0.3">
      <c r="A56" s="729" t="s">
        <v>580</v>
      </c>
      <c r="B56" s="730" t="s">
        <v>557</v>
      </c>
      <c r="C56" s="731">
        <v>127.18445999999999</v>
      </c>
      <c r="D56" s="731">
        <v>128.71972</v>
      </c>
      <c r="E56" s="731"/>
      <c r="F56" s="731">
        <v>123.07882999999998</v>
      </c>
      <c r="G56" s="731">
        <v>129</v>
      </c>
      <c r="H56" s="731">
        <v>-5.9211700000000178</v>
      </c>
      <c r="I56" s="732">
        <v>0.95409945736434099</v>
      </c>
      <c r="J56" s="733" t="s">
        <v>1</v>
      </c>
    </row>
    <row r="57" spans="1:10" ht="14.4" customHeight="1" x14ac:dyDescent="0.3">
      <c r="A57" s="729" t="s">
        <v>580</v>
      </c>
      <c r="B57" s="730" t="s">
        <v>558</v>
      </c>
      <c r="C57" s="731">
        <v>4.9846300000000001</v>
      </c>
      <c r="D57" s="731">
        <v>4.0370200000000001</v>
      </c>
      <c r="E57" s="731"/>
      <c r="F57" s="731">
        <v>2.42096</v>
      </c>
      <c r="G57" s="731">
        <v>5</v>
      </c>
      <c r="H57" s="731">
        <v>-2.57904</v>
      </c>
      <c r="I57" s="732">
        <v>0.48419200000000001</v>
      </c>
      <c r="J57" s="733" t="s">
        <v>1</v>
      </c>
    </row>
    <row r="58" spans="1:10" ht="14.4" customHeight="1" x14ac:dyDescent="0.3">
      <c r="A58" s="729" t="s">
        <v>580</v>
      </c>
      <c r="B58" s="730" t="s">
        <v>559</v>
      </c>
      <c r="C58" s="731">
        <v>29.8384</v>
      </c>
      <c r="D58" s="731">
        <v>48.065280000000001</v>
      </c>
      <c r="E58" s="731"/>
      <c r="F58" s="731">
        <v>0</v>
      </c>
      <c r="G58" s="731">
        <v>17</v>
      </c>
      <c r="H58" s="731">
        <v>-17</v>
      </c>
      <c r="I58" s="732">
        <v>0</v>
      </c>
      <c r="J58" s="733" t="s">
        <v>1</v>
      </c>
    </row>
    <row r="59" spans="1:10" ht="14.4" customHeight="1" x14ac:dyDescent="0.3">
      <c r="A59" s="729" t="s">
        <v>580</v>
      </c>
      <c r="B59" s="730" t="s">
        <v>560</v>
      </c>
      <c r="C59" s="731">
        <v>0</v>
      </c>
      <c r="D59" s="731">
        <v>0</v>
      </c>
      <c r="E59" s="731"/>
      <c r="F59" s="731">
        <v>0</v>
      </c>
      <c r="G59" s="731">
        <v>42</v>
      </c>
      <c r="H59" s="731">
        <v>-42</v>
      </c>
      <c r="I59" s="732">
        <v>0</v>
      </c>
      <c r="J59" s="733" t="s">
        <v>1</v>
      </c>
    </row>
    <row r="60" spans="1:10" ht="14.4" customHeight="1" x14ac:dyDescent="0.3">
      <c r="A60" s="729" t="s">
        <v>580</v>
      </c>
      <c r="B60" s="730" t="s">
        <v>561</v>
      </c>
      <c r="C60" s="731">
        <v>57.172699999999999</v>
      </c>
      <c r="D60" s="731">
        <v>112.69670999999998</v>
      </c>
      <c r="E60" s="731"/>
      <c r="F60" s="731">
        <v>51.255249999999982</v>
      </c>
      <c r="G60" s="731">
        <v>70</v>
      </c>
      <c r="H60" s="731">
        <v>-18.744750000000018</v>
      </c>
      <c r="I60" s="732">
        <v>0.73221785714285692</v>
      </c>
      <c r="J60" s="733" t="s">
        <v>1</v>
      </c>
    </row>
    <row r="61" spans="1:10" ht="14.4" customHeight="1" x14ac:dyDescent="0.3">
      <c r="A61" s="729" t="s">
        <v>580</v>
      </c>
      <c r="B61" s="730" t="s">
        <v>562</v>
      </c>
      <c r="C61" s="731">
        <v>25.847730000000002</v>
      </c>
      <c r="D61" s="731">
        <v>49.787099999999995</v>
      </c>
      <c r="E61" s="731"/>
      <c r="F61" s="731">
        <v>0.44550000000000001</v>
      </c>
      <c r="G61" s="731">
        <v>14</v>
      </c>
      <c r="H61" s="731">
        <v>-13.554500000000001</v>
      </c>
      <c r="I61" s="732">
        <v>3.182142857142857E-2</v>
      </c>
      <c r="J61" s="733" t="s">
        <v>1</v>
      </c>
    </row>
    <row r="62" spans="1:10" ht="14.4" customHeight="1" x14ac:dyDescent="0.3">
      <c r="A62" s="729" t="s">
        <v>580</v>
      </c>
      <c r="B62" s="730" t="s">
        <v>563</v>
      </c>
      <c r="C62" s="731">
        <v>34.157009999999993</v>
      </c>
      <c r="D62" s="731">
        <v>33.686910000000005</v>
      </c>
      <c r="E62" s="731"/>
      <c r="F62" s="731">
        <v>22.78013</v>
      </c>
      <c r="G62" s="731">
        <v>25</v>
      </c>
      <c r="H62" s="731">
        <v>-2.2198700000000002</v>
      </c>
      <c r="I62" s="732">
        <v>0.91120519999999994</v>
      </c>
      <c r="J62" s="733" t="s">
        <v>1</v>
      </c>
    </row>
    <row r="63" spans="1:10" ht="14.4" customHeight="1" x14ac:dyDescent="0.3">
      <c r="A63" s="729" t="s">
        <v>580</v>
      </c>
      <c r="B63" s="730" t="s">
        <v>582</v>
      </c>
      <c r="C63" s="731">
        <v>472.72342999999995</v>
      </c>
      <c r="D63" s="731">
        <v>554.71031999999991</v>
      </c>
      <c r="E63" s="731"/>
      <c r="F63" s="731">
        <v>381.58859999999987</v>
      </c>
      <c r="G63" s="731">
        <v>502</v>
      </c>
      <c r="H63" s="731">
        <v>-120.41140000000013</v>
      </c>
      <c r="I63" s="732">
        <v>0.76013665338645398</v>
      </c>
      <c r="J63" s="733" t="s">
        <v>569</v>
      </c>
    </row>
    <row r="64" spans="1:10" ht="14.4" customHeight="1" x14ac:dyDescent="0.3">
      <c r="A64" s="729" t="s">
        <v>555</v>
      </c>
      <c r="B64" s="730" t="s">
        <v>555</v>
      </c>
      <c r="C64" s="731" t="s">
        <v>555</v>
      </c>
      <c r="D64" s="731" t="s">
        <v>555</v>
      </c>
      <c r="E64" s="731"/>
      <c r="F64" s="731" t="s">
        <v>555</v>
      </c>
      <c r="G64" s="731" t="s">
        <v>555</v>
      </c>
      <c r="H64" s="731" t="s">
        <v>555</v>
      </c>
      <c r="I64" s="732" t="s">
        <v>555</v>
      </c>
      <c r="J64" s="733" t="s">
        <v>570</v>
      </c>
    </row>
    <row r="65" spans="1:10" ht="14.4" customHeight="1" x14ac:dyDescent="0.3">
      <c r="A65" s="729" t="s">
        <v>583</v>
      </c>
      <c r="B65" s="730" t="s">
        <v>584</v>
      </c>
      <c r="C65" s="731" t="s">
        <v>555</v>
      </c>
      <c r="D65" s="731" t="s">
        <v>555</v>
      </c>
      <c r="E65" s="731"/>
      <c r="F65" s="731" t="s">
        <v>555</v>
      </c>
      <c r="G65" s="731" t="s">
        <v>555</v>
      </c>
      <c r="H65" s="731" t="s">
        <v>555</v>
      </c>
      <c r="I65" s="732" t="s">
        <v>555</v>
      </c>
      <c r="J65" s="733" t="s">
        <v>0</v>
      </c>
    </row>
    <row r="66" spans="1:10" ht="14.4" customHeight="1" x14ac:dyDescent="0.3">
      <c r="A66" s="729" t="s">
        <v>583</v>
      </c>
      <c r="B66" s="730" t="s">
        <v>556</v>
      </c>
      <c r="C66" s="731">
        <v>1.9999800000000001</v>
      </c>
      <c r="D66" s="731">
        <v>22.558670000000003</v>
      </c>
      <c r="E66" s="731"/>
      <c r="F66" s="731">
        <v>4.4825200000000001</v>
      </c>
      <c r="G66" s="731">
        <v>14</v>
      </c>
      <c r="H66" s="731">
        <v>-9.5174799999999991</v>
      </c>
      <c r="I66" s="732">
        <v>0.32018000000000002</v>
      </c>
      <c r="J66" s="733" t="s">
        <v>1</v>
      </c>
    </row>
    <row r="67" spans="1:10" ht="14.4" customHeight="1" x14ac:dyDescent="0.3">
      <c r="A67" s="729" t="s">
        <v>583</v>
      </c>
      <c r="B67" s="730" t="s">
        <v>585</v>
      </c>
      <c r="C67" s="731">
        <v>1.9999800000000001</v>
      </c>
      <c r="D67" s="731">
        <v>22.558670000000003</v>
      </c>
      <c r="E67" s="731"/>
      <c r="F67" s="731">
        <v>4.4825200000000001</v>
      </c>
      <c r="G67" s="731">
        <v>14</v>
      </c>
      <c r="H67" s="731">
        <v>-9.5174799999999991</v>
      </c>
      <c r="I67" s="732">
        <v>0.32018000000000002</v>
      </c>
      <c r="J67" s="733" t="s">
        <v>569</v>
      </c>
    </row>
    <row r="68" spans="1:10" ht="14.4" customHeight="1" x14ac:dyDescent="0.3">
      <c r="A68" s="729" t="s">
        <v>555</v>
      </c>
      <c r="B68" s="730" t="s">
        <v>555</v>
      </c>
      <c r="C68" s="731" t="s">
        <v>555</v>
      </c>
      <c r="D68" s="731" t="s">
        <v>555</v>
      </c>
      <c r="E68" s="731"/>
      <c r="F68" s="731" t="s">
        <v>555</v>
      </c>
      <c r="G68" s="731" t="s">
        <v>555</v>
      </c>
      <c r="H68" s="731" t="s">
        <v>555</v>
      </c>
      <c r="I68" s="732" t="s">
        <v>555</v>
      </c>
      <c r="J68" s="733" t="s">
        <v>570</v>
      </c>
    </row>
    <row r="69" spans="1:10" ht="14.4" customHeight="1" x14ac:dyDescent="0.3">
      <c r="A69" s="729" t="s">
        <v>586</v>
      </c>
      <c r="B69" s="730" t="s">
        <v>587</v>
      </c>
      <c r="C69" s="731" t="s">
        <v>555</v>
      </c>
      <c r="D69" s="731" t="s">
        <v>555</v>
      </c>
      <c r="E69" s="731"/>
      <c r="F69" s="731" t="s">
        <v>555</v>
      </c>
      <c r="G69" s="731" t="s">
        <v>555</v>
      </c>
      <c r="H69" s="731" t="s">
        <v>555</v>
      </c>
      <c r="I69" s="732" t="s">
        <v>555</v>
      </c>
      <c r="J69" s="733" t="s">
        <v>0</v>
      </c>
    </row>
    <row r="70" spans="1:10" ht="14.4" customHeight="1" x14ac:dyDescent="0.3">
      <c r="A70" s="729" t="s">
        <v>586</v>
      </c>
      <c r="B70" s="730" t="s">
        <v>556</v>
      </c>
      <c r="C70" s="731">
        <v>4.9573100000000005</v>
      </c>
      <c r="D70" s="731">
        <v>2.1530099999999992</v>
      </c>
      <c r="E70" s="731"/>
      <c r="F70" s="731">
        <v>4.849219999999999</v>
      </c>
      <c r="G70" s="731">
        <v>4</v>
      </c>
      <c r="H70" s="731">
        <v>0.84921999999999898</v>
      </c>
      <c r="I70" s="732">
        <v>1.2123049999999997</v>
      </c>
      <c r="J70" s="733" t="s">
        <v>1</v>
      </c>
    </row>
    <row r="71" spans="1:10" ht="14.4" customHeight="1" x14ac:dyDescent="0.3">
      <c r="A71" s="729" t="s">
        <v>586</v>
      </c>
      <c r="B71" s="730" t="s">
        <v>588</v>
      </c>
      <c r="C71" s="731">
        <v>4.9573100000000005</v>
      </c>
      <c r="D71" s="731">
        <v>2.1530099999999992</v>
      </c>
      <c r="E71" s="731"/>
      <c r="F71" s="731">
        <v>4.849219999999999</v>
      </c>
      <c r="G71" s="731">
        <v>4</v>
      </c>
      <c r="H71" s="731">
        <v>0.84921999999999898</v>
      </c>
      <c r="I71" s="732">
        <v>1.2123049999999997</v>
      </c>
      <c r="J71" s="733" t="s">
        <v>569</v>
      </c>
    </row>
    <row r="72" spans="1:10" ht="14.4" customHeight="1" x14ac:dyDescent="0.3">
      <c r="A72" s="729" t="s">
        <v>555</v>
      </c>
      <c r="B72" s="730" t="s">
        <v>555</v>
      </c>
      <c r="C72" s="731" t="s">
        <v>555</v>
      </c>
      <c r="D72" s="731" t="s">
        <v>555</v>
      </c>
      <c r="E72" s="731"/>
      <c r="F72" s="731" t="s">
        <v>555</v>
      </c>
      <c r="G72" s="731" t="s">
        <v>555</v>
      </c>
      <c r="H72" s="731" t="s">
        <v>555</v>
      </c>
      <c r="I72" s="732" t="s">
        <v>555</v>
      </c>
      <c r="J72" s="733" t="s">
        <v>570</v>
      </c>
    </row>
    <row r="73" spans="1:10" ht="14.4" customHeight="1" x14ac:dyDescent="0.3">
      <c r="A73" s="729" t="s">
        <v>553</v>
      </c>
      <c r="B73" s="730" t="s">
        <v>564</v>
      </c>
      <c r="C73" s="731">
        <v>1215.9831799999997</v>
      </c>
      <c r="D73" s="731">
        <v>1449.5769899999996</v>
      </c>
      <c r="E73" s="731"/>
      <c r="F73" s="731">
        <v>1141.1613399999999</v>
      </c>
      <c r="G73" s="731">
        <v>1485</v>
      </c>
      <c r="H73" s="731">
        <v>-343.83866000000012</v>
      </c>
      <c r="I73" s="732">
        <v>0.76845881481481471</v>
      </c>
      <c r="J73" s="733" t="s">
        <v>565</v>
      </c>
    </row>
  </sheetData>
  <mergeCells count="3">
    <mergeCell ref="F3:I3"/>
    <mergeCell ref="C4:D4"/>
    <mergeCell ref="A1:I1"/>
  </mergeCells>
  <conditionalFormatting sqref="F15 F7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73">
    <cfRule type="expression" dxfId="66" priority="5">
      <formula>$H16&gt;0</formula>
    </cfRule>
  </conditionalFormatting>
  <conditionalFormatting sqref="A16:A73">
    <cfRule type="expression" dxfId="65" priority="2">
      <formula>AND($J16&lt;&gt;"mezeraKL",$J16&lt;&gt;"")</formula>
    </cfRule>
  </conditionalFormatting>
  <conditionalFormatting sqref="I16:I73">
    <cfRule type="expression" dxfId="64" priority="6">
      <formula>$I16&gt;1</formula>
    </cfRule>
  </conditionalFormatting>
  <conditionalFormatting sqref="B16:B73">
    <cfRule type="expression" dxfId="63" priority="1">
      <formula>OR($J16="NS",$J16="SumaNS",$J16="Účet")</formula>
    </cfRule>
  </conditionalFormatting>
  <conditionalFormatting sqref="A16:D73 F16:I73">
    <cfRule type="expression" dxfId="62" priority="8">
      <formula>AND($J16&lt;&gt;"",$J16&lt;&gt;"mezeraKL")</formula>
    </cfRule>
  </conditionalFormatting>
  <conditionalFormatting sqref="B16:D73 F16:I7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73 F16:I73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171.5243333203203</v>
      </c>
      <c r="M3" s="203">
        <f>SUBTOTAL(9,M5:M1048576)</f>
        <v>6416.4</v>
      </c>
      <c r="N3" s="204">
        <f>SUBTOTAL(9,N5:N1048576)</f>
        <v>1100568.7323165031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553</v>
      </c>
      <c r="B5" s="741" t="s">
        <v>554</v>
      </c>
      <c r="C5" s="742" t="s">
        <v>566</v>
      </c>
      <c r="D5" s="743" t="s">
        <v>567</v>
      </c>
      <c r="E5" s="744">
        <v>50113001</v>
      </c>
      <c r="F5" s="743" t="s">
        <v>589</v>
      </c>
      <c r="G5" s="742" t="s">
        <v>590</v>
      </c>
      <c r="H5" s="742">
        <v>846758</v>
      </c>
      <c r="I5" s="742">
        <v>103387</v>
      </c>
      <c r="J5" s="742" t="s">
        <v>591</v>
      </c>
      <c r="K5" s="742" t="s">
        <v>592</v>
      </c>
      <c r="L5" s="745">
        <v>72.250000000000028</v>
      </c>
      <c r="M5" s="745">
        <v>3</v>
      </c>
      <c r="N5" s="746">
        <v>216.75000000000009</v>
      </c>
    </row>
    <row r="6" spans="1:14" ht="14.4" customHeight="1" x14ac:dyDescent="0.3">
      <c r="A6" s="747" t="s">
        <v>553</v>
      </c>
      <c r="B6" s="748" t="s">
        <v>554</v>
      </c>
      <c r="C6" s="749" t="s">
        <v>566</v>
      </c>
      <c r="D6" s="750" t="s">
        <v>567</v>
      </c>
      <c r="E6" s="751">
        <v>50113001</v>
      </c>
      <c r="F6" s="750" t="s">
        <v>589</v>
      </c>
      <c r="G6" s="749" t="s">
        <v>590</v>
      </c>
      <c r="H6" s="749">
        <v>192729</v>
      </c>
      <c r="I6" s="749">
        <v>92729</v>
      </c>
      <c r="J6" s="749" t="s">
        <v>593</v>
      </c>
      <c r="K6" s="749" t="s">
        <v>594</v>
      </c>
      <c r="L6" s="752">
        <v>48.32</v>
      </c>
      <c r="M6" s="752">
        <v>4</v>
      </c>
      <c r="N6" s="753">
        <v>193.28</v>
      </c>
    </row>
    <row r="7" spans="1:14" ht="14.4" customHeight="1" x14ac:dyDescent="0.3">
      <c r="A7" s="747" t="s">
        <v>553</v>
      </c>
      <c r="B7" s="748" t="s">
        <v>554</v>
      </c>
      <c r="C7" s="749" t="s">
        <v>566</v>
      </c>
      <c r="D7" s="750" t="s">
        <v>567</v>
      </c>
      <c r="E7" s="751">
        <v>50113001</v>
      </c>
      <c r="F7" s="750" t="s">
        <v>589</v>
      </c>
      <c r="G7" s="749" t="s">
        <v>590</v>
      </c>
      <c r="H7" s="749">
        <v>845008</v>
      </c>
      <c r="I7" s="749">
        <v>107806</v>
      </c>
      <c r="J7" s="749" t="s">
        <v>595</v>
      </c>
      <c r="K7" s="749" t="s">
        <v>596</v>
      </c>
      <c r="L7" s="752">
        <v>52.59</v>
      </c>
      <c r="M7" s="752">
        <v>2</v>
      </c>
      <c r="N7" s="753">
        <v>105.18</v>
      </c>
    </row>
    <row r="8" spans="1:14" ht="14.4" customHeight="1" x14ac:dyDescent="0.3">
      <c r="A8" s="747" t="s">
        <v>553</v>
      </c>
      <c r="B8" s="748" t="s">
        <v>554</v>
      </c>
      <c r="C8" s="749" t="s">
        <v>566</v>
      </c>
      <c r="D8" s="750" t="s">
        <v>567</v>
      </c>
      <c r="E8" s="751">
        <v>50113001</v>
      </c>
      <c r="F8" s="750" t="s">
        <v>589</v>
      </c>
      <c r="G8" s="749" t="s">
        <v>597</v>
      </c>
      <c r="H8" s="749">
        <v>102945</v>
      </c>
      <c r="I8" s="749">
        <v>2945</v>
      </c>
      <c r="J8" s="749" t="s">
        <v>598</v>
      </c>
      <c r="K8" s="749" t="s">
        <v>599</v>
      </c>
      <c r="L8" s="752">
        <v>8.7899999999999991</v>
      </c>
      <c r="M8" s="752">
        <v>1</v>
      </c>
      <c r="N8" s="753">
        <v>8.7899999999999991</v>
      </c>
    </row>
    <row r="9" spans="1:14" ht="14.4" customHeight="1" x14ac:dyDescent="0.3">
      <c r="A9" s="747" t="s">
        <v>553</v>
      </c>
      <c r="B9" s="748" t="s">
        <v>554</v>
      </c>
      <c r="C9" s="749" t="s">
        <v>566</v>
      </c>
      <c r="D9" s="750" t="s">
        <v>567</v>
      </c>
      <c r="E9" s="751">
        <v>50113001</v>
      </c>
      <c r="F9" s="750" t="s">
        <v>589</v>
      </c>
      <c r="G9" s="749" t="s">
        <v>590</v>
      </c>
      <c r="H9" s="749">
        <v>176954</v>
      </c>
      <c r="I9" s="749">
        <v>176954</v>
      </c>
      <c r="J9" s="749" t="s">
        <v>600</v>
      </c>
      <c r="K9" s="749" t="s">
        <v>601</v>
      </c>
      <c r="L9" s="752">
        <v>94.299999999999983</v>
      </c>
      <c r="M9" s="752">
        <v>2</v>
      </c>
      <c r="N9" s="753">
        <v>188.59999999999997</v>
      </c>
    </row>
    <row r="10" spans="1:14" ht="14.4" customHeight="1" x14ac:dyDescent="0.3">
      <c r="A10" s="747" t="s">
        <v>553</v>
      </c>
      <c r="B10" s="748" t="s">
        <v>554</v>
      </c>
      <c r="C10" s="749" t="s">
        <v>566</v>
      </c>
      <c r="D10" s="750" t="s">
        <v>567</v>
      </c>
      <c r="E10" s="751">
        <v>50113001</v>
      </c>
      <c r="F10" s="750" t="s">
        <v>589</v>
      </c>
      <c r="G10" s="749" t="s">
        <v>590</v>
      </c>
      <c r="H10" s="749">
        <v>167547</v>
      </c>
      <c r="I10" s="749">
        <v>67547</v>
      </c>
      <c r="J10" s="749" t="s">
        <v>602</v>
      </c>
      <c r="K10" s="749" t="s">
        <v>603</v>
      </c>
      <c r="L10" s="752">
        <v>47.12</v>
      </c>
      <c r="M10" s="752">
        <v>15</v>
      </c>
      <c r="N10" s="753">
        <v>706.8</v>
      </c>
    </row>
    <row r="11" spans="1:14" ht="14.4" customHeight="1" x14ac:dyDescent="0.3">
      <c r="A11" s="747" t="s">
        <v>553</v>
      </c>
      <c r="B11" s="748" t="s">
        <v>554</v>
      </c>
      <c r="C11" s="749" t="s">
        <v>566</v>
      </c>
      <c r="D11" s="750" t="s">
        <v>567</v>
      </c>
      <c r="E11" s="751">
        <v>50113001</v>
      </c>
      <c r="F11" s="750" t="s">
        <v>589</v>
      </c>
      <c r="G11" s="749" t="s">
        <v>597</v>
      </c>
      <c r="H11" s="749">
        <v>127263</v>
      </c>
      <c r="I11" s="749">
        <v>127263</v>
      </c>
      <c r="J11" s="749" t="s">
        <v>604</v>
      </c>
      <c r="K11" s="749" t="s">
        <v>605</v>
      </c>
      <c r="L11" s="752">
        <v>54.009999999999991</v>
      </c>
      <c r="M11" s="752">
        <v>1</v>
      </c>
      <c r="N11" s="753">
        <v>54.009999999999991</v>
      </c>
    </row>
    <row r="12" spans="1:14" ht="14.4" customHeight="1" x14ac:dyDescent="0.3">
      <c r="A12" s="747" t="s">
        <v>553</v>
      </c>
      <c r="B12" s="748" t="s">
        <v>554</v>
      </c>
      <c r="C12" s="749" t="s">
        <v>566</v>
      </c>
      <c r="D12" s="750" t="s">
        <v>567</v>
      </c>
      <c r="E12" s="751">
        <v>50113001</v>
      </c>
      <c r="F12" s="750" t="s">
        <v>589</v>
      </c>
      <c r="G12" s="749" t="s">
        <v>590</v>
      </c>
      <c r="H12" s="749">
        <v>194920</v>
      </c>
      <c r="I12" s="749">
        <v>94920</v>
      </c>
      <c r="J12" s="749" t="s">
        <v>606</v>
      </c>
      <c r="K12" s="749" t="s">
        <v>607</v>
      </c>
      <c r="L12" s="752">
        <v>73.649999999999991</v>
      </c>
      <c r="M12" s="752">
        <v>7</v>
      </c>
      <c r="N12" s="753">
        <v>515.54999999999995</v>
      </c>
    </row>
    <row r="13" spans="1:14" ht="14.4" customHeight="1" x14ac:dyDescent="0.3">
      <c r="A13" s="747" t="s">
        <v>553</v>
      </c>
      <c r="B13" s="748" t="s">
        <v>554</v>
      </c>
      <c r="C13" s="749" t="s">
        <v>566</v>
      </c>
      <c r="D13" s="750" t="s">
        <v>567</v>
      </c>
      <c r="E13" s="751">
        <v>50113001</v>
      </c>
      <c r="F13" s="750" t="s">
        <v>589</v>
      </c>
      <c r="G13" s="749" t="s">
        <v>590</v>
      </c>
      <c r="H13" s="749">
        <v>216182</v>
      </c>
      <c r="I13" s="749">
        <v>216182</v>
      </c>
      <c r="J13" s="749" t="s">
        <v>608</v>
      </c>
      <c r="K13" s="749" t="s">
        <v>609</v>
      </c>
      <c r="L13" s="752">
        <v>156.55999999999997</v>
      </c>
      <c r="M13" s="752">
        <v>1</v>
      </c>
      <c r="N13" s="753">
        <v>156.55999999999997</v>
      </c>
    </row>
    <row r="14" spans="1:14" ht="14.4" customHeight="1" x14ac:dyDescent="0.3">
      <c r="A14" s="747" t="s">
        <v>553</v>
      </c>
      <c r="B14" s="748" t="s">
        <v>554</v>
      </c>
      <c r="C14" s="749" t="s">
        <v>566</v>
      </c>
      <c r="D14" s="750" t="s">
        <v>567</v>
      </c>
      <c r="E14" s="751">
        <v>50113001</v>
      </c>
      <c r="F14" s="750" t="s">
        <v>589</v>
      </c>
      <c r="G14" s="749" t="s">
        <v>590</v>
      </c>
      <c r="H14" s="749">
        <v>196303</v>
      </c>
      <c r="I14" s="749">
        <v>96303</v>
      </c>
      <c r="J14" s="749" t="s">
        <v>610</v>
      </c>
      <c r="K14" s="749" t="s">
        <v>611</v>
      </c>
      <c r="L14" s="752">
        <v>41</v>
      </c>
      <c r="M14" s="752">
        <v>1</v>
      </c>
      <c r="N14" s="753">
        <v>41</v>
      </c>
    </row>
    <row r="15" spans="1:14" ht="14.4" customHeight="1" x14ac:dyDescent="0.3">
      <c r="A15" s="747" t="s">
        <v>553</v>
      </c>
      <c r="B15" s="748" t="s">
        <v>554</v>
      </c>
      <c r="C15" s="749" t="s">
        <v>566</v>
      </c>
      <c r="D15" s="750" t="s">
        <v>567</v>
      </c>
      <c r="E15" s="751">
        <v>50113001</v>
      </c>
      <c r="F15" s="750" t="s">
        <v>589</v>
      </c>
      <c r="G15" s="749" t="s">
        <v>590</v>
      </c>
      <c r="H15" s="749">
        <v>192351</v>
      </c>
      <c r="I15" s="749">
        <v>92351</v>
      </c>
      <c r="J15" s="749" t="s">
        <v>612</v>
      </c>
      <c r="K15" s="749" t="s">
        <v>613</v>
      </c>
      <c r="L15" s="752">
        <v>86.22</v>
      </c>
      <c r="M15" s="752">
        <v>1</v>
      </c>
      <c r="N15" s="753">
        <v>86.22</v>
      </c>
    </row>
    <row r="16" spans="1:14" ht="14.4" customHeight="1" x14ac:dyDescent="0.3">
      <c r="A16" s="747" t="s">
        <v>553</v>
      </c>
      <c r="B16" s="748" t="s">
        <v>554</v>
      </c>
      <c r="C16" s="749" t="s">
        <v>566</v>
      </c>
      <c r="D16" s="750" t="s">
        <v>567</v>
      </c>
      <c r="E16" s="751">
        <v>50113001</v>
      </c>
      <c r="F16" s="750" t="s">
        <v>589</v>
      </c>
      <c r="G16" s="749" t="s">
        <v>590</v>
      </c>
      <c r="H16" s="749">
        <v>176496</v>
      </c>
      <c r="I16" s="749">
        <v>76496</v>
      </c>
      <c r="J16" s="749" t="s">
        <v>614</v>
      </c>
      <c r="K16" s="749" t="s">
        <v>615</v>
      </c>
      <c r="L16" s="752">
        <v>125.43</v>
      </c>
      <c r="M16" s="752">
        <v>2</v>
      </c>
      <c r="N16" s="753">
        <v>250.86</v>
      </c>
    </row>
    <row r="17" spans="1:14" ht="14.4" customHeight="1" x14ac:dyDescent="0.3">
      <c r="A17" s="747" t="s">
        <v>553</v>
      </c>
      <c r="B17" s="748" t="s">
        <v>554</v>
      </c>
      <c r="C17" s="749" t="s">
        <v>566</v>
      </c>
      <c r="D17" s="750" t="s">
        <v>567</v>
      </c>
      <c r="E17" s="751">
        <v>50113001</v>
      </c>
      <c r="F17" s="750" t="s">
        <v>589</v>
      </c>
      <c r="G17" s="749" t="s">
        <v>597</v>
      </c>
      <c r="H17" s="749">
        <v>158041</v>
      </c>
      <c r="I17" s="749">
        <v>58041</v>
      </c>
      <c r="J17" s="749" t="s">
        <v>616</v>
      </c>
      <c r="K17" s="749" t="s">
        <v>617</v>
      </c>
      <c r="L17" s="752">
        <v>125.84000000000003</v>
      </c>
      <c r="M17" s="752">
        <v>1</v>
      </c>
      <c r="N17" s="753">
        <v>125.84000000000003</v>
      </c>
    </row>
    <row r="18" spans="1:14" ht="14.4" customHeight="1" x14ac:dyDescent="0.3">
      <c r="A18" s="747" t="s">
        <v>553</v>
      </c>
      <c r="B18" s="748" t="s">
        <v>554</v>
      </c>
      <c r="C18" s="749" t="s">
        <v>566</v>
      </c>
      <c r="D18" s="750" t="s">
        <v>567</v>
      </c>
      <c r="E18" s="751">
        <v>50113001</v>
      </c>
      <c r="F18" s="750" t="s">
        <v>589</v>
      </c>
      <c r="G18" s="749" t="s">
        <v>590</v>
      </c>
      <c r="H18" s="749">
        <v>151621</v>
      </c>
      <c r="I18" s="749">
        <v>51621</v>
      </c>
      <c r="J18" s="749" t="s">
        <v>618</v>
      </c>
      <c r="K18" s="749" t="s">
        <v>619</v>
      </c>
      <c r="L18" s="752">
        <v>45.405000000000008</v>
      </c>
      <c r="M18" s="752">
        <v>4</v>
      </c>
      <c r="N18" s="753">
        <v>181.62000000000003</v>
      </c>
    </row>
    <row r="19" spans="1:14" ht="14.4" customHeight="1" x14ac:dyDescent="0.3">
      <c r="A19" s="747" t="s">
        <v>553</v>
      </c>
      <c r="B19" s="748" t="s">
        <v>554</v>
      </c>
      <c r="C19" s="749" t="s">
        <v>566</v>
      </c>
      <c r="D19" s="750" t="s">
        <v>567</v>
      </c>
      <c r="E19" s="751">
        <v>50113001</v>
      </c>
      <c r="F19" s="750" t="s">
        <v>589</v>
      </c>
      <c r="G19" s="749" t="s">
        <v>590</v>
      </c>
      <c r="H19" s="749">
        <v>137275</v>
      </c>
      <c r="I19" s="749">
        <v>137275</v>
      </c>
      <c r="J19" s="749" t="s">
        <v>620</v>
      </c>
      <c r="K19" s="749" t="s">
        <v>621</v>
      </c>
      <c r="L19" s="752">
        <v>1055.8900000000001</v>
      </c>
      <c r="M19" s="752">
        <v>1</v>
      </c>
      <c r="N19" s="753">
        <v>1055.8900000000001</v>
      </c>
    </row>
    <row r="20" spans="1:14" ht="14.4" customHeight="1" x14ac:dyDescent="0.3">
      <c r="A20" s="747" t="s">
        <v>553</v>
      </c>
      <c r="B20" s="748" t="s">
        <v>554</v>
      </c>
      <c r="C20" s="749" t="s">
        <v>566</v>
      </c>
      <c r="D20" s="750" t="s">
        <v>567</v>
      </c>
      <c r="E20" s="751">
        <v>50113001</v>
      </c>
      <c r="F20" s="750" t="s">
        <v>589</v>
      </c>
      <c r="G20" s="749" t="s">
        <v>590</v>
      </c>
      <c r="H20" s="749">
        <v>156992</v>
      </c>
      <c r="I20" s="749">
        <v>56992</v>
      </c>
      <c r="J20" s="749" t="s">
        <v>622</v>
      </c>
      <c r="K20" s="749" t="s">
        <v>623</v>
      </c>
      <c r="L20" s="752">
        <v>61.446666666666658</v>
      </c>
      <c r="M20" s="752">
        <v>3</v>
      </c>
      <c r="N20" s="753">
        <v>184.33999999999997</v>
      </c>
    </row>
    <row r="21" spans="1:14" ht="14.4" customHeight="1" x14ac:dyDescent="0.3">
      <c r="A21" s="747" t="s">
        <v>553</v>
      </c>
      <c r="B21" s="748" t="s">
        <v>554</v>
      </c>
      <c r="C21" s="749" t="s">
        <v>566</v>
      </c>
      <c r="D21" s="750" t="s">
        <v>567</v>
      </c>
      <c r="E21" s="751">
        <v>50113001</v>
      </c>
      <c r="F21" s="750" t="s">
        <v>589</v>
      </c>
      <c r="G21" s="749" t="s">
        <v>590</v>
      </c>
      <c r="H21" s="749">
        <v>156993</v>
      </c>
      <c r="I21" s="749">
        <v>56993</v>
      </c>
      <c r="J21" s="749" t="s">
        <v>624</v>
      </c>
      <c r="K21" s="749" t="s">
        <v>625</v>
      </c>
      <c r="L21" s="752">
        <v>73.150000000000006</v>
      </c>
      <c r="M21" s="752">
        <v>6</v>
      </c>
      <c r="N21" s="753">
        <v>438.90000000000003</v>
      </c>
    </row>
    <row r="22" spans="1:14" ht="14.4" customHeight="1" x14ac:dyDescent="0.3">
      <c r="A22" s="747" t="s">
        <v>553</v>
      </c>
      <c r="B22" s="748" t="s">
        <v>554</v>
      </c>
      <c r="C22" s="749" t="s">
        <v>566</v>
      </c>
      <c r="D22" s="750" t="s">
        <v>567</v>
      </c>
      <c r="E22" s="751">
        <v>50113001</v>
      </c>
      <c r="F22" s="750" t="s">
        <v>589</v>
      </c>
      <c r="G22" s="749" t="s">
        <v>597</v>
      </c>
      <c r="H22" s="749">
        <v>214427</v>
      </c>
      <c r="I22" s="749">
        <v>214427</v>
      </c>
      <c r="J22" s="749" t="s">
        <v>626</v>
      </c>
      <c r="K22" s="749" t="s">
        <v>627</v>
      </c>
      <c r="L22" s="752">
        <v>16.642000000000003</v>
      </c>
      <c r="M22" s="752">
        <v>50</v>
      </c>
      <c r="N22" s="753">
        <v>832.10000000000014</v>
      </c>
    </row>
    <row r="23" spans="1:14" ht="14.4" customHeight="1" x14ac:dyDescent="0.3">
      <c r="A23" s="747" t="s">
        <v>553</v>
      </c>
      <c r="B23" s="748" t="s">
        <v>554</v>
      </c>
      <c r="C23" s="749" t="s">
        <v>566</v>
      </c>
      <c r="D23" s="750" t="s">
        <v>567</v>
      </c>
      <c r="E23" s="751">
        <v>50113001</v>
      </c>
      <c r="F23" s="750" t="s">
        <v>589</v>
      </c>
      <c r="G23" s="749" t="s">
        <v>590</v>
      </c>
      <c r="H23" s="749">
        <v>193104</v>
      </c>
      <c r="I23" s="749">
        <v>93104</v>
      </c>
      <c r="J23" s="749" t="s">
        <v>628</v>
      </c>
      <c r="K23" s="749" t="s">
        <v>629</v>
      </c>
      <c r="L23" s="752">
        <v>47.027272727272724</v>
      </c>
      <c r="M23" s="752">
        <v>11</v>
      </c>
      <c r="N23" s="753">
        <v>517.29999999999995</v>
      </c>
    </row>
    <row r="24" spans="1:14" ht="14.4" customHeight="1" x14ac:dyDescent="0.3">
      <c r="A24" s="747" t="s">
        <v>553</v>
      </c>
      <c r="B24" s="748" t="s">
        <v>554</v>
      </c>
      <c r="C24" s="749" t="s">
        <v>566</v>
      </c>
      <c r="D24" s="750" t="s">
        <v>567</v>
      </c>
      <c r="E24" s="751">
        <v>50113001</v>
      </c>
      <c r="F24" s="750" t="s">
        <v>589</v>
      </c>
      <c r="G24" s="749" t="s">
        <v>590</v>
      </c>
      <c r="H24" s="749">
        <v>193105</v>
      </c>
      <c r="I24" s="749">
        <v>93105</v>
      </c>
      <c r="J24" s="749" t="s">
        <v>628</v>
      </c>
      <c r="K24" s="749" t="s">
        <v>630</v>
      </c>
      <c r="L24" s="752">
        <v>207.57000000000005</v>
      </c>
      <c r="M24" s="752">
        <v>2</v>
      </c>
      <c r="N24" s="753">
        <v>415.1400000000001</v>
      </c>
    </row>
    <row r="25" spans="1:14" ht="14.4" customHeight="1" x14ac:dyDescent="0.3">
      <c r="A25" s="747" t="s">
        <v>553</v>
      </c>
      <c r="B25" s="748" t="s">
        <v>554</v>
      </c>
      <c r="C25" s="749" t="s">
        <v>566</v>
      </c>
      <c r="D25" s="750" t="s">
        <v>567</v>
      </c>
      <c r="E25" s="751">
        <v>50113001</v>
      </c>
      <c r="F25" s="750" t="s">
        <v>589</v>
      </c>
      <c r="G25" s="749" t="s">
        <v>590</v>
      </c>
      <c r="H25" s="749">
        <v>184090</v>
      </c>
      <c r="I25" s="749">
        <v>84090</v>
      </c>
      <c r="J25" s="749" t="s">
        <v>631</v>
      </c>
      <c r="K25" s="749" t="s">
        <v>632</v>
      </c>
      <c r="L25" s="752">
        <v>60.14</v>
      </c>
      <c r="M25" s="752">
        <v>1</v>
      </c>
      <c r="N25" s="753">
        <v>60.14</v>
      </c>
    </row>
    <row r="26" spans="1:14" ht="14.4" customHeight="1" x14ac:dyDescent="0.3">
      <c r="A26" s="747" t="s">
        <v>553</v>
      </c>
      <c r="B26" s="748" t="s">
        <v>554</v>
      </c>
      <c r="C26" s="749" t="s">
        <v>566</v>
      </c>
      <c r="D26" s="750" t="s">
        <v>567</v>
      </c>
      <c r="E26" s="751">
        <v>50113001</v>
      </c>
      <c r="F26" s="750" t="s">
        <v>589</v>
      </c>
      <c r="G26" s="749" t="s">
        <v>590</v>
      </c>
      <c r="H26" s="749">
        <v>101290</v>
      </c>
      <c r="I26" s="749">
        <v>1290</v>
      </c>
      <c r="J26" s="749" t="s">
        <v>633</v>
      </c>
      <c r="K26" s="749" t="s">
        <v>634</v>
      </c>
      <c r="L26" s="752">
        <v>134.60000000000005</v>
      </c>
      <c r="M26" s="752">
        <v>1</v>
      </c>
      <c r="N26" s="753">
        <v>134.60000000000005</v>
      </c>
    </row>
    <row r="27" spans="1:14" ht="14.4" customHeight="1" x14ac:dyDescent="0.3">
      <c r="A27" s="747" t="s">
        <v>553</v>
      </c>
      <c r="B27" s="748" t="s">
        <v>554</v>
      </c>
      <c r="C27" s="749" t="s">
        <v>566</v>
      </c>
      <c r="D27" s="750" t="s">
        <v>567</v>
      </c>
      <c r="E27" s="751">
        <v>50113001</v>
      </c>
      <c r="F27" s="750" t="s">
        <v>589</v>
      </c>
      <c r="G27" s="749" t="s">
        <v>590</v>
      </c>
      <c r="H27" s="749">
        <v>208694</v>
      </c>
      <c r="I27" s="749">
        <v>208694</v>
      </c>
      <c r="J27" s="749" t="s">
        <v>635</v>
      </c>
      <c r="K27" s="749" t="s">
        <v>636</v>
      </c>
      <c r="L27" s="752">
        <v>40.249999999999993</v>
      </c>
      <c r="M27" s="752">
        <v>2</v>
      </c>
      <c r="N27" s="753">
        <v>80.499999999999986</v>
      </c>
    </row>
    <row r="28" spans="1:14" ht="14.4" customHeight="1" x14ac:dyDescent="0.3">
      <c r="A28" s="747" t="s">
        <v>553</v>
      </c>
      <c r="B28" s="748" t="s">
        <v>554</v>
      </c>
      <c r="C28" s="749" t="s">
        <v>566</v>
      </c>
      <c r="D28" s="750" t="s">
        <v>567</v>
      </c>
      <c r="E28" s="751">
        <v>50113001</v>
      </c>
      <c r="F28" s="750" t="s">
        <v>589</v>
      </c>
      <c r="G28" s="749" t="s">
        <v>590</v>
      </c>
      <c r="H28" s="749">
        <v>208695</v>
      </c>
      <c r="I28" s="749">
        <v>208695</v>
      </c>
      <c r="J28" s="749" t="s">
        <v>635</v>
      </c>
      <c r="K28" s="749" t="s">
        <v>637</v>
      </c>
      <c r="L28" s="752">
        <v>77.760000000000005</v>
      </c>
      <c r="M28" s="752">
        <v>12</v>
      </c>
      <c r="N28" s="753">
        <v>933.12000000000012</v>
      </c>
    </row>
    <row r="29" spans="1:14" ht="14.4" customHeight="1" x14ac:dyDescent="0.3">
      <c r="A29" s="747" t="s">
        <v>553</v>
      </c>
      <c r="B29" s="748" t="s">
        <v>554</v>
      </c>
      <c r="C29" s="749" t="s">
        <v>566</v>
      </c>
      <c r="D29" s="750" t="s">
        <v>567</v>
      </c>
      <c r="E29" s="751">
        <v>50113001</v>
      </c>
      <c r="F29" s="750" t="s">
        <v>589</v>
      </c>
      <c r="G29" s="749" t="s">
        <v>590</v>
      </c>
      <c r="H29" s="749">
        <v>117011</v>
      </c>
      <c r="I29" s="749">
        <v>17011</v>
      </c>
      <c r="J29" s="749" t="s">
        <v>638</v>
      </c>
      <c r="K29" s="749" t="s">
        <v>639</v>
      </c>
      <c r="L29" s="752">
        <v>145.64000000000001</v>
      </c>
      <c r="M29" s="752">
        <v>4</v>
      </c>
      <c r="N29" s="753">
        <v>582.56000000000006</v>
      </c>
    </row>
    <row r="30" spans="1:14" ht="14.4" customHeight="1" x14ac:dyDescent="0.3">
      <c r="A30" s="747" t="s">
        <v>553</v>
      </c>
      <c r="B30" s="748" t="s">
        <v>554</v>
      </c>
      <c r="C30" s="749" t="s">
        <v>566</v>
      </c>
      <c r="D30" s="750" t="s">
        <v>567</v>
      </c>
      <c r="E30" s="751">
        <v>50113001</v>
      </c>
      <c r="F30" s="750" t="s">
        <v>589</v>
      </c>
      <c r="G30" s="749" t="s">
        <v>590</v>
      </c>
      <c r="H30" s="749">
        <v>108499</v>
      </c>
      <c r="I30" s="749">
        <v>8499</v>
      </c>
      <c r="J30" s="749" t="s">
        <v>640</v>
      </c>
      <c r="K30" s="749" t="s">
        <v>641</v>
      </c>
      <c r="L30" s="752">
        <v>111.52000000000001</v>
      </c>
      <c r="M30" s="752">
        <v>14</v>
      </c>
      <c r="N30" s="753">
        <v>1561.2800000000002</v>
      </c>
    </row>
    <row r="31" spans="1:14" ht="14.4" customHeight="1" x14ac:dyDescent="0.3">
      <c r="A31" s="747" t="s">
        <v>553</v>
      </c>
      <c r="B31" s="748" t="s">
        <v>554</v>
      </c>
      <c r="C31" s="749" t="s">
        <v>566</v>
      </c>
      <c r="D31" s="750" t="s">
        <v>567</v>
      </c>
      <c r="E31" s="751">
        <v>50113001</v>
      </c>
      <c r="F31" s="750" t="s">
        <v>589</v>
      </c>
      <c r="G31" s="749" t="s">
        <v>590</v>
      </c>
      <c r="H31" s="749">
        <v>104071</v>
      </c>
      <c r="I31" s="749">
        <v>4071</v>
      </c>
      <c r="J31" s="749" t="s">
        <v>642</v>
      </c>
      <c r="K31" s="749" t="s">
        <v>643</v>
      </c>
      <c r="L31" s="752">
        <v>152.98333333333332</v>
      </c>
      <c r="M31" s="752">
        <v>3</v>
      </c>
      <c r="N31" s="753">
        <v>458.94999999999993</v>
      </c>
    </row>
    <row r="32" spans="1:14" ht="14.4" customHeight="1" x14ac:dyDescent="0.3">
      <c r="A32" s="747" t="s">
        <v>553</v>
      </c>
      <c r="B32" s="748" t="s">
        <v>554</v>
      </c>
      <c r="C32" s="749" t="s">
        <v>566</v>
      </c>
      <c r="D32" s="750" t="s">
        <v>567</v>
      </c>
      <c r="E32" s="751">
        <v>50113001</v>
      </c>
      <c r="F32" s="750" t="s">
        <v>589</v>
      </c>
      <c r="G32" s="749" t="s">
        <v>590</v>
      </c>
      <c r="H32" s="749">
        <v>158425</v>
      </c>
      <c r="I32" s="749">
        <v>58425</v>
      </c>
      <c r="J32" s="749" t="s">
        <v>644</v>
      </c>
      <c r="K32" s="749" t="s">
        <v>645</v>
      </c>
      <c r="L32" s="752">
        <v>81.99</v>
      </c>
      <c r="M32" s="752">
        <v>3</v>
      </c>
      <c r="N32" s="753">
        <v>245.96999999999997</v>
      </c>
    </row>
    <row r="33" spans="1:14" ht="14.4" customHeight="1" x14ac:dyDescent="0.3">
      <c r="A33" s="747" t="s">
        <v>553</v>
      </c>
      <c r="B33" s="748" t="s">
        <v>554</v>
      </c>
      <c r="C33" s="749" t="s">
        <v>566</v>
      </c>
      <c r="D33" s="750" t="s">
        <v>567</v>
      </c>
      <c r="E33" s="751">
        <v>50113001</v>
      </c>
      <c r="F33" s="750" t="s">
        <v>589</v>
      </c>
      <c r="G33" s="749" t="s">
        <v>590</v>
      </c>
      <c r="H33" s="749">
        <v>396754</v>
      </c>
      <c r="I33" s="749">
        <v>0</v>
      </c>
      <c r="J33" s="749" t="s">
        <v>646</v>
      </c>
      <c r="K33" s="749" t="s">
        <v>555</v>
      </c>
      <c r="L33" s="752">
        <v>134.09003942712656</v>
      </c>
      <c r="M33" s="752">
        <v>2</v>
      </c>
      <c r="N33" s="753">
        <v>268.18007885425311</v>
      </c>
    </row>
    <row r="34" spans="1:14" ht="14.4" customHeight="1" x14ac:dyDescent="0.3">
      <c r="A34" s="747" t="s">
        <v>553</v>
      </c>
      <c r="B34" s="748" t="s">
        <v>554</v>
      </c>
      <c r="C34" s="749" t="s">
        <v>566</v>
      </c>
      <c r="D34" s="750" t="s">
        <v>567</v>
      </c>
      <c r="E34" s="751">
        <v>50113001</v>
      </c>
      <c r="F34" s="750" t="s">
        <v>589</v>
      </c>
      <c r="G34" s="749" t="s">
        <v>590</v>
      </c>
      <c r="H34" s="749">
        <v>900240</v>
      </c>
      <c r="I34" s="749">
        <v>0</v>
      </c>
      <c r="J34" s="749" t="s">
        <v>647</v>
      </c>
      <c r="K34" s="749" t="s">
        <v>555</v>
      </c>
      <c r="L34" s="752">
        <v>73.5861497474354</v>
      </c>
      <c r="M34" s="752">
        <v>4</v>
      </c>
      <c r="N34" s="753">
        <v>294.3445989897416</v>
      </c>
    </row>
    <row r="35" spans="1:14" ht="14.4" customHeight="1" x14ac:dyDescent="0.3">
      <c r="A35" s="747" t="s">
        <v>553</v>
      </c>
      <c r="B35" s="748" t="s">
        <v>554</v>
      </c>
      <c r="C35" s="749" t="s">
        <v>566</v>
      </c>
      <c r="D35" s="750" t="s">
        <v>567</v>
      </c>
      <c r="E35" s="751">
        <v>50113001</v>
      </c>
      <c r="F35" s="750" t="s">
        <v>589</v>
      </c>
      <c r="G35" s="749" t="s">
        <v>590</v>
      </c>
      <c r="H35" s="749">
        <v>199680</v>
      </c>
      <c r="I35" s="749">
        <v>199680</v>
      </c>
      <c r="J35" s="749" t="s">
        <v>648</v>
      </c>
      <c r="K35" s="749" t="s">
        <v>649</v>
      </c>
      <c r="L35" s="752">
        <v>362.90500000000009</v>
      </c>
      <c r="M35" s="752">
        <v>2</v>
      </c>
      <c r="N35" s="753">
        <v>725.81000000000017</v>
      </c>
    </row>
    <row r="36" spans="1:14" ht="14.4" customHeight="1" x14ac:dyDescent="0.3">
      <c r="A36" s="747" t="s">
        <v>553</v>
      </c>
      <c r="B36" s="748" t="s">
        <v>554</v>
      </c>
      <c r="C36" s="749" t="s">
        <v>566</v>
      </c>
      <c r="D36" s="750" t="s">
        <v>567</v>
      </c>
      <c r="E36" s="751">
        <v>50113001</v>
      </c>
      <c r="F36" s="750" t="s">
        <v>589</v>
      </c>
      <c r="G36" s="749" t="s">
        <v>590</v>
      </c>
      <c r="H36" s="749">
        <v>187076</v>
      </c>
      <c r="I36" s="749">
        <v>87076</v>
      </c>
      <c r="J36" s="749" t="s">
        <v>650</v>
      </c>
      <c r="K36" s="749" t="s">
        <v>651</v>
      </c>
      <c r="L36" s="752">
        <v>132.422</v>
      </c>
      <c r="M36" s="752">
        <v>5</v>
      </c>
      <c r="N36" s="753">
        <v>662.11</v>
      </c>
    </row>
    <row r="37" spans="1:14" ht="14.4" customHeight="1" x14ac:dyDescent="0.3">
      <c r="A37" s="747" t="s">
        <v>553</v>
      </c>
      <c r="B37" s="748" t="s">
        <v>554</v>
      </c>
      <c r="C37" s="749" t="s">
        <v>566</v>
      </c>
      <c r="D37" s="750" t="s">
        <v>567</v>
      </c>
      <c r="E37" s="751">
        <v>50113001</v>
      </c>
      <c r="F37" s="750" t="s">
        <v>589</v>
      </c>
      <c r="G37" s="749" t="s">
        <v>590</v>
      </c>
      <c r="H37" s="749">
        <v>157586</v>
      </c>
      <c r="I37" s="749">
        <v>57586</v>
      </c>
      <c r="J37" s="749" t="s">
        <v>652</v>
      </c>
      <c r="K37" s="749" t="s">
        <v>653</v>
      </c>
      <c r="L37" s="752">
        <v>73.790000000000006</v>
      </c>
      <c r="M37" s="752">
        <v>1</v>
      </c>
      <c r="N37" s="753">
        <v>73.790000000000006</v>
      </c>
    </row>
    <row r="38" spans="1:14" ht="14.4" customHeight="1" x14ac:dyDescent="0.3">
      <c r="A38" s="747" t="s">
        <v>553</v>
      </c>
      <c r="B38" s="748" t="s">
        <v>554</v>
      </c>
      <c r="C38" s="749" t="s">
        <v>566</v>
      </c>
      <c r="D38" s="750" t="s">
        <v>567</v>
      </c>
      <c r="E38" s="751">
        <v>50113001</v>
      </c>
      <c r="F38" s="750" t="s">
        <v>589</v>
      </c>
      <c r="G38" s="749" t="s">
        <v>590</v>
      </c>
      <c r="H38" s="749">
        <v>149990</v>
      </c>
      <c r="I38" s="749">
        <v>49990</v>
      </c>
      <c r="J38" s="749" t="s">
        <v>654</v>
      </c>
      <c r="K38" s="749" t="s">
        <v>655</v>
      </c>
      <c r="L38" s="752">
        <v>123.92000000000006</v>
      </c>
      <c r="M38" s="752">
        <v>2</v>
      </c>
      <c r="N38" s="753">
        <v>247.84000000000012</v>
      </c>
    </row>
    <row r="39" spans="1:14" ht="14.4" customHeight="1" x14ac:dyDescent="0.3">
      <c r="A39" s="747" t="s">
        <v>553</v>
      </c>
      <c r="B39" s="748" t="s">
        <v>554</v>
      </c>
      <c r="C39" s="749" t="s">
        <v>566</v>
      </c>
      <c r="D39" s="750" t="s">
        <v>567</v>
      </c>
      <c r="E39" s="751">
        <v>50113001</v>
      </c>
      <c r="F39" s="750" t="s">
        <v>589</v>
      </c>
      <c r="G39" s="749" t="s">
        <v>590</v>
      </c>
      <c r="H39" s="749">
        <v>158827</v>
      </c>
      <c r="I39" s="749">
        <v>58827</v>
      </c>
      <c r="J39" s="749" t="s">
        <v>656</v>
      </c>
      <c r="K39" s="749" t="s">
        <v>657</v>
      </c>
      <c r="L39" s="752">
        <v>162.49</v>
      </c>
      <c r="M39" s="752">
        <v>2</v>
      </c>
      <c r="N39" s="753">
        <v>324.98</v>
      </c>
    </row>
    <row r="40" spans="1:14" ht="14.4" customHeight="1" x14ac:dyDescent="0.3">
      <c r="A40" s="747" t="s">
        <v>553</v>
      </c>
      <c r="B40" s="748" t="s">
        <v>554</v>
      </c>
      <c r="C40" s="749" t="s">
        <v>566</v>
      </c>
      <c r="D40" s="750" t="s">
        <v>567</v>
      </c>
      <c r="E40" s="751">
        <v>50113001</v>
      </c>
      <c r="F40" s="750" t="s">
        <v>589</v>
      </c>
      <c r="G40" s="749" t="s">
        <v>597</v>
      </c>
      <c r="H40" s="749">
        <v>213477</v>
      </c>
      <c r="I40" s="749">
        <v>213477</v>
      </c>
      <c r="J40" s="749" t="s">
        <v>658</v>
      </c>
      <c r="K40" s="749" t="s">
        <v>659</v>
      </c>
      <c r="L40" s="752">
        <v>3300</v>
      </c>
      <c r="M40" s="752">
        <v>5</v>
      </c>
      <c r="N40" s="753">
        <v>16500</v>
      </c>
    </row>
    <row r="41" spans="1:14" ht="14.4" customHeight="1" x14ac:dyDescent="0.3">
      <c r="A41" s="747" t="s">
        <v>553</v>
      </c>
      <c r="B41" s="748" t="s">
        <v>554</v>
      </c>
      <c r="C41" s="749" t="s">
        <v>566</v>
      </c>
      <c r="D41" s="750" t="s">
        <v>567</v>
      </c>
      <c r="E41" s="751">
        <v>50113001</v>
      </c>
      <c r="F41" s="750" t="s">
        <v>589</v>
      </c>
      <c r="G41" s="749" t="s">
        <v>597</v>
      </c>
      <c r="H41" s="749">
        <v>213482</v>
      </c>
      <c r="I41" s="749">
        <v>213482</v>
      </c>
      <c r="J41" s="749" t="s">
        <v>660</v>
      </c>
      <c r="K41" s="749" t="s">
        <v>661</v>
      </c>
      <c r="L41" s="752">
        <v>1501.02</v>
      </c>
      <c r="M41" s="752">
        <v>1</v>
      </c>
      <c r="N41" s="753">
        <v>1501.02</v>
      </c>
    </row>
    <row r="42" spans="1:14" ht="14.4" customHeight="1" x14ac:dyDescent="0.3">
      <c r="A42" s="747" t="s">
        <v>553</v>
      </c>
      <c r="B42" s="748" t="s">
        <v>554</v>
      </c>
      <c r="C42" s="749" t="s">
        <v>566</v>
      </c>
      <c r="D42" s="750" t="s">
        <v>567</v>
      </c>
      <c r="E42" s="751">
        <v>50113001</v>
      </c>
      <c r="F42" s="750" t="s">
        <v>589</v>
      </c>
      <c r="G42" s="749" t="s">
        <v>597</v>
      </c>
      <c r="H42" s="749">
        <v>214036</v>
      </c>
      <c r="I42" s="749">
        <v>214036</v>
      </c>
      <c r="J42" s="749" t="s">
        <v>662</v>
      </c>
      <c r="K42" s="749" t="s">
        <v>663</v>
      </c>
      <c r="L42" s="752">
        <v>40.389999999999993</v>
      </c>
      <c r="M42" s="752">
        <v>3</v>
      </c>
      <c r="N42" s="753">
        <v>121.16999999999999</v>
      </c>
    </row>
    <row r="43" spans="1:14" ht="14.4" customHeight="1" x14ac:dyDescent="0.3">
      <c r="A43" s="747" t="s">
        <v>553</v>
      </c>
      <c r="B43" s="748" t="s">
        <v>554</v>
      </c>
      <c r="C43" s="749" t="s">
        <v>566</v>
      </c>
      <c r="D43" s="750" t="s">
        <v>567</v>
      </c>
      <c r="E43" s="751">
        <v>50113001</v>
      </c>
      <c r="F43" s="750" t="s">
        <v>589</v>
      </c>
      <c r="G43" s="749" t="s">
        <v>590</v>
      </c>
      <c r="H43" s="749">
        <v>111242</v>
      </c>
      <c r="I43" s="749">
        <v>11242</v>
      </c>
      <c r="J43" s="749" t="s">
        <v>664</v>
      </c>
      <c r="K43" s="749" t="s">
        <v>665</v>
      </c>
      <c r="L43" s="752">
        <v>113.31</v>
      </c>
      <c r="M43" s="752">
        <v>1</v>
      </c>
      <c r="N43" s="753">
        <v>113.31</v>
      </c>
    </row>
    <row r="44" spans="1:14" ht="14.4" customHeight="1" x14ac:dyDescent="0.3">
      <c r="A44" s="747" t="s">
        <v>553</v>
      </c>
      <c r="B44" s="748" t="s">
        <v>554</v>
      </c>
      <c r="C44" s="749" t="s">
        <v>566</v>
      </c>
      <c r="D44" s="750" t="s">
        <v>567</v>
      </c>
      <c r="E44" s="751">
        <v>50113001</v>
      </c>
      <c r="F44" s="750" t="s">
        <v>589</v>
      </c>
      <c r="G44" s="749" t="s">
        <v>590</v>
      </c>
      <c r="H44" s="749">
        <v>31915</v>
      </c>
      <c r="I44" s="749">
        <v>31915</v>
      </c>
      <c r="J44" s="749" t="s">
        <v>666</v>
      </c>
      <c r="K44" s="749" t="s">
        <v>667</v>
      </c>
      <c r="L44" s="752">
        <v>173.68999999999997</v>
      </c>
      <c r="M44" s="752">
        <v>11</v>
      </c>
      <c r="N44" s="753">
        <v>1910.5899999999997</v>
      </c>
    </row>
    <row r="45" spans="1:14" ht="14.4" customHeight="1" x14ac:dyDescent="0.3">
      <c r="A45" s="747" t="s">
        <v>553</v>
      </c>
      <c r="B45" s="748" t="s">
        <v>554</v>
      </c>
      <c r="C45" s="749" t="s">
        <v>566</v>
      </c>
      <c r="D45" s="750" t="s">
        <v>567</v>
      </c>
      <c r="E45" s="751">
        <v>50113001</v>
      </c>
      <c r="F45" s="750" t="s">
        <v>589</v>
      </c>
      <c r="G45" s="749" t="s">
        <v>590</v>
      </c>
      <c r="H45" s="749">
        <v>47244</v>
      </c>
      <c r="I45" s="749">
        <v>47244</v>
      </c>
      <c r="J45" s="749" t="s">
        <v>668</v>
      </c>
      <c r="K45" s="749" t="s">
        <v>667</v>
      </c>
      <c r="L45" s="752">
        <v>143</v>
      </c>
      <c r="M45" s="752">
        <v>1</v>
      </c>
      <c r="N45" s="753">
        <v>143</v>
      </c>
    </row>
    <row r="46" spans="1:14" ht="14.4" customHeight="1" x14ac:dyDescent="0.3">
      <c r="A46" s="747" t="s">
        <v>553</v>
      </c>
      <c r="B46" s="748" t="s">
        <v>554</v>
      </c>
      <c r="C46" s="749" t="s">
        <v>566</v>
      </c>
      <c r="D46" s="750" t="s">
        <v>567</v>
      </c>
      <c r="E46" s="751">
        <v>50113001</v>
      </c>
      <c r="F46" s="750" t="s">
        <v>589</v>
      </c>
      <c r="G46" s="749" t="s">
        <v>590</v>
      </c>
      <c r="H46" s="749">
        <v>47249</v>
      </c>
      <c r="I46" s="749">
        <v>47249</v>
      </c>
      <c r="J46" s="749" t="s">
        <v>668</v>
      </c>
      <c r="K46" s="749" t="s">
        <v>669</v>
      </c>
      <c r="L46" s="752">
        <v>126.5</v>
      </c>
      <c r="M46" s="752">
        <v>1</v>
      </c>
      <c r="N46" s="753">
        <v>126.5</v>
      </c>
    </row>
    <row r="47" spans="1:14" ht="14.4" customHeight="1" x14ac:dyDescent="0.3">
      <c r="A47" s="747" t="s">
        <v>553</v>
      </c>
      <c r="B47" s="748" t="s">
        <v>554</v>
      </c>
      <c r="C47" s="749" t="s">
        <v>566</v>
      </c>
      <c r="D47" s="750" t="s">
        <v>567</v>
      </c>
      <c r="E47" s="751">
        <v>50113001</v>
      </c>
      <c r="F47" s="750" t="s">
        <v>589</v>
      </c>
      <c r="G47" s="749" t="s">
        <v>590</v>
      </c>
      <c r="H47" s="749">
        <v>215606</v>
      </c>
      <c r="I47" s="749">
        <v>215606</v>
      </c>
      <c r="J47" s="749" t="s">
        <v>670</v>
      </c>
      <c r="K47" s="749" t="s">
        <v>671</v>
      </c>
      <c r="L47" s="752">
        <v>71.967500000000001</v>
      </c>
      <c r="M47" s="752">
        <v>4</v>
      </c>
      <c r="N47" s="753">
        <v>287.87</v>
      </c>
    </row>
    <row r="48" spans="1:14" ht="14.4" customHeight="1" x14ac:dyDescent="0.3">
      <c r="A48" s="747" t="s">
        <v>553</v>
      </c>
      <c r="B48" s="748" t="s">
        <v>554</v>
      </c>
      <c r="C48" s="749" t="s">
        <v>566</v>
      </c>
      <c r="D48" s="750" t="s">
        <v>567</v>
      </c>
      <c r="E48" s="751">
        <v>50113001</v>
      </c>
      <c r="F48" s="750" t="s">
        <v>589</v>
      </c>
      <c r="G48" s="749" t="s">
        <v>590</v>
      </c>
      <c r="H48" s="749">
        <v>109139</v>
      </c>
      <c r="I48" s="749">
        <v>176129</v>
      </c>
      <c r="J48" s="749" t="s">
        <v>672</v>
      </c>
      <c r="K48" s="749" t="s">
        <v>673</v>
      </c>
      <c r="L48" s="752">
        <v>638.79000000000008</v>
      </c>
      <c r="M48" s="752">
        <v>1</v>
      </c>
      <c r="N48" s="753">
        <v>638.79000000000008</v>
      </c>
    </row>
    <row r="49" spans="1:14" ht="14.4" customHeight="1" x14ac:dyDescent="0.3">
      <c r="A49" s="747" t="s">
        <v>553</v>
      </c>
      <c r="B49" s="748" t="s">
        <v>554</v>
      </c>
      <c r="C49" s="749" t="s">
        <v>566</v>
      </c>
      <c r="D49" s="750" t="s">
        <v>567</v>
      </c>
      <c r="E49" s="751">
        <v>50113001</v>
      </c>
      <c r="F49" s="750" t="s">
        <v>589</v>
      </c>
      <c r="G49" s="749" t="s">
        <v>597</v>
      </c>
      <c r="H49" s="749">
        <v>100308</v>
      </c>
      <c r="I49" s="749">
        <v>100308</v>
      </c>
      <c r="J49" s="749" t="s">
        <v>674</v>
      </c>
      <c r="K49" s="749" t="s">
        <v>675</v>
      </c>
      <c r="L49" s="752">
        <v>71.40333333333335</v>
      </c>
      <c r="M49" s="752">
        <v>3</v>
      </c>
      <c r="N49" s="753">
        <v>214.21000000000004</v>
      </c>
    </row>
    <row r="50" spans="1:14" ht="14.4" customHeight="1" x14ac:dyDescent="0.3">
      <c r="A50" s="747" t="s">
        <v>553</v>
      </c>
      <c r="B50" s="748" t="s">
        <v>554</v>
      </c>
      <c r="C50" s="749" t="s">
        <v>566</v>
      </c>
      <c r="D50" s="750" t="s">
        <v>567</v>
      </c>
      <c r="E50" s="751">
        <v>50113001</v>
      </c>
      <c r="F50" s="750" t="s">
        <v>589</v>
      </c>
      <c r="G50" s="749" t="s">
        <v>597</v>
      </c>
      <c r="H50" s="749">
        <v>100306</v>
      </c>
      <c r="I50" s="749">
        <v>100306</v>
      </c>
      <c r="J50" s="749" t="s">
        <v>676</v>
      </c>
      <c r="K50" s="749" t="s">
        <v>677</v>
      </c>
      <c r="L50" s="752">
        <v>107.77</v>
      </c>
      <c r="M50" s="752">
        <v>3</v>
      </c>
      <c r="N50" s="753">
        <v>323.31</v>
      </c>
    </row>
    <row r="51" spans="1:14" ht="14.4" customHeight="1" x14ac:dyDescent="0.3">
      <c r="A51" s="747" t="s">
        <v>553</v>
      </c>
      <c r="B51" s="748" t="s">
        <v>554</v>
      </c>
      <c r="C51" s="749" t="s">
        <v>566</v>
      </c>
      <c r="D51" s="750" t="s">
        <v>567</v>
      </c>
      <c r="E51" s="751">
        <v>50113001</v>
      </c>
      <c r="F51" s="750" t="s">
        <v>589</v>
      </c>
      <c r="G51" s="749" t="s">
        <v>590</v>
      </c>
      <c r="H51" s="749">
        <v>216572</v>
      </c>
      <c r="I51" s="749">
        <v>216572</v>
      </c>
      <c r="J51" s="749" t="s">
        <v>678</v>
      </c>
      <c r="K51" s="749" t="s">
        <v>679</v>
      </c>
      <c r="L51" s="752">
        <v>36.280000000000015</v>
      </c>
      <c r="M51" s="752">
        <v>46</v>
      </c>
      <c r="N51" s="753">
        <v>1668.8800000000006</v>
      </c>
    </row>
    <row r="52" spans="1:14" ht="14.4" customHeight="1" x14ac:dyDescent="0.3">
      <c r="A52" s="747" t="s">
        <v>553</v>
      </c>
      <c r="B52" s="748" t="s">
        <v>554</v>
      </c>
      <c r="C52" s="749" t="s">
        <v>566</v>
      </c>
      <c r="D52" s="750" t="s">
        <v>567</v>
      </c>
      <c r="E52" s="751">
        <v>50113001</v>
      </c>
      <c r="F52" s="750" t="s">
        <v>589</v>
      </c>
      <c r="G52" s="749" t="s">
        <v>590</v>
      </c>
      <c r="H52" s="749">
        <v>109159</v>
      </c>
      <c r="I52" s="749">
        <v>9159</v>
      </c>
      <c r="J52" s="749" t="s">
        <v>680</v>
      </c>
      <c r="K52" s="749" t="s">
        <v>681</v>
      </c>
      <c r="L52" s="752">
        <v>143.32</v>
      </c>
      <c r="M52" s="752">
        <v>1</v>
      </c>
      <c r="N52" s="753">
        <v>143.32</v>
      </c>
    </row>
    <row r="53" spans="1:14" ht="14.4" customHeight="1" x14ac:dyDescent="0.3">
      <c r="A53" s="747" t="s">
        <v>553</v>
      </c>
      <c r="B53" s="748" t="s">
        <v>554</v>
      </c>
      <c r="C53" s="749" t="s">
        <v>566</v>
      </c>
      <c r="D53" s="750" t="s">
        <v>567</v>
      </c>
      <c r="E53" s="751">
        <v>50113001</v>
      </c>
      <c r="F53" s="750" t="s">
        <v>589</v>
      </c>
      <c r="G53" s="749" t="s">
        <v>590</v>
      </c>
      <c r="H53" s="749">
        <v>51366</v>
      </c>
      <c r="I53" s="749">
        <v>51366</v>
      </c>
      <c r="J53" s="749" t="s">
        <v>682</v>
      </c>
      <c r="K53" s="749" t="s">
        <v>683</v>
      </c>
      <c r="L53" s="752">
        <v>171.6</v>
      </c>
      <c r="M53" s="752">
        <v>39</v>
      </c>
      <c r="N53" s="753">
        <v>6692.4</v>
      </c>
    </row>
    <row r="54" spans="1:14" ht="14.4" customHeight="1" x14ac:dyDescent="0.3">
      <c r="A54" s="747" t="s">
        <v>553</v>
      </c>
      <c r="B54" s="748" t="s">
        <v>554</v>
      </c>
      <c r="C54" s="749" t="s">
        <v>566</v>
      </c>
      <c r="D54" s="750" t="s">
        <v>567</v>
      </c>
      <c r="E54" s="751">
        <v>50113001</v>
      </c>
      <c r="F54" s="750" t="s">
        <v>589</v>
      </c>
      <c r="G54" s="749" t="s">
        <v>590</v>
      </c>
      <c r="H54" s="749">
        <v>51367</v>
      </c>
      <c r="I54" s="749">
        <v>51367</v>
      </c>
      <c r="J54" s="749" t="s">
        <v>682</v>
      </c>
      <c r="K54" s="749" t="s">
        <v>684</v>
      </c>
      <c r="L54" s="752">
        <v>92.949999999999989</v>
      </c>
      <c r="M54" s="752">
        <v>16</v>
      </c>
      <c r="N54" s="753">
        <v>1487.1999999999998</v>
      </c>
    </row>
    <row r="55" spans="1:14" ht="14.4" customHeight="1" x14ac:dyDescent="0.3">
      <c r="A55" s="747" t="s">
        <v>553</v>
      </c>
      <c r="B55" s="748" t="s">
        <v>554</v>
      </c>
      <c r="C55" s="749" t="s">
        <v>566</v>
      </c>
      <c r="D55" s="750" t="s">
        <v>567</v>
      </c>
      <c r="E55" s="751">
        <v>50113001</v>
      </c>
      <c r="F55" s="750" t="s">
        <v>589</v>
      </c>
      <c r="G55" s="749" t="s">
        <v>590</v>
      </c>
      <c r="H55" s="749">
        <v>51383</v>
      </c>
      <c r="I55" s="749">
        <v>51383</v>
      </c>
      <c r="J55" s="749" t="s">
        <v>682</v>
      </c>
      <c r="K55" s="749" t="s">
        <v>685</v>
      </c>
      <c r="L55" s="752">
        <v>93.5</v>
      </c>
      <c r="M55" s="752">
        <v>4</v>
      </c>
      <c r="N55" s="753">
        <v>374</v>
      </c>
    </row>
    <row r="56" spans="1:14" ht="14.4" customHeight="1" x14ac:dyDescent="0.3">
      <c r="A56" s="747" t="s">
        <v>553</v>
      </c>
      <c r="B56" s="748" t="s">
        <v>554</v>
      </c>
      <c r="C56" s="749" t="s">
        <v>566</v>
      </c>
      <c r="D56" s="750" t="s">
        <v>567</v>
      </c>
      <c r="E56" s="751">
        <v>50113001</v>
      </c>
      <c r="F56" s="750" t="s">
        <v>589</v>
      </c>
      <c r="G56" s="749" t="s">
        <v>590</v>
      </c>
      <c r="H56" s="749">
        <v>132272</v>
      </c>
      <c r="I56" s="749">
        <v>146257</v>
      </c>
      <c r="J56" s="749" t="s">
        <v>686</v>
      </c>
      <c r="K56" s="749" t="s">
        <v>687</v>
      </c>
      <c r="L56" s="752">
        <v>75.12</v>
      </c>
      <c r="M56" s="752">
        <v>2</v>
      </c>
      <c r="N56" s="753">
        <v>150.24</v>
      </c>
    </row>
    <row r="57" spans="1:14" ht="14.4" customHeight="1" x14ac:dyDescent="0.3">
      <c r="A57" s="747" t="s">
        <v>553</v>
      </c>
      <c r="B57" s="748" t="s">
        <v>554</v>
      </c>
      <c r="C57" s="749" t="s">
        <v>566</v>
      </c>
      <c r="D57" s="750" t="s">
        <v>567</v>
      </c>
      <c r="E57" s="751">
        <v>50113001</v>
      </c>
      <c r="F57" s="750" t="s">
        <v>589</v>
      </c>
      <c r="G57" s="749" t="s">
        <v>590</v>
      </c>
      <c r="H57" s="749">
        <v>193724</v>
      </c>
      <c r="I57" s="749">
        <v>93724</v>
      </c>
      <c r="J57" s="749" t="s">
        <v>688</v>
      </c>
      <c r="K57" s="749" t="s">
        <v>689</v>
      </c>
      <c r="L57" s="752">
        <v>67.990000000000009</v>
      </c>
      <c r="M57" s="752">
        <v>1</v>
      </c>
      <c r="N57" s="753">
        <v>67.990000000000009</v>
      </c>
    </row>
    <row r="58" spans="1:14" ht="14.4" customHeight="1" x14ac:dyDescent="0.3">
      <c r="A58" s="747" t="s">
        <v>553</v>
      </c>
      <c r="B58" s="748" t="s">
        <v>554</v>
      </c>
      <c r="C58" s="749" t="s">
        <v>566</v>
      </c>
      <c r="D58" s="750" t="s">
        <v>567</v>
      </c>
      <c r="E58" s="751">
        <v>50113001</v>
      </c>
      <c r="F58" s="750" t="s">
        <v>589</v>
      </c>
      <c r="G58" s="749" t="s">
        <v>590</v>
      </c>
      <c r="H58" s="749">
        <v>193723</v>
      </c>
      <c r="I58" s="749">
        <v>93723</v>
      </c>
      <c r="J58" s="749" t="s">
        <v>690</v>
      </c>
      <c r="K58" s="749" t="s">
        <v>691</v>
      </c>
      <c r="L58" s="752">
        <v>40.279999999999994</v>
      </c>
      <c r="M58" s="752">
        <v>1</v>
      </c>
      <c r="N58" s="753">
        <v>40.279999999999994</v>
      </c>
    </row>
    <row r="59" spans="1:14" ht="14.4" customHeight="1" x14ac:dyDescent="0.3">
      <c r="A59" s="747" t="s">
        <v>553</v>
      </c>
      <c r="B59" s="748" t="s">
        <v>554</v>
      </c>
      <c r="C59" s="749" t="s">
        <v>566</v>
      </c>
      <c r="D59" s="750" t="s">
        <v>567</v>
      </c>
      <c r="E59" s="751">
        <v>50113001</v>
      </c>
      <c r="F59" s="750" t="s">
        <v>589</v>
      </c>
      <c r="G59" s="749" t="s">
        <v>590</v>
      </c>
      <c r="H59" s="749">
        <v>848725</v>
      </c>
      <c r="I59" s="749">
        <v>107677</v>
      </c>
      <c r="J59" s="749" t="s">
        <v>692</v>
      </c>
      <c r="K59" s="749" t="s">
        <v>693</v>
      </c>
      <c r="L59" s="752">
        <v>382.10999999999996</v>
      </c>
      <c r="M59" s="752">
        <v>1</v>
      </c>
      <c r="N59" s="753">
        <v>382.10999999999996</v>
      </c>
    </row>
    <row r="60" spans="1:14" ht="14.4" customHeight="1" x14ac:dyDescent="0.3">
      <c r="A60" s="747" t="s">
        <v>553</v>
      </c>
      <c r="B60" s="748" t="s">
        <v>554</v>
      </c>
      <c r="C60" s="749" t="s">
        <v>566</v>
      </c>
      <c r="D60" s="750" t="s">
        <v>567</v>
      </c>
      <c r="E60" s="751">
        <v>50113001</v>
      </c>
      <c r="F60" s="750" t="s">
        <v>589</v>
      </c>
      <c r="G60" s="749" t="s">
        <v>590</v>
      </c>
      <c r="H60" s="749">
        <v>100489</v>
      </c>
      <c r="I60" s="749">
        <v>489</v>
      </c>
      <c r="J60" s="749" t="s">
        <v>694</v>
      </c>
      <c r="K60" s="749" t="s">
        <v>695</v>
      </c>
      <c r="L60" s="752">
        <v>41.92285714285714</v>
      </c>
      <c r="M60" s="752">
        <v>7</v>
      </c>
      <c r="N60" s="753">
        <v>293.45999999999998</v>
      </c>
    </row>
    <row r="61" spans="1:14" ht="14.4" customHeight="1" x14ac:dyDescent="0.3">
      <c r="A61" s="747" t="s">
        <v>553</v>
      </c>
      <c r="B61" s="748" t="s">
        <v>554</v>
      </c>
      <c r="C61" s="749" t="s">
        <v>566</v>
      </c>
      <c r="D61" s="750" t="s">
        <v>567</v>
      </c>
      <c r="E61" s="751">
        <v>50113001</v>
      </c>
      <c r="F61" s="750" t="s">
        <v>589</v>
      </c>
      <c r="G61" s="749" t="s">
        <v>590</v>
      </c>
      <c r="H61" s="749">
        <v>100720</v>
      </c>
      <c r="I61" s="749">
        <v>720</v>
      </c>
      <c r="J61" s="749" t="s">
        <v>694</v>
      </c>
      <c r="K61" s="749" t="s">
        <v>696</v>
      </c>
      <c r="L61" s="752">
        <v>78.250000000000028</v>
      </c>
      <c r="M61" s="752">
        <v>4</v>
      </c>
      <c r="N61" s="753">
        <v>313.00000000000011</v>
      </c>
    </row>
    <row r="62" spans="1:14" ht="14.4" customHeight="1" x14ac:dyDescent="0.3">
      <c r="A62" s="747" t="s">
        <v>553</v>
      </c>
      <c r="B62" s="748" t="s">
        <v>554</v>
      </c>
      <c r="C62" s="749" t="s">
        <v>566</v>
      </c>
      <c r="D62" s="750" t="s">
        <v>567</v>
      </c>
      <c r="E62" s="751">
        <v>50113001</v>
      </c>
      <c r="F62" s="750" t="s">
        <v>589</v>
      </c>
      <c r="G62" s="749" t="s">
        <v>597</v>
      </c>
      <c r="H62" s="749">
        <v>169623</v>
      </c>
      <c r="I62" s="749">
        <v>169623</v>
      </c>
      <c r="J62" s="749" t="s">
        <v>697</v>
      </c>
      <c r="K62" s="749" t="s">
        <v>698</v>
      </c>
      <c r="L62" s="752">
        <v>32.979999999999997</v>
      </c>
      <c r="M62" s="752">
        <v>1</v>
      </c>
      <c r="N62" s="753">
        <v>32.979999999999997</v>
      </c>
    </row>
    <row r="63" spans="1:14" ht="14.4" customHeight="1" x14ac:dyDescent="0.3">
      <c r="A63" s="747" t="s">
        <v>553</v>
      </c>
      <c r="B63" s="748" t="s">
        <v>554</v>
      </c>
      <c r="C63" s="749" t="s">
        <v>566</v>
      </c>
      <c r="D63" s="750" t="s">
        <v>567</v>
      </c>
      <c r="E63" s="751">
        <v>50113001</v>
      </c>
      <c r="F63" s="750" t="s">
        <v>589</v>
      </c>
      <c r="G63" s="749" t="s">
        <v>597</v>
      </c>
      <c r="H63" s="749">
        <v>166760</v>
      </c>
      <c r="I63" s="749">
        <v>166760</v>
      </c>
      <c r="J63" s="749" t="s">
        <v>699</v>
      </c>
      <c r="K63" s="749" t="s">
        <v>700</v>
      </c>
      <c r="L63" s="752">
        <v>312.47000000000003</v>
      </c>
      <c r="M63" s="752">
        <v>1</v>
      </c>
      <c r="N63" s="753">
        <v>312.47000000000003</v>
      </c>
    </row>
    <row r="64" spans="1:14" ht="14.4" customHeight="1" x14ac:dyDescent="0.3">
      <c r="A64" s="747" t="s">
        <v>553</v>
      </c>
      <c r="B64" s="748" t="s">
        <v>554</v>
      </c>
      <c r="C64" s="749" t="s">
        <v>566</v>
      </c>
      <c r="D64" s="750" t="s">
        <v>567</v>
      </c>
      <c r="E64" s="751">
        <v>50113001</v>
      </c>
      <c r="F64" s="750" t="s">
        <v>589</v>
      </c>
      <c r="G64" s="749" t="s">
        <v>590</v>
      </c>
      <c r="H64" s="749">
        <v>930661</v>
      </c>
      <c r="I64" s="749">
        <v>0</v>
      </c>
      <c r="J64" s="749" t="s">
        <v>701</v>
      </c>
      <c r="K64" s="749" t="s">
        <v>555</v>
      </c>
      <c r="L64" s="752">
        <v>316.91581916729865</v>
      </c>
      <c r="M64" s="752">
        <v>1</v>
      </c>
      <c r="N64" s="753">
        <v>316.91581916729865</v>
      </c>
    </row>
    <row r="65" spans="1:14" ht="14.4" customHeight="1" x14ac:dyDescent="0.3">
      <c r="A65" s="747" t="s">
        <v>553</v>
      </c>
      <c r="B65" s="748" t="s">
        <v>554</v>
      </c>
      <c r="C65" s="749" t="s">
        <v>566</v>
      </c>
      <c r="D65" s="750" t="s">
        <v>567</v>
      </c>
      <c r="E65" s="751">
        <v>50113001</v>
      </c>
      <c r="F65" s="750" t="s">
        <v>589</v>
      </c>
      <c r="G65" s="749" t="s">
        <v>590</v>
      </c>
      <c r="H65" s="749">
        <v>500326</v>
      </c>
      <c r="I65" s="749">
        <v>1000</v>
      </c>
      <c r="J65" s="749" t="s">
        <v>702</v>
      </c>
      <c r="K65" s="749" t="s">
        <v>555</v>
      </c>
      <c r="L65" s="752">
        <v>140.68193153819223</v>
      </c>
      <c r="M65" s="752">
        <v>4</v>
      </c>
      <c r="N65" s="753">
        <v>562.72772615276892</v>
      </c>
    </row>
    <row r="66" spans="1:14" ht="14.4" customHeight="1" x14ac:dyDescent="0.3">
      <c r="A66" s="747" t="s">
        <v>553</v>
      </c>
      <c r="B66" s="748" t="s">
        <v>554</v>
      </c>
      <c r="C66" s="749" t="s">
        <v>566</v>
      </c>
      <c r="D66" s="750" t="s">
        <v>567</v>
      </c>
      <c r="E66" s="751">
        <v>50113001</v>
      </c>
      <c r="F66" s="750" t="s">
        <v>589</v>
      </c>
      <c r="G66" s="749" t="s">
        <v>590</v>
      </c>
      <c r="H66" s="749">
        <v>395019</v>
      </c>
      <c r="I66" s="749">
        <v>0</v>
      </c>
      <c r="J66" s="749" t="s">
        <v>703</v>
      </c>
      <c r="K66" s="749" t="s">
        <v>555</v>
      </c>
      <c r="L66" s="752">
        <v>111.37069547825972</v>
      </c>
      <c r="M66" s="752">
        <v>2</v>
      </c>
      <c r="N66" s="753">
        <v>222.74139095651944</v>
      </c>
    </row>
    <row r="67" spans="1:14" ht="14.4" customHeight="1" x14ac:dyDescent="0.3">
      <c r="A67" s="747" t="s">
        <v>553</v>
      </c>
      <c r="B67" s="748" t="s">
        <v>554</v>
      </c>
      <c r="C67" s="749" t="s">
        <v>566</v>
      </c>
      <c r="D67" s="750" t="s">
        <v>567</v>
      </c>
      <c r="E67" s="751">
        <v>50113001</v>
      </c>
      <c r="F67" s="750" t="s">
        <v>589</v>
      </c>
      <c r="G67" s="749" t="s">
        <v>590</v>
      </c>
      <c r="H67" s="749">
        <v>921394</v>
      </c>
      <c r="I67" s="749">
        <v>0</v>
      </c>
      <c r="J67" s="749" t="s">
        <v>704</v>
      </c>
      <c r="K67" s="749" t="s">
        <v>555</v>
      </c>
      <c r="L67" s="752">
        <v>445.5983260557403</v>
      </c>
      <c r="M67" s="752">
        <v>1</v>
      </c>
      <c r="N67" s="753">
        <v>445.5983260557403</v>
      </c>
    </row>
    <row r="68" spans="1:14" ht="14.4" customHeight="1" x14ac:dyDescent="0.3">
      <c r="A68" s="747" t="s">
        <v>553</v>
      </c>
      <c r="B68" s="748" t="s">
        <v>554</v>
      </c>
      <c r="C68" s="749" t="s">
        <v>566</v>
      </c>
      <c r="D68" s="750" t="s">
        <v>567</v>
      </c>
      <c r="E68" s="751">
        <v>50113001</v>
      </c>
      <c r="F68" s="750" t="s">
        <v>589</v>
      </c>
      <c r="G68" s="749" t="s">
        <v>590</v>
      </c>
      <c r="H68" s="749">
        <v>921230</v>
      </c>
      <c r="I68" s="749">
        <v>0</v>
      </c>
      <c r="J68" s="749" t="s">
        <v>705</v>
      </c>
      <c r="K68" s="749" t="s">
        <v>555</v>
      </c>
      <c r="L68" s="752">
        <v>39.422957115055205</v>
      </c>
      <c r="M68" s="752">
        <v>6</v>
      </c>
      <c r="N68" s="753">
        <v>236.53774269033124</v>
      </c>
    </row>
    <row r="69" spans="1:14" ht="14.4" customHeight="1" x14ac:dyDescent="0.3">
      <c r="A69" s="747" t="s">
        <v>553</v>
      </c>
      <c r="B69" s="748" t="s">
        <v>554</v>
      </c>
      <c r="C69" s="749" t="s">
        <v>566</v>
      </c>
      <c r="D69" s="750" t="s">
        <v>567</v>
      </c>
      <c r="E69" s="751">
        <v>50113001</v>
      </c>
      <c r="F69" s="750" t="s">
        <v>589</v>
      </c>
      <c r="G69" s="749" t="s">
        <v>590</v>
      </c>
      <c r="H69" s="749">
        <v>990947</v>
      </c>
      <c r="I69" s="749">
        <v>0</v>
      </c>
      <c r="J69" s="749" t="s">
        <v>706</v>
      </c>
      <c r="K69" s="749" t="s">
        <v>555</v>
      </c>
      <c r="L69" s="752">
        <v>1373.76</v>
      </c>
      <c r="M69" s="752">
        <v>1</v>
      </c>
      <c r="N69" s="753">
        <v>1373.76</v>
      </c>
    </row>
    <row r="70" spans="1:14" ht="14.4" customHeight="1" x14ac:dyDescent="0.3">
      <c r="A70" s="747" t="s">
        <v>553</v>
      </c>
      <c r="B70" s="748" t="s">
        <v>554</v>
      </c>
      <c r="C70" s="749" t="s">
        <v>566</v>
      </c>
      <c r="D70" s="750" t="s">
        <v>567</v>
      </c>
      <c r="E70" s="751">
        <v>50113001</v>
      </c>
      <c r="F70" s="750" t="s">
        <v>589</v>
      </c>
      <c r="G70" s="749" t="s">
        <v>590</v>
      </c>
      <c r="H70" s="749">
        <v>119570</v>
      </c>
      <c r="I70" s="749">
        <v>19570</v>
      </c>
      <c r="J70" s="749" t="s">
        <v>707</v>
      </c>
      <c r="K70" s="749" t="s">
        <v>708</v>
      </c>
      <c r="L70" s="752">
        <v>126.72999999999998</v>
      </c>
      <c r="M70" s="752">
        <v>1</v>
      </c>
      <c r="N70" s="753">
        <v>126.72999999999998</v>
      </c>
    </row>
    <row r="71" spans="1:14" ht="14.4" customHeight="1" x14ac:dyDescent="0.3">
      <c r="A71" s="747" t="s">
        <v>553</v>
      </c>
      <c r="B71" s="748" t="s">
        <v>554</v>
      </c>
      <c r="C71" s="749" t="s">
        <v>566</v>
      </c>
      <c r="D71" s="750" t="s">
        <v>567</v>
      </c>
      <c r="E71" s="751">
        <v>50113001</v>
      </c>
      <c r="F71" s="750" t="s">
        <v>589</v>
      </c>
      <c r="G71" s="749" t="s">
        <v>590</v>
      </c>
      <c r="H71" s="749">
        <v>188217</v>
      </c>
      <c r="I71" s="749">
        <v>88217</v>
      </c>
      <c r="J71" s="749" t="s">
        <v>709</v>
      </c>
      <c r="K71" s="749" t="s">
        <v>710</v>
      </c>
      <c r="L71" s="752">
        <v>126.015</v>
      </c>
      <c r="M71" s="752">
        <v>6</v>
      </c>
      <c r="N71" s="753">
        <v>756.09</v>
      </c>
    </row>
    <row r="72" spans="1:14" ht="14.4" customHeight="1" x14ac:dyDescent="0.3">
      <c r="A72" s="747" t="s">
        <v>553</v>
      </c>
      <c r="B72" s="748" t="s">
        <v>554</v>
      </c>
      <c r="C72" s="749" t="s">
        <v>566</v>
      </c>
      <c r="D72" s="750" t="s">
        <v>567</v>
      </c>
      <c r="E72" s="751">
        <v>50113001</v>
      </c>
      <c r="F72" s="750" t="s">
        <v>589</v>
      </c>
      <c r="G72" s="749" t="s">
        <v>590</v>
      </c>
      <c r="H72" s="749">
        <v>188219</v>
      </c>
      <c r="I72" s="749">
        <v>88219</v>
      </c>
      <c r="J72" s="749" t="s">
        <v>711</v>
      </c>
      <c r="K72" s="749" t="s">
        <v>712</v>
      </c>
      <c r="L72" s="752">
        <v>140.07000000000002</v>
      </c>
      <c r="M72" s="752">
        <v>6</v>
      </c>
      <c r="N72" s="753">
        <v>840.42000000000007</v>
      </c>
    </row>
    <row r="73" spans="1:14" ht="14.4" customHeight="1" x14ac:dyDescent="0.3">
      <c r="A73" s="747" t="s">
        <v>553</v>
      </c>
      <c r="B73" s="748" t="s">
        <v>554</v>
      </c>
      <c r="C73" s="749" t="s">
        <v>566</v>
      </c>
      <c r="D73" s="750" t="s">
        <v>567</v>
      </c>
      <c r="E73" s="751">
        <v>50113001</v>
      </c>
      <c r="F73" s="750" t="s">
        <v>589</v>
      </c>
      <c r="G73" s="749" t="s">
        <v>597</v>
      </c>
      <c r="H73" s="749">
        <v>149909</v>
      </c>
      <c r="I73" s="749">
        <v>49909</v>
      </c>
      <c r="J73" s="749" t="s">
        <v>713</v>
      </c>
      <c r="K73" s="749" t="s">
        <v>714</v>
      </c>
      <c r="L73" s="752">
        <v>27.790000000000006</v>
      </c>
      <c r="M73" s="752">
        <v>1</v>
      </c>
      <c r="N73" s="753">
        <v>27.790000000000006</v>
      </c>
    </row>
    <row r="74" spans="1:14" ht="14.4" customHeight="1" x14ac:dyDescent="0.3">
      <c r="A74" s="747" t="s">
        <v>553</v>
      </c>
      <c r="B74" s="748" t="s">
        <v>554</v>
      </c>
      <c r="C74" s="749" t="s">
        <v>566</v>
      </c>
      <c r="D74" s="750" t="s">
        <v>567</v>
      </c>
      <c r="E74" s="751">
        <v>50113001</v>
      </c>
      <c r="F74" s="750" t="s">
        <v>589</v>
      </c>
      <c r="G74" s="749" t="s">
        <v>590</v>
      </c>
      <c r="H74" s="749">
        <v>117992</v>
      </c>
      <c r="I74" s="749">
        <v>17992</v>
      </c>
      <c r="J74" s="749" t="s">
        <v>715</v>
      </c>
      <c r="K74" s="749" t="s">
        <v>716</v>
      </c>
      <c r="L74" s="752">
        <v>94.24</v>
      </c>
      <c r="M74" s="752">
        <v>4</v>
      </c>
      <c r="N74" s="753">
        <v>376.96</v>
      </c>
    </row>
    <row r="75" spans="1:14" ht="14.4" customHeight="1" x14ac:dyDescent="0.3">
      <c r="A75" s="747" t="s">
        <v>553</v>
      </c>
      <c r="B75" s="748" t="s">
        <v>554</v>
      </c>
      <c r="C75" s="749" t="s">
        <v>566</v>
      </c>
      <c r="D75" s="750" t="s">
        <v>567</v>
      </c>
      <c r="E75" s="751">
        <v>50113001</v>
      </c>
      <c r="F75" s="750" t="s">
        <v>589</v>
      </c>
      <c r="G75" s="749" t="s">
        <v>590</v>
      </c>
      <c r="H75" s="749">
        <v>100498</v>
      </c>
      <c r="I75" s="749">
        <v>498</v>
      </c>
      <c r="J75" s="749" t="s">
        <v>717</v>
      </c>
      <c r="K75" s="749" t="s">
        <v>718</v>
      </c>
      <c r="L75" s="752">
        <v>108.75</v>
      </c>
      <c r="M75" s="752">
        <v>3</v>
      </c>
      <c r="N75" s="753">
        <v>326.25</v>
      </c>
    </row>
    <row r="76" spans="1:14" ht="14.4" customHeight="1" x14ac:dyDescent="0.3">
      <c r="A76" s="747" t="s">
        <v>553</v>
      </c>
      <c r="B76" s="748" t="s">
        <v>554</v>
      </c>
      <c r="C76" s="749" t="s">
        <v>566</v>
      </c>
      <c r="D76" s="750" t="s">
        <v>567</v>
      </c>
      <c r="E76" s="751">
        <v>50113001</v>
      </c>
      <c r="F76" s="750" t="s">
        <v>589</v>
      </c>
      <c r="G76" s="749" t="s">
        <v>590</v>
      </c>
      <c r="H76" s="749">
        <v>100499</v>
      </c>
      <c r="I76" s="749">
        <v>499</v>
      </c>
      <c r="J76" s="749" t="s">
        <v>717</v>
      </c>
      <c r="K76" s="749" t="s">
        <v>719</v>
      </c>
      <c r="L76" s="752">
        <v>113.18</v>
      </c>
      <c r="M76" s="752">
        <v>2</v>
      </c>
      <c r="N76" s="753">
        <v>226.36</v>
      </c>
    </row>
    <row r="77" spans="1:14" ht="14.4" customHeight="1" x14ac:dyDescent="0.3">
      <c r="A77" s="747" t="s">
        <v>553</v>
      </c>
      <c r="B77" s="748" t="s">
        <v>554</v>
      </c>
      <c r="C77" s="749" t="s">
        <v>566</v>
      </c>
      <c r="D77" s="750" t="s">
        <v>567</v>
      </c>
      <c r="E77" s="751">
        <v>50113001</v>
      </c>
      <c r="F77" s="750" t="s">
        <v>589</v>
      </c>
      <c r="G77" s="749" t="s">
        <v>590</v>
      </c>
      <c r="H77" s="749">
        <v>100502</v>
      </c>
      <c r="I77" s="749">
        <v>502</v>
      </c>
      <c r="J77" s="749" t="s">
        <v>720</v>
      </c>
      <c r="K77" s="749" t="s">
        <v>721</v>
      </c>
      <c r="L77" s="752">
        <v>238.65999999999997</v>
      </c>
      <c r="M77" s="752">
        <v>2</v>
      </c>
      <c r="N77" s="753">
        <v>477.31999999999994</v>
      </c>
    </row>
    <row r="78" spans="1:14" ht="14.4" customHeight="1" x14ac:dyDescent="0.3">
      <c r="A78" s="747" t="s">
        <v>553</v>
      </c>
      <c r="B78" s="748" t="s">
        <v>554</v>
      </c>
      <c r="C78" s="749" t="s">
        <v>566</v>
      </c>
      <c r="D78" s="750" t="s">
        <v>567</v>
      </c>
      <c r="E78" s="751">
        <v>50113001</v>
      </c>
      <c r="F78" s="750" t="s">
        <v>589</v>
      </c>
      <c r="G78" s="749" t="s">
        <v>590</v>
      </c>
      <c r="H78" s="749">
        <v>102684</v>
      </c>
      <c r="I78" s="749">
        <v>2684</v>
      </c>
      <c r="J78" s="749" t="s">
        <v>720</v>
      </c>
      <c r="K78" s="749" t="s">
        <v>722</v>
      </c>
      <c r="L78" s="752">
        <v>73.710000000000022</v>
      </c>
      <c r="M78" s="752">
        <v>3</v>
      </c>
      <c r="N78" s="753">
        <v>221.13000000000005</v>
      </c>
    </row>
    <row r="79" spans="1:14" ht="14.4" customHeight="1" x14ac:dyDescent="0.3">
      <c r="A79" s="747" t="s">
        <v>553</v>
      </c>
      <c r="B79" s="748" t="s">
        <v>554</v>
      </c>
      <c r="C79" s="749" t="s">
        <v>566</v>
      </c>
      <c r="D79" s="750" t="s">
        <v>567</v>
      </c>
      <c r="E79" s="751">
        <v>50113001</v>
      </c>
      <c r="F79" s="750" t="s">
        <v>589</v>
      </c>
      <c r="G79" s="749" t="s">
        <v>590</v>
      </c>
      <c r="H79" s="749">
        <v>101125</v>
      </c>
      <c r="I79" s="749">
        <v>1125</v>
      </c>
      <c r="J79" s="749" t="s">
        <v>723</v>
      </c>
      <c r="K79" s="749" t="s">
        <v>724</v>
      </c>
      <c r="L79" s="752">
        <v>89.49</v>
      </c>
      <c r="M79" s="752">
        <v>4</v>
      </c>
      <c r="N79" s="753">
        <v>357.96</v>
      </c>
    </row>
    <row r="80" spans="1:14" ht="14.4" customHeight="1" x14ac:dyDescent="0.3">
      <c r="A80" s="747" t="s">
        <v>553</v>
      </c>
      <c r="B80" s="748" t="s">
        <v>554</v>
      </c>
      <c r="C80" s="749" t="s">
        <v>566</v>
      </c>
      <c r="D80" s="750" t="s">
        <v>567</v>
      </c>
      <c r="E80" s="751">
        <v>50113001</v>
      </c>
      <c r="F80" s="750" t="s">
        <v>589</v>
      </c>
      <c r="G80" s="749" t="s">
        <v>590</v>
      </c>
      <c r="H80" s="749">
        <v>110086</v>
      </c>
      <c r="I80" s="749">
        <v>10086</v>
      </c>
      <c r="J80" s="749" t="s">
        <v>725</v>
      </c>
      <c r="K80" s="749" t="s">
        <v>726</v>
      </c>
      <c r="L80" s="752">
        <v>1592.8</v>
      </c>
      <c r="M80" s="752">
        <v>2</v>
      </c>
      <c r="N80" s="753">
        <v>3185.6</v>
      </c>
    </row>
    <row r="81" spans="1:14" ht="14.4" customHeight="1" x14ac:dyDescent="0.3">
      <c r="A81" s="747" t="s">
        <v>553</v>
      </c>
      <c r="B81" s="748" t="s">
        <v>554</v>
      </c>
      <c r="C81" s="749" t="s">
        <v>566</v>
      </c>
      <c r="D81" s="750" t="s">
        <v>567</v>
      </c>
      <c r="E81" s="751">
        <v>50113001</v>
      </c>
      <c r="F81" s="750" t="s">
        <v>589</v>
      </c>
      <c r="G81" s="749" t="s">
        <v>597</v>
      </c>
      <c r="H81" s="749">
        <v>849187</v>
      </c>
      <c r="I81" s="749">
        <v>111902</v>
      </c>
      <c r="J81" s="749" t="s">
        <v>727</v>
      </c>
      <c r="K81" s="749" t="s">
        <v>728</v>
      </c>
      <c r="L81" s="752">
        <v>32.329999999999991</v>
      </c>
      <c r="M81" s="752">
        <v>1</v>
      </c>
      <c r="N81" s="753">
        <v>32.329999999999991</v>
      </c>
    </row>
    <row r="82" spans="1:14" ht="14.4" customHeight="1" x14ac:dyDescent="0.3">
      <c r="A82" s="747" t="s">
        <v>553</v>
      </c>
      <c r="B82" s="748" t="s">
        <v>554</v>
      </c>
      <c r="C82" s="749" t="s">
        <v>566</v>
      </c>
      <c r="D82" s="750" t="s">
        <v>567</v>
      </c>
      <c r="E82" s="751">
        <v>50113001</v>
      </c>
      <c r="F82" s="750" t="s">
        <v>589</v>
      </c>
      <c r="G82" s="749" t="s">
        <v>597</v>
      </c>
      <c r="H82" s="749">
        <v>155823</v>
      </c>
      <c r="I82" s="749">
        <v>55823</v>
      </c>
      <c r="J82" s="749" t="s">
        <v>729</v>
      </c>
      <c r="K82" s="749" t="s">
        <v>730</v>
      </c>
      <c r="L82" s="752">
        <v>33.47</v>
      </c>
      <c r="M82" s="752">
        <v>17</v>
      </c>
      <c r="N82" s="753">
        <v>568.99</v>
      </c>
    </row>
    <row r="83" spans="1:14" ht="14.4" customHeight="1" x14ac:dyDescent="0.3">
      <c r="A83" s="747" t="s">
        <v>553</v>
      </c>
      <c r="B83" s="748" t="s">
        <v>554</v>
      </c>
      <c r="C83" s="749" t="s">
        <v>566</v>
      </c>
      <c r="D83" s="750" t="s">
        <v>567</v>
      </c>
      <c r="E83" s="751">
        <v>50113001</v>
      </c>
      <c r="F83" s="750" t="s">
        <v>589</v>
      </c>
      <c r="G83" s="749" t="s">
        <v>597</v>
      </c>
      <c r="H83" s="749">
        <v>155824</v>
      </c>
      <c r="I83" s="749">
        <v>55824</v>
      </c>
      <c r="J83" s="749" t="s">
        <v>729</v>
      </c>
      <c r="K83" s="749" t="s">
        <v>731</v>
      </c>
      <c r="L83" s="752">
        <v>50.766428571428584</v>
      </c>
      <c r="M83" s="752">
        <v>28</v>
      </c>
      <c r="N83" s="753">
        <v>1421.4600000000003</v>
      </c>
    </row>
    <row r="84" spans="1:14" ht="14.4" customHeight="1" x14ac:dyDescent="0.3">
      <c r="A84" s="747" t="s">
        <v>553</v>
      </c>
      <c r="B84" s="748" t="s">
        <v>554</v>
      </c>
      <c r="C84" s="749" t="s">
        <v>566</v>
      </c>
      <c r="D84" s="750" t="s">
        <v>567</v>
      </c>
      <c r="E84" s="751">
        <v>50113001</v>
      </c>
      <c r="F84" s="750" t="s">
        <v>589</v>
      </c>
      <c r="G84" s="749" t="s">
        <v>597</v>
      </c>
      <c r="H84" s="749">
        <v>126786</v>
      </c>
      <c r="I84" s="749">
        <v>26786</v>
      </c>
      <c r="J84" s="749" t="s">
        <v>732</v>
      </c>
      <c r="K84" s="749" t="s">
        <v>733</v>
      </c>
      <c r="L84" s="752">
        <v>406.20999999999992</v>
      </c>
      <c r="M84" s="752">
        <v>2</v>
      </c>
      <c r="N84" s="753">
        <v>812.41999999999985</v>
      </c>
    </row>
    <row r="85" spans="1:14" ht="14.4" customHeight="1" x14ac:dyDescent="0.3">
      <c r="A85" s="747" t="s">
        <v>553</v>
      </c>
      <c r="B85" s="748" t="s">
        <v>554</v>
      </c>
      <c r="C85" s="749" t="s">
        <v>566</v>
      </c>
      <c r="D85" s="750" t="s">
        <v>567</v>
      </c>
      <c r="E85" s="751">
        <v>50113001</v>
      </c>
      <c r="F85" s="750" t="s">
        <v>589</v>
      </c>
      <c r="G85" s="749" t="s">
        <v>597</v>
      </c>
      <c r="H85" s="749">
        <v>187607</v>
      </c>
      <c r="I85" s="749">
        <v>187607</v>
      </c>
      <c r="J85" s="749" t="s">
        <v>734</v>
      </c>
      <c r="K85" s="749" t="s">
        <v>735</v>
      </c>
      <c r="L85" s="752">
        <v>273.89999999999998</v>
      </c>
      <c r="M85" s="752">
        <v>2</v>
      </c>
      <c r="N85" s="753">
        <v>547.79999999999995</v>
      </c>
    </row>
    <row r="86" spans="1:14" ht="14.4" customHeight="1" x14ac:dyDescent="0.3">
      <c r="A86" s="747" t="s">
        <v>553</v>
      </c>
      <c r="B86" s="748" t="s">
        <v>554</v>
      </c>
      <c r="C86" s="749" t="s">
        <v>566</v>
      </c>
      <c r="D86" s="750" t="s">
        <v>567</v>
      </c>
      <c r="E86" s="751">
        <v>50113001</v>
      </c>
      <c r="F86" s="750" t="s">
        <v>589</v>
      </c>
      <c r="G86" s="749" t="s">
        <v>590</v>
      </c>
      <c r="H86" s="749">
        <v>102420</v>
      </c>
      <c r="I86" s="749">
        <v>2420</v>
      </c>
      <c r="J86" s="749" t="s">
        <v>736</v>
      </c>
      <c r="K86" s="749" t="s">
        <v>737</v>
      </c>
      <c r="L86" s="752">
        <v>104.14999999999998</v>
      </c>
      <c r="M86" s="752">
        <v>1</v>
      </c>
      <c r="N86" s="753">
        <v>104.14999999999998</v>
      </c>
    </row>
    <row r="87" spans="1:14" ht="14.4" customHeight="1" x14ac:dyDescent="0.3">
      <c r="A87" s="747" t="s">
        <v>553</v>
      </c>
      <c r="B87" s="748" t="s">
        <v>554</v>
      </c>
      <c r="C87" s="749" t="s">
        <v>566</v>
      </c>
      <c r="D87" s="750" t="s">
        <v>567</v>
      </c>
      <c r="E87" s="751">
        <v>50113001</v>
      </c>
      <c r="F87" s="750" t="s">
        <v>589</v>
      </c>
      <c r="G87" s="749" t="s">
        <v>597</v>
      </c>
      <c r="H87" s="749">
        <v>850729</v>
      </c>
      <c r="I87" s="749">
        <v>157875</v>
      </c>
      <c r="J87" s="749" t="s">
        <v>738</v>
      </c>
      <c r="K87" s="749" t="s">
        <v>739</v>
      </c>
      <c r="L87" s="752">
        <v>225.5</v>
      </c>
      <c r="M87" s="752">
        <v>6</v>
      </c>
      <c r="N87" s="753">
        <v>1353</v>
      </c>
    </row>
    <row r="88" spans="1:14" ht="14.4" customHeight="1" x14ac:dyDescent="0.3">
      <c r="A88" s="747" t="s">
        <v>553</v>
      </c>
      <c r="B88" s="748" t="s">
        <v>554</v>
      </c>
      <c r="C88" s="749" t="s">
        <v>566</v>
      </c>
      <c r="D88" s="750" t="s">
        <v>567</v>
      </c>
      <c r="E88" s="751">
        <v>50113001</v>
      </c>
      <c r="F88" s="750" t="s">
        <v>589</v>
      </c>
      <c r="G88" s="749" t="s">
        <v>590</v>
      </c>
      <c r="H88" s="749">
        <v>849941</v>
      </c>
      <c r="I88" s="749">
        <v>162142</v>
      </c>
      <c r="J88" s="749" t="s">
        <v>740</v>
      </c>
      <c r="K88" s="749" t="s">
        <v>741</v>
      </c>
      <c r="L88" s="752">
        <v>29.710000000000008</v>
      </c>
      <c r="M88" s="752">
        <v>2</v>
      </c>
      <c r="N88" s="753">
        <v>59.420000000000016</v>
      </c>
    </row>
    <row r="89" spans="1:14" ht="14.4" customHeight="1" x14ac:dyDescent="0.3">
      <c r="A89" s="747" t="s">
        <v>553</v>
      </c>
      <c r="B89" s="748" t="s">
        <v>554</v>
      </c>
      <c r="C89" s="749" t="s">
        <v>566</v>
      </c>
      <c r="D89" s="750" t="s">
        <v>567</v>
      </c>
      <c r="E89" s="751">
        <v>50113001</v>
      </c>
      <c r="F89" s="750" t="s">
        <v>589</v>
      </c>
      <c r="G89" s="749" t="s">
        <v>590</v>
      </c>
      <c r="H89" s="749">
        <v>102963</v>
      </c>
      <c r="I89" s="749">
        <v>2963</v>
      </c>
      <c r="J89" s="749" t="s">
        <v>742</v>
      </c>
      <c r="K89" s="749" t="s">
        <v>743</v>
      </c>
      <c r="L89" s="752">
        <v>97.009999999999977</v>
      </c>
      <c r="M89" s="752">
        <v>1</v>
      </c>
      <c r="N89" s="753">
        <v>97.009999999999977</v>
      </c>
    </row>
    <row r="90" spans="1:14" ht="14.4" customHeight="1" x14ac:dyDescent="0.3">
      <c r="A90" s="747" t="s">
        <v>553</v>
      </c>
      <c r="B90" s="748" t="s">
        <v>554</v>
      </c>
      <c r="C90" s="749" t="s">
        <v>566</v>
      </c>
      <c r="D90" s="750" t="s">
        <v>567</v>
      </c>
      <c r="E90" s="751">
        <v>50113001</v>
      </c>
      <c r="F90" s="750" t="s">
        <v>589</v>
      </c>
      <c r="G90" s="749" t="s">
        <v>597</v>
      </c>
      <c r="H90" s="749">
        <v>145567</v>
      </c>
      <c r="I90" s="749">
        <v>145567</v>
      </c>
      <c r="J90" s="749" t="s">
        <v>744</v>
      </c>
      <c r="K90" s="749" t="s">
        <v>596</v>
      </c>
      <c r="L90" s="752">
        <v>106.72</v>
      </c>
      <c r="M90" s="752">
        <v>1</v>
      </c>
      <c r="N90" s="753">
        <v>106.72</v>
      </c>
    </row>
    <row r="91" spans="1:14" ht="14.4" customHeight="1" x14ac:dyDescent="0.3">
      <c r="A91" s="747" t="s">
        <v>553</v>
      </c>
      <c r="B91" s="748" t="s">
        <v>554</v>
      </c>
      <c r="C91" s="749" t="s">
        <v>566</v>
      </c>
      <c r="D91" s="750" t="s">
        <v>567</v>
      </c>
      <c r="E91" s="751">
        <v>50113001</v>
      </c>
      <c r="F91" s="750" t="s">
        <v>589</v>
      </c>
      <c r="G91" s="749" t="s">
        <v>590</v>
      </c>
      <c r="H91" s="749">
        <v>192086</v>
      </c>
      <c r="I91" s="749">
        <v>92086</v>
      </c>
      <c r="J91" s="749" t="s">
        <v>745</v>
      </c>
      <c r="K91" s="749" t="s">
        <v>746</v>
      </c>
      <c r="L91" s="752">
        <v>134.70000000000005</v>
      </c>
      <c r="M91" s="752">
        <v>1</v>
      </c>
      <c r="N91" s="753">
        <v>134.70000000000005</v>
      </c>
    </row>
    <row r="92" spans="1:14" ht="14.4" customHeight="1" x14ac:dyDescent="0.3">
      <c r="A92" s="747" t="s">
        <v>553</v>
      </c>
      <c r="B92" s="748" t="s">
        <v>554</v>
      </c>
      <c r="C92" s="749" t="s">
        <v>566</v>
      </c>
      <c r="D92" s="750" t="s">
        <v>567</v>
      </c>
      <c r="E92" s="751">
        <v>50113001</v>
      </c>
      <c r="F92" s="750" t="s">
        <v>589</v>
      </c>
      <c r="G92" s="749" t="s">
        <v>597</v>
      </c>
      <c r="H92" s="749">
        <v>215907</v>
      </c>
      <c r="I92" s="749">
        <v>215907</v>
      </c>
      <c r="J92" s="749" t="s">
        <v>747</v>
      </c>
      <c r="K92" s="749" t="s">
        <v>748</v>
      </c>
      <c r="L92" s="752">
        <v>242.17000000000004</v>
      </c>
      <c r="M92" s="752">
        <v>1</v>
      </c>
      <c r="N92" s="753">
        <v>242.17000000000004</v>
      </c>
    </row>
    <row r="93" spans="1:14" ht="14.4" customHeight="1" x14ac:dyDescent="0.3">
      <c r="A93" s="747" t="s">
        <v>553</v>
      </c>
      <c r="B93" s="748" t="s">
        <v>554</v>
      </c>
      <c r="C93" s="749" t="s">
        <v>566</v>
      </c>
      <c r="D93" s="750" t="s">
        <v>567</v>
      </c>
      <c r="E93" s="751">
        <v>50113001</v>
      </c>
      <c r="F93" s="750" t="s">
        <v>589</v>
      </c>
      <c r="G93" s="749" t="s">
        <v>590</v>
      </c>
      <c r="H93" s="749">
        <v>172564</v>
      </c>
      <c r="I93" s="749">
        <v>72564</v>
      </c>
      <c r="J93" s="749" t="s">
        <v>749</v>
      </c>
      <c r="K93" s="749" t="s">
        <v>750</v>
      </c>
      <c r="L93" s="752">
        <v>475.12999999999994</v>
      </c>
      <c r="M93" s="752">
        <v>3</v>
      </c>
      <c r="N93" s="753">
        <v>1425.3899999999999</v>
      </c>
    </row>
    <row r="94" spans="1:14" ht="14.4" customHeight="1" x14ac:dyDescent="0.3">
      <c r="A94" s="747" t="s">
        <v>553</v>
      </c>
      <c r="B94" s="748" t="s">
        <v>554</v>
      </c>
      <c r="C94" s="749" t="s">
        <v>566</v>
      </c>
      <c r="D94" s="750" t="s">
        <v>567</v>
      </c>
      <c r="E94" s="751">
        <v>50113001</v>
      </c>
      <c r="F94" s="750" t="s">
        <v>589</v>
      </c>
      <c r="G94" s="749" t="s">
        <v>597</v>
      </c>
      <c r="H94" s="749">
        <v>144127</v>
      </c>
      <c r="I94" s="749">
        <v>144127</v>
      </c>
      <c r="J94" s="749" t="s">
        <v>751</v>
      </c>
      <c r="K94" s="749" t="s">
        <v>752</v>
      </c>
      <c r="L94" s="752">
        <v>116.41</v>
      </c>
      <c r="M94" s="752">
        <v>1</v>
      </c>
      <c r="N94" s="753">
        <v>116.41</v>
      </c>
    </row>
    <row r="95" spans="1:14" ht="14.4" customHeight="1" x14ac:dyDescent="0.3">
      <c r="A95" s="747" t="s">
        <v>553</v>
      </c>
      <c r="B95" s="748" t="s">
        <v>554</v>
      </c>
      <c r="C95" s="749" t="s">
        <v>566</v>
      </c>
      <c r="D95" s="750" t="s">
        <v>567</v>
      </c>
      <c r="E95" s="751">
        <v>50113001</v>
      </c>
      <c r="F95" s="750" t="s">
        <v>589</v>
      </c>
      <c r="G95" s="749" t="s">
        <v>597</v>
      </c>
      <c r="H95" s="749">
        <v>191922</v>
      </c>
      <c r="I95" s="749">
        <v>191922</v>
      </c>
      <c r="J95" s="749" t="s">
        <v>753</v>
      </c>
      <c r="K95" s="749" t="s">
        <v>754</v>
      </c>
      <c r="L95" s="752">
        <v>92.44000000000004</v>
      </c>
      <c r="M95" s="752">
        <v>1</v>
      </c>
      <c r="N95" s="753">
        <v>92.44000000000004</v>
      </c>
    </row>
    <row r="96" spans="1:14" ht="14.4" customHeight="1" x14ac:dyDescent="0.3">
      <c r="A96" s="747" t="s">
        <v>553</v>
      </c>
      <c r="B96" s="748" t="s">
        <v>554</v>
      </c>
      <c r="C96" s="749" t="s">
        <v>566</v>
      </c>
      <c r="D96" s="750" t="s">
        <v>567</v>
      </c>
      <c r="E96" s="751">
        <v>50113001</v>
      </c>
      <c r="F96" s="750" t="s">
        <v>589</v>
      </c>
      <c r="G96" s="749" t="s">
        <v>590</v>
      </c>
      <c r="H96" s="749">
        <v>208204</v>
      </c>
      <c r="I96" s="749">
        <v>208204</v>
      </c>
      <c r="J96" s="749" t="s">
        <v>755</v>
      </c>
      <c r="K96" s="749" t="s">
        <v>756</v>
      </c>
      <c r="L96" s="752">
        <v>48.980000000000018</v>
      </c>
      <c r="M96" s="752">
        <v>1</v>
      </c>
      <c r="N96" s="753">
        <v>48.980000000000018</v>
      </c>
    </row>
    <row r="97" spans="1:14" ht="14.4" customHeight="1" x14ac:dyDescent="0.3">
      <c r="A97" s="747" t="s">
        <v>553</v>
      </c>
      <c r="B97" s="748" t="s">
        <v>554</v>
      </c>
      <c r="C97" s="749" t="s">
        <v>566</v>
      </c>
      <c r="D97" s="750" t="s">
        <v>567</v>
      </c>
      <c r="E97" s="751">
        <v>50113001</v>
      </c>
      <c r="F97" s="750" t="s">
        <v>589</v>
      </c>
      <c r="G97" s="749" t="s">
        <v>590</v>
      </c>
      <c r="H97" s="749">
        <v>159941</v>
      </c>
      <c r="I97" s="749">
        <v>59941</v>
      </c>
      <c r="J97" s="749" t="s">
        <v>757</v>
      </c>
      <c r="K97" s="749" t="s">
        <v>758</v>
      </c>
      <c r="L97" s="752">
        <v>232.06</v>
      </c>
      <c r="M97" s="752">
        <v>2</v>
      </c>
      <c r="N97" s="753">
        <v>464.12</v>
      </c>
    </row>
    <row r="98" spans="1:14" ht="14.4" customHeight="1" x14ac:dyDescent="0.3">
      <c r="A98" s="747" t="s">
        <v>553</v>
      </c>
      <c r="B98" s="748" t="s">
        <v>554</v>
      </c>
      <c r="C98" s="749" t="s">
        <v>566</v>
      </c>
      <c r="D98" s="750" t="s">
        <v>567</v>
      </c>
      <c r="E98" s="751">
        <v>50113001</v>
      </c>
      <c r="F98" s="750" t="s">
        <v>589</v>
      </c>
      <c r="G98" s="749" t="s">
        <v>597</v>
      </c>
      <c r="H98" s="749">
        <v>109709</v>
      </c>
      <c r="I98" s="749">
        <v>9709</v>
      </c>
      <c r="J98" s="749" t="s">
        <v>759</v>
      </c>
      <c r="K98" s="749" t="s">
        <v>760</v>
      </c>
      <c r="L98" s="752">
        <v>85.893749999999983</v>
      </c>
      <c r="M98" s="752">
        <v>16</v>
      </c>
      <c r="N98" s="753">
        <v>1374.2999999999997</v>
      </c>
    </row>
    <row r="99" spans="1:14" ht="14.4" customHeight="1" x14ac:dyDescent="0.3">
      <c r="A99" s="747" t="s">
        <v>553</v>
      </c>
      <c r="B99" s="748" t="s">
        <v>554</v>
      </c>
      <c r="C99" s="749" t="s">
        <v>566</v>
      </c>
      <c r="D99" s="750" t="s">
        <v>567</v>
      </c>
      <c r="E99" s="751">
        <v>50113001</v>
      </c>
      <c r="F99" s="750" t="s">
        <v>589</v>
      </c>
      <c r="G99" s="749" t="s">
        <v>590</v>
      </c>
      <c r="H99" s="749">
        <v>194852</v>
      </c>
      <c r="I99" s="749">
        <v>94852</v>
      </c>
      <c r="J99" s="749" t="s">
        <v>761</v>
      </c>
      <c r="K99" s="749" t="s">
        <v>762</v>
      </c>
      <c r="L99" s="752">
        <v>1030.5800000000004</v>
      </c>
      <c r="M99" s="752">
        <v>1</v>
      </c>
      <c r="N99" s="753">
        <v>1030.5800000000004</v>
      </c>
    </row>
    <row r="100" spans="1:14" ht="14.4" customHeight="1" x14ac:dyDescent="0.3">
      <c r="A100" s="747" t="s">
        <v>553</v>
      </c>
      <c r="B100" s="748" t="s">
        <v>554</v>
      </c>
      <c r="C100" s="749" t="s">
        <v>566</v>
      </c>
      <c r="D100" s="750" t="s">
        <v>567</v>
      </c>
      <c r="E100" s="751">
        <v>50113001</v>
      </c>
      <c r="F100" s="750" t="s">
        <v>589</v>
      </c>
      <c r="G100" s="749" t="s">
        <v>590</v>
      </c>
      <c r="H100" s="749">
        <v>119653</v>
      </c>
      <c r="I100" s="749">
        <v>119653</v>
      </c>
      <c r="J100" s="749" t="s">
        <v>763</v>
      </c>
      <c r="K100" s="749" t="s">
        <v>764</v>
      </c>
      <c r="L100" s="752">
        <v>156.625</v>
      </c>
      <c r="M100" s="752">
        <v>2</v>
      </c>
      <c r="N100" s="753">
        <v>313.25</v>
      </c>
    </row>
    <row r="101" spans="1:14" ht="14.4" customHeight="1" x14ac:dyDescent="0.3">
      <c r="A101" s="747" t="s">
        <v>553</v>
      </c>
      <c r="B101" s="748" t="s">
        <v>554</v>
      </c>
      <c r="C101" s="749" t="s">
        <v>566</v>
      </c>
      <c r="D101" s="750" t="s">
        <v>567</v>
      </c>
      <c r="E101" s="751">
        <v>50113001</v>
      </c>
      <c r="F101" s="750" t="s">
        <v>589</v>
      </c>
      <c r="G101" s="749" t="s">
        <v>590</v>
      </c>
      <c r="H101" s="749">
        <v>844145</v>
      </c>
      <c r="I101" s="749">
        <v>56350</v>
      </c>
      <c r="J101" s="749" t="s">
        <v>765</v>
      </c>
      <c r="K101" s="749" t="s">
        <v>766</v>
      </c>
      <c r="L101" s="752">
        <v>36.949999999999989</v>
      </c>
      <c r="M101" s="752">
        <v>2</v>
      </c>
      <c r="N101" s="753">
        <v>73.899999999999977</v>
      </c>
    </row>
    <row r="102" spans="1:14" ht="14.4" customHeight="1" x14ac:dyDescent="0.3">
      <c r="A102" s="747" t="s">
        <v>553</v>
      </c>
      <c r="B102" s="748" t="s">
        <v>554</v>
      </c>
      <c r="C102" s="749" t="s">
        <v>566</v>
      </c>
      <c r="D102" s="750" t="s">
        <v>567</v>
      </c>
      <c r="E102" s="751">
        <v>50113001</v>
      </c>
      <c r="F102" s="750" t="s">
        <v>589</v>
      </c>
      <c r="G102" s="749" t="s">
        <v>590</v>
      </c>
      <c r="H102" s="749">
        <v>100610</v>
      </c>
      <c r="I102" s="749">
        <v>610</v>
      </c>
      <c r="J102" s="749" t="s">
        <v>767</v>
      </c>
      <c r="K102" s="749" t="s">
        <v>768</v>
      </c>
      <c r="L102" s="752">
        <v>72.500000000000014</v>
      </c>
      <c r="M102" s="752">
        <v>12</v>
      </c>
      <c r="N102" s="753">
        <v>870.00000000000011</v>
      </c>
    </row>
    <row r="103" spans="1:14" ht="14.4" customHeight="1" x14ac:dyDescent="0.3">
      <c r="A103" s="747" t="s">
        <v>553</v>
      </c>
      <c r="B103" s="748" t="s">
        <v>554</v>
      </c>
      <c r="C103" s="749" t="s">
        <v>566</v>
      </c>
      <c r="D103" s="750" t="s">
        <v>567</v>
      </c>
      <c r="E103" s="751">
        <v>50113001</v>
      </c>
      <c r="F103" s="750" t="s">
        <v>589</v>
      </c>
      <c r="G103" s="749" t="s">
        <v>590</v>
      </c>
      <c r="H103" s="749">
        <v>395293</v>
      </c>
      <c r="I103" s="749">
        <v>180305</v>
      </c>
      <c r="J103" s="749" t="s">
        <v>769</v>
      </c>
      <c r="K103" s="749" t="s">
        <v>770</v>
      </c>
      <c r="L103" s="752">
        <v>121.96</v>
      </c>
      <c r="M103" s="752">
        <v>1</v>
      </c>
      <c r="N103" s="753">
        <v>121.96</v>
      </c>
    </row>
    <row r="104" spans="1:14" ht="14.4" customHeight="1" x14ac:dyDescent="0.3">
      <c r="A104" s="747" t="s">
        <v>553</v>
      </c>
      <c r="B104" s="748" t="s">
        <v>554</v>
      </c>
      <c r="C104" s="749" t="s">
        <v>566</v>
      </c>
      <c r="D104" s="750" t="s">
        <v>567</v>
      </c>
      <c r="E104" s="751">
        <v>50113001</v>
      </c>
      <c r="F104" s="750" t="s">
        <v>589</v>
      </c>
      <c r="G104" s="749" t="s">
        <v>590</v>
      </c>
      <c r="H104" s="749">
        <v>395294</v>
      </c>
      <c r="I104" s="749">
        <v>180306</v>
      </c>
      <c r="J104" s="749" t="s">
        <v>769</v>
      </c>
      <c r="K104" s="749" t="s">
        <v>771</v>
      </c>
      <c r="L104" s="752">
        <v>175.745</v>
      </c>
      <c r="M104" s="752">
        <v>2</v>
      </c>
      <c r="N104" s="753">
        <v>351.49</v>
      </c>
    </row>
    <row r="105" spans="1:14" ht="14.4" customHeight="1" x14ac:dyDescent="0.3">
      <c r="A105" s="747" t="s">
        <v>553</v>
      </c>
      <c r="B105" s="748" t="s">
        <v>554</v>
      </c>
      <c r="C105" s="749" t="s">
        <v>566</v>
      </c>
      <c r="D105" s="750" t="s">
        <v>567</v>
      </c>
      <c r="E105" s="751">
        <v>50113001</v>
      </c>
      <c r="F105" s="750" t="s">
        <v>589</v>
      </c>
      <c r="G105" s="749" t="s">
        <v>597</v>
      </c>
      <c r="H105" s="749">
        <v>158191</v>
      </c>
      <c r="I105" s="749">
        <v>158191</v>
      </c>
      <c r="J105" s="749" t="s">
        <v>772</v>
      </c>
      <c r="K105" s="749" t="s">
        <v>773</v>
      </c>
      <c r="L105" s="752">
        <v>58.595000000000013</v>
      </c>
      <c r="M105" s="752">
        <v>2</v>
      </c>
      <c r="N105" s="753">
        <v>117.19000000000003</v>
      </c>
    </row>
    <row r="106" spans="1:14" ht="14.4" customHeight="1" x14ac:dyDescent="0.3">
      <c r="A106" s="747" t="s">
        <v>553</v>
      </c>
      <c r="B106" s="748" t="s">
        <v>554</v>
      </c>
      <c r="C106" s="749" t="s">
        <v>566</v>
      </c>
      <c r="D106" s="750" t="s">
        <v>567</v>
      </c>
      <c r="E106" s="751">
        <v>50113001</v>
      </c>
      <c r="F106" s="750" t="s">
        <v>589</v>
      </c>
      <c r="G106" s="749" t="s">
        <v>597</v>
      </c>
      <c r="H106" s="749">
        <v>189668</v>
      </c>
      <c r="I106" s="749">
        <v>189668</v>
      </c>
      <c r="J106" s="749" t="s">
        <v>774</v>
      </c>
      <c r="K106" s="749" t="s">
        <v>775</v>
      </c>
      <c r="L106" s="752">
        <v>64.569999999999993</v>
      </c>
      <c r="M106" s="752">
        <v>1</v>
      </c>
      <c r="N106" s="753">
        <v>64.569999999999993</v>
      </c>
    </row>
    <row r="107" spans="1:14" ht="14.4" customHeight="1" x14ac:dyDescent="0.3">
      <c r="A107" s="747" t="s">
        <v>553</v>
      </c>
      <c r="B107" s="748" t="s">
        <v>554</v>
      </c>
      <c r="C107" s="749" t="s">
        <v>566</v>
      </c>
      <c r="D107" s="750" t="s">
        <v>567</v>
      </c>
      <c r="E107" s="751">
        <v>50113001</v>
      </c>
      <c r="F107" s="750" t="s">
        <v>589</v>
      </c>
      <c r="G107" s="749" t="s">
        <v>590</v>
      </c>
      <c r="H107" s="749">
        <v>148578</v>
      </c>
      <c r="I107" s="749">
        <v>48578</v>
      </c>
      <c r="J107" s="749" t="s">
        <v>776</v>
      </c>
      <c r="K107" s="749" t="s">
        <v>777</v>
      </c>
      <c r="L107" s="752">
        <v>54.98</v>
      </c>
      <c r="M107" s="752">
        <v>2</v>
      </c>
      <c r="N107" s="753">
        <v>109.96</v>
      </c>
    </row>
    <row r="108" spans="1:14" ht="14.4" customHeight="1" x14ac:dyDescent="0.3">
      <c r="A108" s="747" t="s">
        <v>553</v>
      </c>
      <c r="B108" s="748" t="s">
        <v>554</v>
      </c>
      <c r="C108" s="749" t="s">
        <v>566</v>
      </c>
      <c r="D108" s="750" t="s">
        <v>567</v>
      </c>
      <c r="E108" s="751">
        <v>50113001</v>
      </c>
      <c r="F108" s="750" t="s">
        <v>589</v>
      </c>
      <c r="G108" s="749" t="s">
        <v>590</v>
      </c>
      <c r="H108" s="749">
        <v>109847</v>
      </c>
      <c r="I108" s="749">
        <v>9847</v>
      </c>
      <c r="J108" s="749" t="s">
        <v>778</v>
      </c>
      <c r="K108" s="749" t="s">
        <v>779</v>
      </c>
      <c r="L108" s="752">
        <v>41.060000000000009</v>
      </c>
      <c r="M108" s="752">
        <v>2</v>
      </c>
      <c r="N108" s="753">
        <v>82.120000000000019</v>
      </c>
    </row>
    <row r="109" spans="1:14" ht="14.4" customHeight="1" x14ac:dyDescent="0.3">
      <c r="A109" s="747" t="s">
        <v>553</v>
      </c>
      <c r="B109" s="748" t="s">
        <v>554</v>
      </c>
      <c r="C109" s="749" t="s">
        <v>566</v>
      </c>
      <c r="D109" s="750" t="s">
        <v>567</v>
      </c>
      <c r="E109" s="751">
        <v>50113001</v>
      </c>
      <c r="F109" s="750" t="s">
        <v>589</v>
      </c>
      <c r="G109" s="749" t="s">
        <v>590</v>
      </c>
      <c r="H109" s="749">
        <v>191836</v>
      </c>
      <c r="I109" s="749">
        <v>91836</v>
      </c>
      <c r="J109" s="749" t="s">
        <v>778</v>
      </c>
      <c r="K109" s="749" t="s">
        <v>780</v>
      </c>
      <c r="L109" s="752">
        <v>44.659999999999989</v>
      </c>
      <c r="M109" s="752">
        <v>4</v>
      </c>
      <c r="N109" s="753">
        <v>178.63999999999996</v>
      </c>
    </row>
    <row r="110" spans="1:14" ht="14.4" customHeight="1" x14ac:dyDescent="0.3">
      <c r="A110" s="747" t="s">
        <v>553</v>
      </c>
      <c r="B110" s="748" t="s">
        <v>554</v>
      </c>
      <c r="C110" s="749" t="s">
        <v>566</v>
      </c>
      <c r="D110" s="750" t="s">
        <v>567</v>
      </c>
      <c r="E110" s="751">
        <v>50113001</v>
      </c>
      <c r="F110" s="750" t="s">
        <v>589</v>
      </c>
      <c r="G110" s="749" t="s">
        <v>590</v>
      </c>
      <c r="H110" s="749">
        <v>191217</v>
      </c>
      <c r="I110" s="749">
        <v>91217</v>
      </c>
      <c r="J110" s="749" t="s">
        <v>781</v>
      </c>
      <c r="K110" s="749" t="s">
        <v>782</v>
      </c>
      <c r="L110" s="752">
        <v>80.61</v>
      </c>
      <c r="M110" s="752">
        <v>2</v>
      </c>
      <c r="N110" s="753">
        <v>161.22</v>
      </c>
    </row>
    <row r="111" spans="1:14" ht="14.4" customHeight="1" x14ac:dyDescent="0.3">
      <c r="A111" s="747" t="s">
        <v>553</v>
      </c>
      <c r="B111" s="748" t="s">
        <v>554</v>
      </c>
      <c r="C111" s="749" t="s">
        <v>566</v>
      </c>
      <c r="D111" s="750" t="s">
        <v>567</v>
      </c>
      <c r="E111" s="751">
        <v>50113001</v>
      </c>
      <c r="F111" s="750" t="s">
        <v>589</v>
      </c>
      <c r="G111" s="749" t="s">
        <v>597</v>
      </c>
      <c r="H111" s="749">
        <v>158380</v>
      </c>
      <c r="I111" s="749">
        <v>58380</v>
      </c>
      <c r="J111" s="749" t="s">
        <v>783</v>
      </c>
      <c r="K111" s="749" t="s">
        <v>784</v>
      </c>
      <c r="L111" s="752">
        <v>81.205000000000013</v>
      </c>
      <c r="M111" s="752">
        <v>2</v>
      </c>
      <c r="N111" s="753">
        <v>162.41000000000003</v>
      </c>
    </row>
    <row r="112" spans="1:14" ht="14.4" customHeight="1" x14ac:dyDescent="0.3">
      <c r="A112" s="747" t="s">
        <v>553</v>
      </c>
      <c r="B112" s="748" t="s">
        <v>554</v>
      </c>
      <c r="C112" s="749" t="s">
        <v>566</v>
      </c>
      <c r="D112" s="750" t="s">
        <v>567</v>
      </c>
      <c r="E112" s="751">
        <v>50113001</v>
      </c>
      <c r="F112" s="750" t="s">
        <v>589</v>
      </c>
      <c r="G112" s="749" t="s">
        <v>590</v>
      </c>
      <c r="H112" s="749">
        <v>100643</v>
      </c>
      <c r="I112" s="749">
        <v>643</v>
      </c>
      <c r="J112" s="749" t="s">
        <v>785</v>
      </c>
      <c r="K112" s="749" t="s">
        <v>786</v>
      </c>
      <c r="L112" s="752">
        <v>63.640000000000008</v>
      </c>
      <c r="M112" s="752">
        <v>1</v>
      </c>
      <c r="N112" s="753">
        <v>63.640000000000008</v>
      </c>
    </row>
    <row r="113" spans="1:14" ht="14.4" customHeight="1" x14ac:dyDescent="0.3">
      <c r="A113" s="747" t="s">
        <v>553</v>
      </c>
      <c r="B113" s="748" t="s">
        <v>554</v>
      </c>
      <c r="C113" s="749" t="s">
        <v>566</v>
      </c>
      <c r="D113" s="750" t="s">
        <v>567</v>
      </c>
      <c r="E113" s="751">
        <v>50113001</v>
      </c>
      <c r="F113" s="750" t="s">
        <v>589</v>
      </c>
      <c r="G113" s="749" t="s">
        <v>597</v>
      </c>
      <c r="H113" s="749">
        <v>194113</v>
      </c>
      <c r="I113" s="749">
        <v>94113</v>
      </c>
      <c r="J113" s="749" t="s">
        <v>787</v>
      </c>
      <c r="K113" s="749" t="s">
        <v>788</v>
      </c>
      <c r="L113" s="752">
        <v>111.27000000000002</v>
      </c>
      <c r="M113" s="752">
        <v>1</v>
      </c>
      <c r="N113" s="753">
        <v>111.27000000000002</v>
      </c>
    </row>
    <row r="114" spans="1:14" ht="14.4" customHeight="1" x14ac:dyDescent="0.3">
      <c r="A114" s="747" t="s">
        <v>553</v>
      </c>
      <c r="B114" s="748" t="s">
        <v>554</v>
      </c>
      <c r="C114" s="749" t="s">
        <v>566</v>
      </c>
      <c r="D114" s="750" t="s">
        <v>567</v>
      </c>
      <c r="E114" s="751">
        <v>50113001</v>
      </c>
      <c r="F114" s="750" t="s">
        <v>589</v>
      </c>
      <c r="G114" s="749" t="s">
        <v>597</v>
      </c>
      <c r="H114" s="749">
        <v>194114</v>
      </c>
      <c r="I114" s="749">
        <v>94114</v>
      </c>
      <c r="J114" s="749" t="s">
        <v>787</v>
      </c>
      <c r="K114" s="749" t="s">
        <v>789</v>
      </c>
      <c r="L114" s="752">
        <v>137.52000000000004</v>
      </c>
      <c r="M114" s="752">
        <v>1</v>
      </c>
      <c r="N114" s="753">
        <v>137.52000000000004</v>
      </c>
    </row>
    <row r="115" spans="1:14" ht="14.4" customHeight="1" x14ac:dyDescent="0.3">
      <c r="A115" s="747" t="s">
        <v>553</v>
      </c>
      <c r="B115" s="748" t="s">
        <v>554</v>
      </c>
      <c r="C115" s="749" t="s">
        <v>566</v>
      </c>
      <c r="D115" s="750" t="s">
        <v>567</v>
      </c>
      <c r="E115" s="751">
        <v>50113001</v>
      </c>
      <c r="F115" s="750" t="s">
        <v>589</v>
      </c>
      <c r="G115" s="749" t="s">
        <v>597</v>
      </c>
      <c r="H115" s="749">
        <v>987473</v>
      </c>
      <c r="I115" s="749">
        <v>146894</v>
      </c>
      <c r="J115" s="749" t="s">
        <v>790</v>
      </c>
      <c r="K115" s="749" t="s">
        <v>791</v>
      </c>
      <c r="L115" s="752">
        <v>21.960000000000004</v>
      </c>
      <c r="M115" s="752">
        <v>3</v>
      </c>
      <c r="N115" s="753">
        <v>65.88000000000001</v>
      </c>
    </row>
    <row r="116" spans="1:14" ht="14.4" customHeight="1" x14ac:dyDescent="0.3">
      <c r="A116" s="747" t="s">
        <v>553</v>
      </c>
      <c r="B116" s="748" t="s">
        <v>554</v>
      </c>
      <c r="C116" s="749" t="s">
        <v>566</v>
      </c>
      <c r="D116" s="750" t="s">
        <v>567</v>
      </c>
      <c r="E116" s="751">
        <v>50113001</v>
      </c>
      <c r="F116" s="750" t="s">
        <v>589</v>
      </c>
      <c r="G116" s="749" t="s">
        <v>597</v>
      </c>
      <c r="H116" s="749">
        <v>989453</v>
      </c>
      <c r="I116" s="749">
        <v>146899</v>
      </c>
      <c r="J116" s="749" t="s">
        <v>790</v>
      </c>
      <c r="K116" s="749" t="s">
        <v>792</v>
      </c>
      <c r="L116" s="752">
        <v>45.489999999999995</v>
      </c>
      <c r="M116" s="752">
        <v>2</v>
      </c>
      <c r="N116" s="753">
        <v>90.97999999999999</v>
      </c>
    </row>
    <row r="117" spans="1:14" ht="14.4" customHeight="1" x14ac:dyDescent="0.3">
      <c r="A117" s="747" t="s">
        <v>553</v>
      </c>
      <c r="B117" s="748" t="s">
        <v>554</v>
      </c>
      <c r="C117" s="749" t="s">
        <v>566</v>
      </c>
      <c r="D117" s="750" t="s">
        <v>567</v>
      </c>
      <c r="E117" s="751">
        <v>50113002</v>
      </c>
      <c r="F117" s="750" t="s">
        <v>793</v>
      </c>
      <c r="G117" s="749" t="s">
        <v>590</v>
      </c>
      <c r="H117" s="749">
        <v>149415</v>
      </c>
      <c r="I117" s="749">
        <v>49415</v>
      </c>
      <c r="J117" s="749" t="s">
        <v>794</v>
      </c>
      <c r="K117" s="749" t="s">
        <v>795</v>
      </c>
      <c r="L117" s="752">
        <v>1680.58</v>
      </c>
      <c r="M117" s="752">
        <v>1</v>
      </c>
      <c r="N117" s="753">
        <v>1680.58</v>
      </c>
    </row>
    <row r="118" spans="1:14" ht="14.4" customHeight="1" x14ac:dyDescent="0.3">
      <c r="A118" s="747" t="s">
        <v>553</v>
      </c>
      <c r="B118" s="748" t="s">
        <v>554</v>
      </c>
      <c r="C118" s="749" t="s">
        <v>566</v>
      </c>
      <c r="D118" s="750" t="s">
        <v>567</v>
      </c>
      <c r="E118" s="751">
        <v>50113002</v>
      </c>
      <c r="F118" s="750" t="s">
        <v>793</v>
      </c>
      <c r="G118" s="749" t="s">
        <v>590</v>
      </c>
      <c r="H118" s="749">
        <v>116337</v>
      </c>
      <c r="I118" s="749">
        <v>16337</v>
      </c>
      <c r="J118" s="749" t="s">
        <v>796</v>
      </c>
      <c r="K118" s="749" t="s">
        <v>797</v>
      </c>
      <c r="L118" s="752">
        <v>2062.5</v>
      </c>
      <c r="M118" s="752">
        <v>1</v>
      </c>
      <c r="N118" s="753">
        <v>2062.5</v>
      </c>
    </row>
    <row r="119" spans="1:14" ht="14.4" customHeight="1" x14ac:dyDescent="0.3">
      <c r="A119" s="747" t="s">
        <v>553</v>
      </c>
      <c r="B119" s="748" t="s">
        <v>554</v>
      </c>
      <c r="C119" s="749" t="s">
        <v>566</v>
      </c>
      <c r="D119" s="750" t="s">
        <v>567</v>
      </c>
      <c r="E119" s="751">
        <v>50113002</v>
      </c>
      <c r="F119" s="750" t="s">
        <v>793</v>
      </c>
      <c r="G119" s="749" t="s">
        <v>590</v>
      </c>
      <c r="H119" s="749">
        <v>103414</v>
      </c>
      <c r="I119" s="749">
        <v>3414</v>
      </c>
      <c r="J119" s="749" t="s">
        <v>798</v>
      </c>
      <c r="K119" s="749" t="s">
        <v>799</v>
      </c>
      <c r="L119" s="752">
        <v>2443.19</v>
      </c>
      <c r="M119" s="752">
        <v>10</v>
      </c>
      <c r="N119" s="753">
        <v>24431.9</v>
      </c>
    </row>
    <row r="120" spans="1:14" ht="14.4" customHeight="1" x14ac:dyDescent="0.3">
      <c r="A120" s="747" t="s">
        <v>553</v>
      </c>
      <c r="B120" s="748" t="s">
        <v>554</v>
      </c>
      <c r="C120" s="749" t="s">
        <v>566</v>
      </c>
      <c r="D120" s="750" t="s">
        <v>567</v>
      </c>
      <c r="E120" s="751">
        <v>50113006</v>
      </c>
      <c r="F120" s="750" t="s">
        <v>800</v>
      </c>
      <c r="G120" s="749" t="s">
        <v>597</v>
      </c>
      <c r="H120" s="749">
        <v>33833</v>
      </c>
      <c r="I120" s="749">
        <v>33833</v>
      </c>
      <c r="J120" s="749" t="s">
        <v>801</v>
      </c>
      <c r="K120" s="749" t="s">
        <v>802</v>
      </c>
      <c r="L120" s="752">
        <v>164.55499999999998</v>
      </c>
      <c r="M120" s="752">
        <v>4</v>
      </c>
      <c r="N120" s="753">
        <v>658.21999999999991</v>
      </c>
    </row>
    <row r="121" spans="1:14" ht="14.4" customHeight="1" x14ac:dyDescent="0.3">
      <c r="A121" s="747" t="s">
        <v>553</v>
      </c>
      <c r="B121" s="748" t="s">
        <v>554</v>
      </c>
      <c r="C121" s="749" t="s">
        <v>566</v>
      </c>
      <c r="D121" s="750" t="s">
        <v>567</v>
      </c>
      <c r="E121" s="751">
        <v>50113006</v>
      </c>
      <c r="F121" s="750" t="s">
        <v>800</v>
      </c>
      <c r="G121" s="749" t="s">
        <v>597</v>
      </c>
      <c r="H121" s="749">
        <v>133339</v>
      </c>
      <c r="I121" s="749">
        <v>33339</v>
      </c>
      <c r="J121" s="749" t="s">
        <v>803</v>
      </c>
      <c r="K121" s="749" t="s">
        <v>804</v>
      </c>
      <c r="L121" s="752">
        <v>41.350000000000023</v>
      </c>
      <c r="M121" s="752">
        <v>2</v>
      </c>
      <c r="N121" s="753">
        <v>82.700000000000045</v>
      </c>
    </row>
    <row r="122" spans="1:14" ht="14.4" customHeight="1" x14ac:dyDescent="0.3">
      <c r="A122" s="747" t="s">
        <v>553</v>
      </c>
      <c r="B122" s="748" t="s">
        <v>554</v>
      </c>
      <c r="C122" s="749" t="s">
        <v>566</v>
      </c>
      <c r="D122" s="750" t="s">
        <v>567</v>
      </c>
      <c r="E122" s="751">
        <v>50113006</v>
      </c>
      <c r="F122" s="750" t="s">
        <v>800</v>
      </c>
      <c r="G122" s="749" t="s">
        <v>597</v>
      </c>
      <c r="H122" s="749">
        <v>133340</v>
      </c>
      <c r="I122" s="749">
        <v>33340</v>
      </c>
      <c r="J122" s="749" t="s">
        <v>805</v>
      </c>
      <c r="K122" s="749" t="s">
        <v>804</v>
      </c>
      <c r="L122" s="752">
        <v>41.055000000000007</v>
      </c>
      <c r="M122" s="752">
        <v>4</v>
      </c>
      <c r="N122" s="753">
        <v>164.22000000000003</v>
      </c>
    </row>
    <row r="123" spans="1:14" ht="14.4" customHeight="1" x14ac:dyDescent="0.3">
      <c r="A123" s="747" t="s">
        <v>553</v>
      </c>
      <c r="B123" s="748" t="s">
        <v>554</v>
      </c>
      <c r="C123" s="749" t="s">
        <v>566</v>
      </c>
      <c r="D123" s="750" t="s">
        <v>567</v>
      </c>
      <c r="E123" s="751">
        <v>50113006</v>
      </c>
      <c r="F123" s="750" t="s">
        <v>800</v>
      </c>
      <c r="G123" s="749" t="s">
        <v>597</v>
      </c>
      <c r="H123" s="749">
        <v>33740</v>
      </c>
      <c r="I123" s="749">
        <v>33740</v>
      </c>
      <c r="J123" s="749" t="s">
        <v>806</v>
      </c>
      <c r="K123" s="749" t="s">
        <v>807</v>
      </c>
      <c r="L123" s="752">
        <v>131.25</v>
      </c>
      <c r="M123" s="752">
        <v>3</v>
      </c>
      <c r="N123" s="753">
        <v>393.75</v>
      </c>
    </row>
    <row r="124" spans="1:14" ht="14.4" customHeight="1" x14ac:dyDescent="0.3">
      <c r="A124" s="747" t="s">
        <v>553</v>
      </c>
      <c r="B124" s="748" t="s">
        <v>554</v>
      </c>
      <c r="C124" s="749" t="s">
        <v>566</v>
      </c>
      <c r="D124" s="750" t="s">
        <v>567</v>
      </c>
      <c r="E124" s="751">
        <v>50113006</v>
      </c>
      <c r="F124" s="750" t="s">
        <v>800</v>
      </c>
      <c r="G124" s="749" t="s">
        <v>597</v>
      </c>
      <c r="H124" s="749">
        <v>33739</v>
      </c>
      <c r="I124" s="749">
        <v>33739</v>
      </c>
      <c r="J124" s="749" t="s">
        <v>808</v>
      </c>
      <c r="K124" s="749" t="s">
        <v>807</v>
      </c>
      <c r="L124" s="752">
        <v>131.25</v>
      </c>
      <c r="M124" s="752">
        <v>3</v>
      </c>
      <c r="N124" s="753">
        <v>393.75</v>
      </c>
    </row>
    <row r="125" spans="1:14" ht="14.4" customHeight="1" x14ac:dyDescent="0.3">
      <c r="A125" s="747" t="s">
        <v>553</v>
      </c>
      <c r="B125" s="748" t="s">
        <v>554</v>
      </c>
      <c r="C125" s="749" t="s">
        <v>566</v>
      </c>
      <c r="D125" s="750" t="s">
        <v>567</v>
      </c>
      <c r="E125" s="751">
        <v>50113006</v>
      </c>
      <c r="F125" s="750" t="s">
        <v>800</v>
      </c>
      <c r="G125" s="749" t="s">
        <v>597</v>
      </c>
      <c r="H125" s="749">
        <v>33865</v>
      </c>
      <c r="I125" s="749">
        <v>33865</v>
      </c>
      <c r="J125" s="749" t="s">
        <v>809</v>
      </c>
      <c r="K125" s="749" t="s">
        <v>807</v>
      </c>
      <c r="L125" s="752">
        <v>135.6</v>
      </c>
      <c r="M125" s="752">
        <v>1</v>
      </c>
      <c r="N125" s="753">
        <v>135.6</v>
      </c>
    </row>
    <row r="126" spans="1:14" ht="14.4" customHeight="1" x14ac:dyDescent="0.3">
      <c r="A126" s="747" t="s">
        <v>553</v>
      </c>
      <c r="B126" s="748" t="s">
        <v>554</v>
      </c>
      <c r="C126" s="749" t="s">
        <v>566</v>
      </c>
      <c r="D126" s="750" t="s">
        <v>567</v>
      </c>
      <c r="E126" s="751">
        <v>50113006</v>
      </c>
      <c r="F126" s="750" t="s">
        <v>800</v>
      </c>
      <c r="G126" s="749" t="s">
        <v>597</v>
      </c>
      <c r="H126" s="749">
        <v>33866</v>
      </c>
      <c r="I126" s="749">
        <v>33866</v>
      </c>
      <c r="J126" s="749" t="s">
        <v>810</v>
      </c>
      <c r="K126" s="749" t="s">
        <v>807</v>
      </c>
      <c r="L126" s="752">
        <v>135.6</v>
      </c>
      <c r="M126" s="752">
        <v>1</v>
      </c>
      <c r="N126" s="753">
        <v>135.6</v>
      </c>
    </row>
    <row r="127" spans="1:14" ht="14.4" customHeight="1" x14ac:dyDescent="0.3">
      <c r="A127" s="747" t="s">
        <v>553</v>
      </c>
      <c r="B127" s="748" t="s">
        <v>554</v>
      </c>
      <c r="C127" s="749" t="s">
        <v>566</v>
      </c>
      <c r="D127" s="750" t="s">
        <v>567</v>
      </c>
      <c r="E127" s="751">
        <v>50113006</v>
      </c>
      <c r="F127" s="750" t="s">
        <v>800</v>
      </c>
      <c r="G127" s="749" t="s">
        <v>597</v>
      </c>
      <c r="H127" s="749">
        <v>33859</v>
      </c>
      <c r="I127" s="749">
        <v>33859</v>
      </c>
      <c r="J127" s="749" t="s">
        <v>811</v>
      </c>
      <c r="K127" s="749" t="s">
        <v>802</v>
      </c>
      <c r="L127" s="752">
        <v>129.97000000000003</v>
      </c>
      <c r="M127" s="752">
        <v>3</v>
      </c>
      <c r="N127" s="753">
        <v>389.91000000000008</v>
      </c>
    </row>
    <row r="128" spans="1:14" ht="14.4" customHeight="1" x14ac:dyDescent="0.3">
      <c r="A128" s="747" t="s">
        <v>553</v>
      </c>
      <c r="B128" s="748" t="s">
        <v>554</v>
      </c>
      <c r="C128" s="749" t="s">
        <v>566</v>
      </c>
      <c r="D128" s="750" t="s">
        <v>567</v>
      </c>
      <c r="E128" s="751">
        <v>50113013</v>
      </c>
      <c r="F128" s="750" t="s">
        <v>812</v>
      </c>
      <c r="G128" s="749" t="s">
        <v>597</v>
      </c>
      <c r="H128" s="749">
        <v>194155</v>
      </c>
      <c r="I128" s="749">
        <v>94155</v>
      </c>
      <c r="J128" s="749" t="s">
        <v>813</v>
      </c>
      <c r="K128" s="749" t="s">
        <v>814</v>
      </c>
      <c r="L128" s="752">
        <v>320.32</v>
      </c>
      <c r="M128" s="752">
        <v>2.2999999999999998</v>
      </c>
      <c r="N128" s="753">
        <v>736.73599999999988</v>
      </c>
    </row>
    <row r="129" spans="1:14" ht="14.4" customHeight="1" x14ac:dyDescent="0.3">
      <c r="A129" s="747" t="s">
        <v>553</v>
      </c>
      <c r="B129" s="748" t="s">
        <v>554</v>
      </c>
      <c r="C129" s="749" t="s">
        <v>566</v>
      </c>
      <c r="D129" s="750" t="s">
        <v>567</v>
      </c>
      <c r="E129" s="751">
        <v>50113013</v>
      </c>
      <c r="F129" s="750" t="s">
        <v>812</v>
      </c>
      <c r="G129" s="749" t="s">
        <v>590</v>
      </c>
      <c r="H129" s="749">
        <v>172972</v>
      </c>
      <c r="I129" s="749">
        <v>72972</v>
      </c>
      <c r="J129" s="749" t="s">
        <v>815</v>
      </c>
      <c r="K129" s="749" t="s">
        <v>816</v>
      </c>
      <c r="L129" s="752">
        <v>181.64999999999958</v>
      </c>
      <c r="M129" s="752">
        <v>54.600000000000065</v>
      </c>
      <c r="N129" s="753">
        <v>9918.0899999999892</v>
      </c>
    </row>
    <row r="130" spans="1:14" ht="14.4" customHeight="1" x14ac:dyDescent="0.3">
      <c r="A130" s="747" t="s">
        <v>553</v>
      </c>
      <c r="B130" s="748" t="s">
        <v>554</v>
      </c>
      <c r="C130" s="749" t="s">
        <v>566</v>
      </c>
      <c r="D130" s="750" t="s">
        <v>567</v>
      </c>
      <c r="E130" s="751">
        <v>50113013</v>
      </c>
      <c r="F130" s="750" t="s">
        <v>812</v>
      </c>
      <c r="G130" s="749" t="s">
        <v>590</v>
      </c>
      <c r="H130" s="749">
        <v>164831</v>
      </c>
      <c r="I130" s="749">
        <v>64831</v>
      </c>
      <c r="J130" s="749" t="s">
        <v>817</v>
      </c>
      <c r="K130" s="749" t="s">
        <v>818</v>
      </c>
      <c r="L130" s="752">
        <v>198.88</v>
      </c>
      <c r="M130" s="752">
        <v>0.89999999999999991</v>
      </c>
      <c r="N130" s="753">
        <v>178.99199999999999</v>
      </c>
    </row>
    <row r="131" spans="1:14" ht="14.4" customHeight="1" x14ac:dyDescent="0.3">
      <c r="A131" s="747" t="s">
        <v>553</v>
      </c>
      <c r="B131" s="748" t="s">
        <v>554</v>
      </c>
      <c r="C131" s="749" t="s">
        <v>566</v>
      </c>
      <c r="D131" s="750" t="s">
        <v>567</v>
      </c>
      <c r="E131" s="751">
        <v>50113013</v>
      </c>
      <c r="F131" s="750" t="s">
        <v>812</v>
      </c>
      <c r="G131" s="749" t="s">
        <v>590</v>
      </c>
      <c r="H131" s="749">
        <v>183926</v>
      </c>
      <c r="I131" s="749">
        <v>183926</v>
      </c>
      <c r="J131" s="749" t="s">
        <v>819</v>
      </c>
      <c r="K131" s="749" t="s">
        <v>820</v>
      </c>
      <c r="L131" s="752">
        <v>132.6599999999996</v>
      </c>
      <c r="M131" s="752">
        <v>22.900000000000027</v>
      </c>
      <c r="N131" s="753">
        <v>3037.9139999999943</v>
      </c>
    </row>
    <row r="132" spans="1:14" ht="14.4" customHeight="1" x14ac:dyDescent="0.3">
      <c r="A132" s="747" t="s">
        <v>553</v>
      </c>
      <c r="B132" s="748" t="s">
        <v>554</v>
      </c>
      <c r="C132" s="749" t="s">
        <v>566</v>
      </c>
      <c r="D132" s="750" t="s">
        <v>567</v>
      </c>
      <c r="E132" s="751">
        <v>50113013</v>
      </c>
      <c r="F132" s="750" t="s">
        <v>812</v>
      </c>
      <c r="G132" s="749" t="s">
        <v>597</v>
      </c>
      <c r="H132" s="749">
        <v>111706</v>
      </c>
      <c r="I132" s="749">
        <v>11706</v>
      </c>
      <c r="J132" s="749" t="s">
        <v>821</v>
      </c>
      <c r="K132" s="749" t="s">
        <v>822</v>
      </c>
      <c r="L132" s="752">
        <v>229.51999999999998</v>
      </c>
      <c r="M132" s="752">
        <v>5</v>
      </c>
      <c r="N132" s="753">
        <v>1147.5999999999999</v>
      </c>
    </row>
    <row r="133" spans="1:14" ht="14.4" customHeight="1" x14ac:dyDescent="0.3">
      <c r="A133" s="747" t="s">
        <v>553</v>
      </c>
      <c r="B133" s="748" t="s">
        <v>554</v>
      </c>
      <c r="C133" s="749" t="s">
        <v>566</v>
      </c>
      <c r="D133" s="750" t="s">
        <v>567</v>
      </c>
      <c r="E133" s="751">
        <v>50113013</v>
      </c>
      <c r="F133" s="750" t="s">
        <v>812</v>
      </c>
      <c r="G133" s="749" t="s">
        <v>590</v>
      </c>
      <c r="H133" s="749">
        <v>162187</v>
      </c>
      <c r="I133" s="749">
        <v>162187</v>
      </c>
      <c r="J133" s="749" t="s">
        <v>823</v>
      </c>
      <c r="K133" s="749" t="s">
        <v>824</v>
      </c>
      <c r="L133" s="752">
        <v>286</v>
      </c>
      <c r="M133" s="752">
        <v>1.5</v>
      </c>
      <c r="N133" s="753">
        <v>429</v>
      </c>
    </row>
    <row r="134" spans="1:14" ht="14.4" customHeight="1" x14ac:dyDescent="0.3">
      <c r="A134" s="747" t="s">
        <v>553</v>
      </c>
      <c r="B134" s="748" t="s">
        <v>554</v>
      </c>
      <c r="C134" s="749" t="s">
        <v>566</v>
      </c>
      <c r="D134" s="750" t="s">
        <v>567</v>
      </c>
      <c r="E134" s="751">
        <v>50113013</v>
      </c>
      <c r="F134" s="750" t="s">
        <v>812</v>
      </c>
      <c r="G134" s="749" t="s">
        <v>590</v>
      </c>
      <c r="H134" s="749">
        <v>847476</v>
      </c>
      <c r="I134" s="749">
        <v>112782</v>
      </c>
      <c r="J134" s="749" t="s">
        <v>825</v>
      </c>
      <c r="K134" s="749" t="s">
        <v>826</v>
      </c>
      <c r="L134" s="752">
        <v>674.31</v>
      </c>
      <c r="M134" s="752">
        <v>0.75</v>
      </c>
      <c r="N134" s="753">
        <v>505.73249999999996</v>
      </c>
    </row>
    <row r="135" spans="1:14" ht="14.4" customHeight="1" x14ac:dyDescent="0.3">
      <c r="A135" s="747" t="s">
        <v>553</v>
      </c>
      <c r="B135" s="748" t="s">
        <v>554</v>
      </c>
      <c r="C135" s="749" t="s">
        <v>566</v>
      </c>
      <c r="D135" s="750" t="s">
        <v>567</v>
      </c>
      <c r="E135" s="751">
        <v>50113013</v>
      </c>
      <c r="F135" s="750" t="s">
        <v>812</v>
      </c>
      <c r="G135" s="749" t="s">
        <v>597</v>
      </c>
      <c r="H135" s="749">
        <v>111592</v>
      </c>
      <c r="I135" s="749">
        <v>11592</v>
      </c>
      <c r="J135" s="749" t="s">
        <v>827</v>
      </c>
      <c r="K135" s="749" t="s">
        <v>828</v>
      </c>
      <c r="L135" s="752">
        <v>397.34550430280785</v>
      </c>
      <c r="M135" s="752">
        <v>3.1</v>
      </c>
      <c r="N135" s="753">
        <v>1231.7710633387044</v>
      </c>
    </row>
    <row r="136" spans="1:14" ht="14.4" customHeight="1" x14ac:dyDescent="0.3">
      <c r="A136" s="747" t="s">
        <v>553</v>
      </c>
      <c r="B136" s="748" t="s">
        <v>554</v>
      </c>
      <c r="C136" s="749" t="s">
        <v>566</v>
      </c>
      <c r="D136" s="750" t="s">
        <v>567</v>
      </c>
      <c r="E136" s="751">
        <v>50113013</v>
      </c>
      <c r="F136" s="750" t="s">
        <v>812</v>
      </c>
      <c r="G136" s="749" t="s">
        <v>597</v>
      </c>
      <c r="H136" s="749">
        <v>197000</v>
      </c>
      <c r="I136" s="749">
        <v>97000</v>
      </c>
      <c r="J136" s="749" t="s">
        <v>829</v>
      </c>
      <c r="K136" s="749" t="s">
        <v>830</v>
      </c>
      <c r="L136" s="752">
        <v>18.96</v>
      </c>
      <c r="M136" s="752">
        <v>5</v>
      </c>
      <c r="N136" s="753">
        <v>94.800000000000011</v>
      </c>
    </row>
    <row r="137" spans="1:14" ht="14.4" customHeight="1" x14ac:dyDescent="0.3">
      <c r="A137" s="747" t="s">
        <v>553</v>
      </c>
      <c r="B137" s="748" t="s">
        <v>554</v>
      </c>
      <c r="C137" s="749" t="s">
        <v>566</v>
      </c>
      <c r="D137" s="750" t="s">
        <v>567</v>
      </c>
      <c r="E137" s="751">
        <v>50113013</v>
      </c>
      <c r="F137" s="750" t="s">
        <v>812</v>
      </c>
      <c r="G137" s="749" t="s">
        <v>597</v>
      </c>
      <c r="H137" s="749">
        <v>113453</v>
      </c>
      <c r="I137" s="749">
        <v>113453</v>
      </c>
      <c r="J137" s="749" t="s">
        <v>831</v>
      </c>
      <c r="K137" s="749" t="s">
        <v>832</v>
      </c>
      <c r="L137" s="752">
        <v>458.69999999999987</v>
      </c>
      <c r="M137" s="752">
        <v>12</v>
      </c>
      <c r="N137" s="753">
        <v>5504.3999999999987</v>
      </c>
    </row>
    <row r="138" spans="1:14" ht="14.4" customHeight="1" x14ac:dyDescent="0.3">
      <c r="A138" s="747" t="s">
        <v>553</v>
      </c>
      <c r="B138" s="748" t="s">
        <v>554</v>
      </c>
      <c r="C138" s="749" t="s">
        <v>566</v>
      </c>
      <c r="D138" s="750" t="s">
        <v>567</v>
      </c>
      <c r="E138" s="751">
        <v>50113014</v>
      </c>
      <c r="F138" s="750" t="s">
        <v>833</v>
      </c>
      <c r="G138" s="749" t="s">
        <v>597</v>
      </c>
      <c r="H138" s="749">
        <v>64942</v>
      </c>
      <c r="I138" s="749">
        <v>64942</v>
      </c>
      <c r="J138" s="749" t="s">
        <v>834</v>
      </c>
      <c r="K138" s="749" t="s">
        <v>835</v>
      </c>
      <c r="L138" s="752">
        <v>2113.8549999999996</v>
      </c>
      <c r="M138" s="752">
        <v>2</v>
      </c>
      <c r="N138" s="753">
        <v>4227.7099999999991</v>
      </c>
    </row>
    <row r="139" spans="1:14" ht="14.4" customHeight="1" x14ac:dyDescent="0.3">
      <c r="A139" s="747" t="s">
        <v>553</v>
      </c>
      <c r="B139" s="748" t="s">
        <v>554</v>
      </c>
      <c r="C139" s="749" t="s">
        <v>566</v>
      </c>
      <c r="D139" s="750" t="s">
        <v>567</v>
      </c>
      <c r="E139" s="751">
        <v>50113014</v>
      </c>
      <c r="F139" s="750" t="s">
        <v>833</v>
      </c>
      <c r="G139" s="749" t="s">
        <v>597</v>
      </c>
      <c r="H139" s="749">
        <v>164401</v>
      </c>
      <c r="I139" s="749">
        <v>164401</v>
      </c>
      <c r="J139" s="749" t="s">
        <v>836</v>
      </c>
      <c r="K139" s="749" t="s">
        <v>837</v>
      </c>
      <c r="L139" s="752">
        <v>148.5</v>
      </c>
      <c r="M139" s="752">
        <v>1.8</v>
      </c>
      <c r="N139" s="753">
        <v>267.3</v>
      </c>
    </row>
    <row r="140" spans="1:14" ht="14.4" customHeight="1" x14ac:dyDescent="0.3">
      <c r="A140" s="747" t="s">
        <v>553</v>
      </c>
      <c r="B140" s="748" t="s">
        <v>554</v>
      </c>
      <c r="C140" s="749" t="s">
        <v>566</v>
      </c>
      <c r="D140" s="750" t="s">
        <v>567</v>
      </c>
      <c r="E140" s="751">
        <v>50113014</v>
      </c>
      <c r="F140" s="750" t="s">
        <v>833</v>
      </c>
      <c r="G140" s="749" t="s">
        <v>597</v>
      </c>
      <c r="H140" s="749">
        <v>164407</v>
      </c>
      <c r="I140" s="749">
        <v>164407</v>
      </c>
      <c r="J140" s="749" t="s">
        <v>836</v>
      </c>
      <c r="K140" s="749" t="s">
        <v>838</v>
      </c>
      <c r="L140" s="752">
        <v>294.8</v>
      </c>
      <c r="M140" s="752">
        <v>0.6</v>
      </c>
      <c r="N140" s="753">
        <v>176.88</v>
      </c>
    </row>
    <row r="141" spans="1:14" ht="14.4" customHeight="1" x14ac:dyDescent="0.3">
      <c r="A141" s="747" t="s">
        <v>553</v>
      </c>
      <c r="B141" s="748" t="s">
        <v>554</v>
      </c>
      <c r="C141" s="749" t="s">
        <v>566</v>
      </c>
      <c r="D141" s="750" t="s">
        <v>567</v>
      </c>
      <c r="E141" s="751">
        <v>50113014</v>
      </c>
      <c r="F141" s="750" t="s">
        <v>833</v>
      </c>
      <c r="G141" s="749" t="s">
        <v>590</v>
      </c>
      <c r="H141" s="749">
        <v>116895</v>
      </c>
      <c r="I141" s="749">
        <v>16895</v>
      </c>
      <c r="J141" s="749" t="s">
        <v>839</v>
      </c>
      <c r="K141" s="749" t="s">
        <v>840</v>
      </c>
      <c r="L141" s="752">
        <v>107.87000000000003</v>
      </c>
      <c r="M141" s="752">
        <v>8</v>
      </c>
      <c r="N141" s="753">
        <v>862.96000000000026</v>
      </c>
    </row>
    <row r="142" spans="1:14" ht="14.4" customHeight="1" x14ac:dyDescent="0.3">
      <c r="A142" s="747" t="s">
        <v>553</v>
      </c>
      <c r="B142" s="748" t="s">
        <v>554</v>
      </c>
      <c r="C142" s="749" t="s">
        <v>566</v>
      </c>
      <c r="D142" s="750" t="s">
        <v>567</v>
      </c>
      <c r="E142" s="751">
        <v>50113014</v>
      </c>
      <c r="F142" s="750" t="s">
        <v>833</v>
      </c>
      <c r="G142" s="749" t="s">
        <v>590</v>
      </c>
      <c r="H142" s="749">
        <v>116896</v>
      </c>
      <c r="I142" s="749">
        <v>16896</v>
      </c>
      <c r="J142" s="749" t="s">
        <v>841</v>
      </c>
      <c r="K142" s="749" t="s">
        <v>842</v>
      </c>
      <c r="L142" s="752">
        <v>107.99000000000001</v>
      </c>
      <c r="M142" s="752">
        <v>2</v>
      </c>
      <c r="N142" s="753">
        <v>215.98000000000002</v>
      </c>
    </row>
    <row r="143" spans="1:14" ht="14.4" customHeight="1" x14ac:dyDescent="0.3">
      <c r="A143" s="747" t="s">
        <v>553</v>
      </c>
      <c r="B143" s="748" t="s">
        <v>554</v>
      </c>
      <c r="C143" s="749" t="s">
        <v>566</v>
      </c>
      <c r="D143" s="750" t="s">
        <v>567</v>
      </c>
      <c r="E143" s="751">
        <v>50113014</v>
      </c>
      <c r="F143" s="750" t="s">
        <v>833</v>
      </c>
      <c r="G143" s="749" t="s">
        <v>597</v>
      </c>
      <c r="H143" s="749">
        <v>189220</v>
      </c>
      <c r="I143" s="749">
        <v>189220</v>
      </c>
      <c r="J143" s="749" t="s">
        <v>843</v>
      </c>
      <c r="K143" s="749" t="s">
        <v>844</v>
      </c>
      <c r="L143" s="752">
        <v>6765</v>
      </c>
      <c r="M143" s="752">
        <v>1</v>
      </c>
      <c r="N143" s="753">
        <v>6765</v>
      </c>
    </row>
    <row r="144" spans="1:14" ht="14.4" customHeight="1" x14ac:dyDescent="0.3">
      <c r="A144" s="747" t="s">
        <v>553</v>
      </c>
      <c r="B144" s="748" t="s">
        <v>554</v>
      </c>
      <c r="C144" s="749" t="s">
        <v>571</v>
      </c>
      <c r="D144" s="750" t="s">
        <v>572</v>
      </c>
      <c r="E144" s="751">
        <v>50113001</v>
      </c>
      <c r="F144" s="750" t="s">
        <v>589</v>
      </c>
      <c r="G144" s="749" t="s">
        <v>590</v>
      </c>
      <c r="H144" s="749">
        <v>146686</v>
      </c>
      <c r="I144" s="749">
        <v>146686</v>
      </c>
      <c r="J144" s="749" t="s">
        <v>845</v>
      </c>
      <c r="K144" s="749" t="s">
        <v>846</v>
      </c>
      <c r="L144" s="752">
        <v>19.8</v>
      </c>
      <c r="M144" s="752">
        <v>70</v>
      </c>
      <c r="N144" s="753">
        <v>1386</v>
      </c>
    </row>
    <row r="145" spans="1:14" ht="14.4" customHeight="1" x14ac:dyDescent="0.3">
      <c r="A145" s="747" t="s">
        <v>553</v>
      </c>
      <c r="B145" s="748" t="s">
        <v>554</v>
      </c>
      <c r="C145" s="749" t="s">
        <v>571</v>
      </c>
      <c r="D145" s="750" t="s">
        <v>572</v>
      </c>
      <c r="E145" s="751">
        <v>50113001</v>
      </c>
      <c r="F145" s="750" t="s">
        <v>589</v>
      </c>
      <c r="G145" s="749" t="s">
        <v>590</v>
      </c>
      <c r="H145" s="749">
        <v>846758</v>
      </c>
      <c r="I145" s="749">
        <v>103387</v>
      </c>
      <c r="J145" s="749" t="s">
        <v>591</v>
      </c>
      <c r="K145" s="749" t="s">
        <v>592</v>
      </c>
      <c r="L145" s="752">
        <v>72.957999999999998</v>
      </c>
      <c r="M145" s="752">
        <v>5</v>
      </c>
      <c r="N145" s="753">
        <v>364.78999999999996</v>
      </c>
    </row>
    <row r="146" spans="1:14" ht="14.4" customHeight="1" x14ac:dyDescent="0.3">
      <c r="A146" s="747" t="s">
        <v>553</v>
      </c>
      <c r="B146" s="748" t="s">
        <v>554</v>
      </c>
      <c r="C146" s="749" t="s">
        <v>571</v>
      </c>
      <c r="D146" s="750" t="s">
        <v>572</v>
      </c>
      <c r="E146" s="751">
        <v>50113001</v>
      </c>
      <c r="F146" s="750" t="s">
        <v>589</v>
      </c>
      <c r="G146" s="749" t="s">
        <v>590</v>
      </c>
      <c r="H146" s="749">
        <v>845008</v>
      </c>
      <c r="I146" s="749">
        <v>107806</v>
      </c>
      <c r="J146" s="749" t="s">
        <v>595</v>
      </c>
      <c r="K146" s="749" t="s">
        <v>596</v>
      </c>
      <c r="L146" s="752">
        <v>56.19</v>
      </c>
      <c r="M146" s="752">
        <v>8</v>
      </c>
      <c r="N146" s="753">
        <v>449.52</v>
      </c>
    </row>
    <row r="147" spans="1:14" ht="14.4" customHeight="1" x14ac:dyDescent="0.3">
      <c r="A147" s="747" t="s">
        <v>553</v>
      </c>
      <c r="B147" s="748" t="s">
        <v>554</v>
      </c>
      <c r="C147" s="749" t="s">
        <v>571</v>
      </c>
      <c r="D147" s="750" t="s">
        <v>572</v>
      </c>
      <c r="E147" s="751">
        <v>50113001</v>
      </c>
      <c r="F147" s="750" t="s">
        <v>589</v>
      </c>
      <c r="G147" s="749" t="s">
        <v>590</v>
      </c>
      <c r="H147" s="749">
        <v>167547</v>
      </c>
      <c r="I147" s="749">
        <v>67547</v>
      </c>
      <c r="J147" s="749" t="s">
        <v>602</v>
      </c>
      <c r="K147" s="749" t="s">
        <v>603</v>
      </c>
      <c r="L147" s="752">
        <v>47.36</v>
      </c>
      <c r="M147" s="752">
        <v>7</v>
      </c>
      <c r="N147" s="753">
        <v>331.52</v>
      </c>
    </row>
    <row r="148" spans="1:14" ht="14.4" customHeight="1" x14ac:dyDescent="0.3">
      <c r="A148" s="747" t="s">
        <v>553</v>
      </c>
      <c r="B148" s="748" t="s">
        <v>554</v>
      </c>
      <c r="C148" s="749" t="s">
        <v>571</v>
      </c>
      <c r="D148" s="750" t="s">
        <v>572</v>
      </c>
      <c r="E148" s="751">
        <v>50113001</v>
      </c>
      <c r="F148" s="750" t="s">
        <v>589</v>
      </c>
      <c r="G148" s="749" t="s">
        <v>597</v>
      </c>
      <c r="H148" s="749">
        <v>127260</v>
      </c>
      <c r="I148" s="749">
        <v>127260</v>
      </c>
      <c r="J148" s="749" t="s">
        <v>604</v>
      </c>
      <c r="K148" s="749" t="s">
        <v>847</v>
      </c>
      <c r="L148" s="752">
        <v>16.199999999999996</v>
      </c>
      <c r="M148" s="752">
        <v>3</v>
      </c>
      <c r="N148" s="753">
        <v>48.599999999999987</v>
      </c>
    </row>
    <row r="149" spans="1:14" ht="14.4" customHeight="1" x14ac:dyDescent="0.3">
      <c r="A149" s="747" t="s">
        <v>553</v>
      </c>
      <c r="B149" s="748" t="s">
        <v>554</v>
      </c>
      <c r="C149" s="749" t="s">
        <v>571</v>
      </c>
      <c r="D149" s="750" t="s">
        <v>572</v>
      </c>
      <c r="E149" s="751">
        <v>50113001</v>
      </c>
      <c r="F149" s="750" t="s">
        <v>589</v>
      </c>
      <c r="G149" s="749" t="s">
        <v>597</v>
      </c>
      <c r="H149" s="749">
        <v>127272</v>
      </c>
      <c r="I149" s="749">
        <v>127272</v>
      </c>
      <c r="J149" s="749" t="s">
        <v>604</v>
      </c>
      <c r="K149" s="749" t="s">
        <v>848</v>
      </c>
      <c r="L149" s="752">
        <v>30.220000000000006</v>
      </c>
      <c r="M149" s="752">
        <v>1</v>
      </c>
      <c r="N149" s="753">
        <v>30.220000000000006</v>
      </c>
    </row>
    <row r="150" spans="1:14" ht="14.4" customHeight="1" x14ac:dyDescent="0.3">
      <c r="A150" s="747" t="s">
        <v>553</v>
      </c>
      <c r="B150" s="748" t="s">
        <v>554</v>
      </c>
      <c r="C150" s="749" t="s">
        <v>571</v>
      </c>
      <c r="D150" s="750" t="s">
        <v>572</v>
      </c>
      <c r="E150" s="751">
        <v>50113001</v>
      </c>
      <c r="F150" s="750" t="s">
        <v>589</v>
      </c>
      <c r="G150" s="749" t="s">
        <v>590</v>
      </c>
      <c r="H150" s="749">
        <v>145310</v>
      </c>
      <c r="I150" s="749">
        <v>45310</v>
      </c>
      <c r="J150" s="749" t="s">
        <v>849</v>
      </c>
      <c r="K150" s="749" t="s">
        <v>850</v>
      </c>
      <c r="L150" s="752">
        <v>44.640000000000008</v>
      </c>
      <c r="M150" s="752">
        <v>3</v>
      </c>
      <c r="N150" s="753">
        <v>133.92000000000002</v>
      </c>
    </row>
    <row r="151" spans="1:14" ht="14.4" customHeight="1" x14ac:dyDescent="0.3">
      <c r="A151" s="747" t="s">
        <v>553</v>
      </c>
      <c r="B151" s="748" t="s">
        <v>554</v>
      </c>
      <c r="C151" s="749" t="s">
        <v>571</v>
      </c>
      <c r="D151" s="750" t="s">
        <v>572</v>
      </c>
      <c r="E151" s="751">
        <v>50113001</v>
      </c>
      <c r="F151" s="750" t="s">
        <v>589</v>
      </c>
      <c r="G151" s="749" t="s">
        <v>590</v>
      </c>
      <c r="H151" s="749">
        <v>845369</v>
      </c>
      <c r="I151" s="749">
        <v>107987</v>
      </c>
      <c r="J151" s="749" t="s">
        <v>851</v>
      </c>
      <c r="K151" s="749" t="s">
        <v>852</v>
      </c>
      <c r="L151" s="752">
        <v>112.29</v>
      </c>
      <c r="M151" s="752">
        <v>8</v>
      </c>
      <c r="N151" s="753">
        <v>898.32</v>
      </c>
    </row>
    <row r="152" spans="1:14" ht="14.4" customHeight="1" x14ac:dyDescent="0.3">
      <c r="A152" s="747" t="s">
        <v>553</v>
      </c>
      <c r="B152" s="748" t="s">
        <v>554</v>
      </c>
      <c r="C152" s="749" t="s">
        <v>571</v>
      </c>
      <c r="D152" s="750" t="s">
        <v>572</v>
      </c>
      <c r="E152" s="751">
        <v>50113001</v>
      </c>
      <c r="F152" s="750" t="s">
        <v>589</v>
      </c>
      <c r="G152" s="749" t="s">
        <v>597</v>
      </c>
      <c r="H152" s="749">
        <v>112892</v>
      </c>
      <c r="I152" s="749">
        <v>12892</v>
      </c>
      <c r="J152" s="749" t="s">
        <v>853</v>
      </c>
      <c r="K152" s="749" t="s">
        <v>854</v>
      </c>
      <c r="L152" s="752">
        <v>102.30000000000003</v>
      </c>
      <c r="M152" s="752">
        <v>2</v>
      </c>
      <c r="N152" s="753">
        <v>204.60000000000005</v>
      </c>
    </row>
    <row r="153" spans="1:14" ht="14.4" customHeight="1" x14ac:dyDescent="0.3">
      <c r="A153" s="747" t="s">
        <v>553</v>
      </c>
      <c r="B153" s="748" t="s">
        <v>554</v>
      </c>
      <c r="C153" s="749" t="s">
        <v>571</v>
      </c>
      <c r="D153" s="750" t="s">
        <v>572</v>
      </c>
      <c r="E153" s="751">
        <v>50113001</v>
      </c>
      <c r="F153" s="750" t="s">
        <v>589</v>
      </c>
      <c r="G153" s="749" t="s">
        <v>597</v>
      </c>
      <c r="H153" s="749">
        <v>158037</v>
      </c>
      <c r="I153" s="749">
        <v>58037</v>
      </c>
      <c r="J153" s="749" t="s">
        <v>855</v>
      </c>
      <c r="K153" s="749" t="s">
        <v>856</v>
      </c>
      <c r="L153" s="752">
        <v>93.859999999999985</v>
      </c>
      <c r="M153" s="752">
        <v>2</v>
      </c>
      <c r="N153" s="753">
        <v>187.71999999999997</v>
      </c>
    </row>
    <row r="154" spans="1:14" ht="14.4" customHeight="1" x14ac:dyDescent="0.3">
      <c r="A154" s="747" t="s">
        <v>553</v>
      </c>
      <c r="B154" s="748" t="s">
        <v>554</v>
      </c>
      <c r="C154" s="749" t="s">
        <v>571</v>
      </c>
      <c r="D154" s="750" t="s">
        <v>572</v>
      </c>
      <c r="E154" s="751">
        <v>50113001</v>
      </c>
      <c r="F154" s="750" t="s">
        <v>589</v>
      </c>
      <c r="G154" s="749" t="s">
        <v>590</v>
      </c>
      <c r="H154" s="749">
        <v>845329</v>
      </c>
      <c r="I154" s="749">
        <v>0</v>
      </c>
      <c r="J154" s="749" t="s">
        <v>857</v>
      </c>
      <c r="K154" s="749" t="s">
        <v>555</v>
      </c>
      <c r="L154" s="752">
        <v>169.92000000000002</v>
      </c>
      <c r="M154" s="752">
        <v>1</v>
      </c>
      <c r="N154" s="753">
        <v>169.92000000000002</v>
      </c>
    </row>
    <row r="155" spans="1:14" ht="14.4" customHeight="1" x14ac:dyDescent="0.3">
      <c r="A155" s="747" t="s">
        <v>553</v>
      </c>
      <c r="B155" s="748" t="s">
        <v>554</v>
      </c>
      <c r="C155" s="749" t="s">
        <v>571</v>
      </c>
      <c r="D155" s="750" t="s">
        <v>572</v>
      </c>
      <c r="E155" s="751">
        <v>50113001</v>
      </c>
      <c r="F155" s="750" t="s">
        <v>589</v>
      </c>
      <c r="G155" s="749" t="s">
        <v>590</v>
      </c>
      <c r="H155" s="749">
        <v>116320</v>
      </c>
      <c r="I155" s="749">
        <v>16320</v>
      </c>
      <c r="J155" s="749" t="s">
        <v>858</v>
      </c>
      <c r="K155" s="749" t="s">
        <v>859</v>
      </c>
      <c r="L155" s="752">
        <v>117.95999999999998</v>
      </c>
      <c r="M155" s="752">
        <v>4</v>
      </c>
      <c r="N155" s="753">
        <v>471.83999999999992</v>
      </c>
    </row>
    <row r="156" spans="1:14" ht="14.4" customHeight="1" x14ac:dyDescent="0.3">
      <c r="A156" s="747" t="s">
        <v>553</v>
      </c>
      <c r="B156" s="748" t="s">
        <v>554</v>
      </c>
      <c r="C156" s="749" t="s">
        <v>571</v>
      </c>
      <c r="D156" s="750" t="s">
        <v>572</v>
      </c>
      <c r="E156" s="751">
        <v>50113001</v>
      </c>
      <c r="F156" s="750" t="s">
        <v>589</v>
      </c>
      <c r="G156" s="749" t="s">
        <v>590</v>
      </c>
      <c r="H156" s="749">
        <v>151621</v>
      </c>
      <c r="I156" s="749">
        <v>51621</v>
      </c>
      <c r="J156" s="749" t="s">
        <v>618</v>
      </c>
      <c r="K156" s="749" t="s">
        <v>619</v>
      </c>
      <c r="L156" s="752">
        <v>44.910000000000018</v>
      </c>
      <c r="M156" s="752">
        <v>2</v>
      </c>
      <c r="N156" s="753">
        <v>89.820000000000036</v>
      </c>
    </row>
    <row r="157" spans="1:14" ht="14.4" customHeight="1" x14ac:dyDescent="0.3">
      <c r="A157" s="747" t="s">
        <v>553</v>
      </c>
      <c r="B157" s="748" t="s">
        <v>554</v>
      </c>
      <c r="C157" s="749" t="s">
        <v>571</v>
      </c>
      <c r="D157" s="750" t="s">
        <v>572</v>
      </c>
      <c r="E157" s="751">
        <v>50113001</v>
      </c>
      <c r="F157" s="750" t="s">
        <v>589</v>
      </c>
      <c r="G157" s="749" t="s">
        <v>590</v>
      </c>
      <c r="H157" s="749">
        <v>156992</v>
      </c>
      <c r="I157" s="749">
        <v>56992</v>
      </c>
      <c r="J157" s="749" t="s">
        <v>622</v>
      </c>
      <c r="K157" s="749" t="s">
        <v>623</v>
      </c>
      <c r="L157" s="752">
        <v>61.449999999999982</v>
      </c>
      <c r="M157" s="752">
        <v>2</v>
      </c>
      <c r="N157" s="753">
        <v>122.89999999999996</v>
      </c>
    </row>
    <row r="158" spans="1:14" ht="14.4" customHeight="1" x14ac:dyDescent="0.3">
      <c r="A158" s="747" t="s">
        <v>553</v>
      </c>
      <c r="B158" s="748" t="s">
        <v>554</v>
      </c>
      <c r="C158" s="749" t="s">
        <v>571</v>
      </c>
      <c r="D158" s="750" t="s">
        <v>572</v>
      </c>
      <c r="E158" s="751">
        <v>50113001</v>
      </c>
      <c r="F158" s="750" t="s">
        <v>589</v>
      </c>
      <c r="G158" s="749" t="s">
        <v>597</v>
      </c>
      <c r="H158" s="749">
        <v>214427</v>
      </c>
      <c r="I158" s="749">
        <v>214427</v>
      </c>
      <c r="J158" s="749" t="s">
        <v>626</v>
      </c>
      <c r="K158" s="749" t="s">
        <v>627</v>
      </c>
      <c r="L158" s="752">
        <v>16.602631578947374</v>
      </c>
      <c r="M158" s="752">
        <v>190</v>
      </c>
      <c r="N158" s="753">
        <v>3154.5000000000009</v>
      </c>
    </row>
    <row r="159" spans="1:14" ht="14.4" customHeight="1" x14ac:dyDescent="0.3">
      <c r="A159" s="747" t="s">
        <v>553</v>
      </c>
      <c r="B159" s="748" t="s">
        <v>554</v>
      </c>
      <c r="C159" s="749" t="s">
        <v>571</v>
      </c>
      <c r="D159" s="750" t="s">
        <v>572</v>
      </c>
      <c r="E159" s="751">
        <v>50113001</v>
      </c>
      <c r="F159" s="750" t="s">
        <v>589</v>
      </c>
      <c r="G159" s="749" t="s">
        <v>590</v>
      </c>
      <c r="H159" s="749">
        <v>193104</v>
      </c>
      <c r="I159" s="749">
        <v>93104</v>
      </c>
      <c r="J159" s="749" t="s">
        <v>628</v>
      </c>
      <c r="K159" s="749" t="s">
        <v>629</v>
      </c>
      <c r="L159" s="752">
        <v>47.197333333333326</v>
      </c>
      <c r="M159" s="752">
        <v>15</v>
      </c>
      <c r="N159" s="753">
        <v>707.95999999999992</v>
      </c>
    </row>
    <row r="160" spans="1:14" ht="14.4" customHeight="1" x14ac:dyDescent="0.3">
      <c r="A160" s="747" t="s">
        <v>553</v>
      </c>
      <c r="B160" s="748" t="s">
        <v>554</v>
      </c>
      <c r="C160" s="749" t="s">
        <v>571</v>
      </c>
      <c r="D160" s="750" t="s">
        <v>572</v>
      </c>
      <c r="E160" s="751">
        <v>50113001</v>
      </c>
      <c r="F160" s="750" t="s">
        <v>589</v>
      </c>
      <c r="G160" s="749" t="s">
        <v>590</v>
      </c>
      <c r="H160" s="749">
        <v>193105</v>
      </c>
      <c r="I160" s="749">
        <v>93105</v>
      </c>
      <c r="J160" s="749" t="s">
        <v>628</v>
      </c>
      <c r="K160" s="749" t="s">
        <v>630</v>
      </c>
      <c r="L160" s="752">
        <v>207.71571428571431</v>
      </c>
      <c r="M160" s="752">
        <v>7</v>
      </c>
      <c r="N160" s="753">
        <v>1454.0100000000002</v>
      </c>
    </row>
    <row r="161" spans="1:14" ht="14.4" customHeight="1" x14ac:dyDescent="0.3">
      <c r="A161" s="747" t="s">
        <v>553</v>
      </c>
      <c r="B161" s="748" t="s">
        <v>554</v>
      </c>
      <c r="C161" s="749" t="s">
        <v>571</v>
      </c>
      <c r="D161" s="750" t="s">
        <v>572</v>
      </c>
      <c r="E161" s="751">
        <v>50113001</v>
      </c>
      <c r="F161" s="750" t="s">
        <v>589</v>
      </c>
      <c r="G161" s="749" t="s">
        <v>590</v>
      </c>
      <c r="H161" s="749">
        <v>184090</v>
      </c>
      <c r="I161" s="749">
        <v>84090</v>
      </c>
      <c r="J161" s="749" t="s">
        <v>631</v>
      </c>
      <c r="K161" s="749" t="s">
        <v>632</v>
      </c>
      <c r="L161" s="752">
        <v>60.140000000000008</v>
      </c>
      <c r="M161" s="752">
        <v>10</v>
      </c>
      <c r="N161" s="753">
        <v>601.40000000000009</v>
      </c>
    </row>
    <row r="162" spans="1:14" ht="14.4" customHeight="1" x14ac:dyDescent="0.3">
      <c r="A162" s="747" t="s">
        <v>553</v>
      </c>
      <c r="B162" s="748" t="s">
        <v>554</v>
      </c>
      <c r="C162" s="749" t="s">
        <v>571</v>
      </c>
      <c r="D162" s="750" t="s">
        <v>572</v>
      </c>
      <c r="E162" s="751">
        <v>50113001</v>
      </c>
      <c r="F162" s="750" t="s">
        <v>589</v>
      </c>
      <c r="G162" s="749" t="s">
        <v>590</v>
      </c>
      <c r="H162" s="749">
        <v>102478</v>
      </c>
      <c r="I162" s="749">
        <v>2478</v>
      </c>
      <c r="J162" s="749" t="s">
        <v>635</v>
      </c>
      <c r="K162" s="749" t="s">
        <v>637</v>
      </c>
      <c r="L162" s="752">
        <v>77.08</v>
      </c>
      <c r="M162" s="752">
        <v>3</v>
      </c>
      <c r="N162" s="753">
        <v>231.23999999999998</v>
      </c>
    </row>
    <row r="163" spans="1:14" ht="14.4" customHeight="1" x14ac:dyDescent="0.3">
      <c r="A163" s="747" t="s">
        <v>553</v>
      </c>
      <c r="B163" s="748" t="s">
        <v>554</v>
      </c>
      <c r="C163" s="749" t="s">
        <v>571</v>
      </c>
      <c r="D163" s="750" t="s">
        <v>572</v>
      </c>
      <c r="E163" s="751">
        <v>50113001</v>
      </c>
      <c r="F163" s="750" t="s">
        <v>589</v>
      </c>
      <c r="G163" s="749" t="s">
        <v>590</v>
      </c>
      <c r="H163" s="749">
        <v>208695</v>
      </c>
      <c r="I163" s="749">
        <v>208695</v>
      </c>
      <c r="J163" s="749" t="s">
        <v>635</v>
      </c>
      <c r="K163" s="749" t="s">
        <v>637</v>
      </c>
      <c r="L163" s="752">
        <v>77.760000000000005</v>
      </c>
      <c r="M163" s="752">
        <v>18</v>
      </c>
      <c r="N163" s="753">
        <v>1399.68</v>
      </c>
    </row>
    <row r="164" spans="1:14" ht="14.4" customHeight="1" x14ac:dyDescent="0.3">
      <c r="A164" s="747" t="s">
        <v>553</v>
      </c>
      <c r="B164" s="748" t="s">
        <v>554</v>
      </c>
      <c r="C164" s="749" t="s">
        <v>571</v>
      </c>
      <c r="D164" s="750" t="s">
        <v>572</v>
      </c>
      <c r="E164" s="751">
        <v>50113001</v>
      </c>
      <c r="F164" s="750" t="s">
        <v>589</v>
      </c>
      <c r="G164" s="749" t="s">
        <v>590</v>
      </c>
      <c r="H164" s="749">
        <v>101807</v>
      </c>
      <c r="I164" s="749">
        <v>40538</v>
      </c>
      <c r="J164" s="749" t="s">
        <v>860</v>
      </c>
      <c r="K164" s="749" t="s">
        <v>861</v>
      </c>
      <c r="L164" s="752">
        <v>842.61</v>
      </c>
      <c r="M164" s="752">
        <v>1</v>
      </c>
      <c r="N164" s="753">
        <v>842.61</v>
      </c>
    </row>
    <row r="165" spans="1:14" ht="14.4" customHeight="1" x14ac:dyDescent="0.3">
      <c r="A165" s="747" t="s">
        <v>553</v>
      </c>
      <c r="B165" s="748" t="s">
        <v>554</v>
      </c>
      <c r="C165" s="749" t="s">
        <v>571</v>
      </c>
      <c r="D165" s="750" t="s">
        <v>572</v>
      </c>
      <c r="E165" s="751">
        <v>50113001</v>
      </c>
      <c r="F165" s="750" t="s">
        <v>589</v>
      </c>
      <c r="G165" s="749" t="s">
        <v>590</v>
      </c>
      <c r="H165" s="749">
        <v>117011</v>
      </c>
      <c r="I165" s="749">
        <v>17011</v>
      </c>
      <c r="J165" s="749" t="s">
        <v>638</v>
      </c>
      <c r="K165" s="749" t="s">
        <v>639</v>
      </c>
      <c r="L165" s="752">
        <v>145.57181818181817</v>
      </c>
      <c r="M165" s="752">
        <v>22</v>
      </c>
      <c r="N165" s="753">
        <v>3202.58</v>
      </c>
    </row>
    <row r="166" spans="1:14" ht="14.4" customHeight="1" x14ac:dyDescent="0.3">
      <c r="A166" s="747" t="s">
        <v>553</v>
      </c>
      <c r="B166" s="748" t="s">
        <v>554</v>
      </c>
      <c r="C166" s="749" t="s">
        <v>571</v>
      </c>
      <c r="D166" s="750" t="s">
        <v>572</v>
      </c>
      <c r="E166" s="751">
        <v>50113001</v>
      </c>
      <c r="F166" s="750" t="s">
        <v>589</v>
      </c>
      <c r="G166" s="749" t="s">
        <v>590</v>
      </c>
      <c r="H166" s="749">
        <v>108499</v>
      </c>
      <c r="I166" s="749">
        <v>8499</v>
      </c>
      <c r="J166" s="749" t="s">
        <v>640</v>
      </c>
      <c r="K166" s="749" t="s">
        <v>641</v>
      </c>
      <c r="L166" s="752">
        <v>111.51999999999998</v>
      </c>
      <c r="M166" s="752">
        <v>20</v>
      </c>
      <c r="N166" s="753">
        <v>2230.3999999999996</v>
      </c>
    </row>
    <row r="167" spans="1:14" ht="14.4" customHeight="1" x14ac:dyDescent="0.3">
      <c r="A167" s="747" t="s">
        <v>553</v>
      </c>
      <c r="B167" s="748" t="s">
        <v>554</v>
      </c>
      <c r="C167" s="749" t="s">
        <v>571</v>
      </c>
      <c r="D167" s="750" t="s">
        <v>572</v>
      </c>
      <c r="E167" s="751">
        <v>50113001</v>
      </c>
      <c r="F167" s="750" t="s">
        <v>589</v>
      </c>
      <c r="G167" s="749" t="s">
        <v>597</v>
      </c>
      <c r="H167" s="749">
        <v>115013</v>
      </c>
      <c r="I167" s="749">
        <v>15013</v>
      </c>
      <c r="J167" s="749" t="s">
        <v>862</v>
      </c>
      <c r="K167" s="749" t="s">
        <v>863</v>
      </c>
      <c r="L167" s="752">
        <v>60.079999999999984</v>
      </c>
      <c r="M167" s="752">
        <v>1</v>
      </c>
      <c r="N167" s="753">
        <v>60.079999999999984</v>
      </c>
    </row>
    <row r="168" spans="1:14" ht="14.4" customHeight="1" x14ac:dyDescent="0.3">
      <c r="A168" s="747" t="s">
        <v>553</v>
      </c>
      <c r="B168" s="748" t="s">
        <v>554</v>
      </c>
      <c r="C168" s="749" t="s">
        <v>571</v>
      </c>
      <c r="D168" s="750" t="s">
        <v>572</v>
      </c>
      <c r="E168" s="751">
        <v>50113001</v>
      </c>
      <c r="F168" s="750" t="s">
        <v>589</v>
      </c>
      <c r="G168" s="749" t="s">
        <v>597</v>
      </c>
      <c r="H168" s="749">
        <v>215713</v>
      </c>
      <c r="I168" s="749">
        <v>215713</v>
      </c>
      <c r="J168" s="749" t="s">
        <v>864</v>
      </c>
      <c r="K168" s="749" t="s">
        <v>865</v>
      </c>
      <c r="L168" s="752">
        <v>51.960000000000015</v>
      </c>
      <c r="M168" s="752">
        <v>2</v>
      </c>
      <c r="N168" s="753">
        <v>103.92000000000003</v>
      </c>
    </row>
    <row r="169" spans="1:14" ht="14.4" customHeight="1" x14ac:dyDescent="0.3">
      <c r="A169" s="747" t="s">
        <v>553</v>
      </c>
      <c r="B169" s="748" t="s">
        <v>554</v>
      </c>
      <c r="C169" s="749" t="s">
        <v>571</v>
      </c>
      <c r="D169" s="750" t="s">
        <v>572</v>
      </c>
      <c r="E169" s="751">
        <v>50113001</v>
      </c>
      <c r="F169" s="750" t="s">
        <v>589</v>
      </c>
      <c r="G169" s="749" t="s">
        <v>590</v>
      </c>
      <c r="H169" s="749">
        <v>846873</v>
      </c>
      <c r="I169" s="749">
        <v>82012</v>
      </c>
      <c r="J169" s="749" t="s">
        <v>866</v>
      </c>
      <c r="K169" s="749" t="s">
        <v>555</v>
      </c>
      <c r="L169" s="752">
        <v>225.91799999999995</v>
      </c>
      <c r="M169" s="752">
        <v>2</v>
      </c>
      <c r="N169" s="753">
        <v>451.8359999999999</v>
      </c>
    </row>
    <row r="170" spans="1:14" ht="14.4" customHeight="1" x14ac:dyDescent="0.3">
      <c r="A170" s="747" t="s">
        <v>553</v>
      </c>
      <c r="B170" s="748" t="s">
        <v>554</v>
      </c>
      <c r="C170" s="749" t="s">
        <v>571</v>
      </c>
      <c r="D170" s="750" t="s">
        <v>572</v>
      </c>
      <c r="E170" s="751">
        <v>50113001</v>
      </c>
      <c r="F170" s="750" t="s">
        <v>589</v>
      </c>
      <c r="G170" s="749" t="s">
        <v>590</v>
      </c>
      <c r="H170" s="749">
        <v>215476</v>
      </c>
      <c r="I170" s="749">
        <v>215476</v>
      </c>
      <c r="J170" s="749" t="s">
        <v>867</v>
      </c>
      <c r="K170" s="749" t="s">
        <v>868</v>
      </c>
      <c r="L170" s="752">
        <v>123.11</v>
      </c>
      <c r="M170" s="752">
        <v>1</v>
      </c>
      <c r="N170" s="753">
        <v>123.11</v>
      </c>
    </row>
    <row r="171" spans="1:14" ht="14.4" customHeight="1" x14ac:dyDescent="0.3">
      <c r="A171" s="747" t="s">
        <v>553</v>
      </c>
      <c r="B171" s="748" t="s">
        <v>554</v>
      </c>
      <c r="C171" s="749" t="s">
        <v>571</v>
      </c>
      <c r="D171" s="750" t="s">
        <v>572</v>
      </c>
      <c r="E171" s="751">
        <v>50113001</v>
      </c>
      <c r="F171" s="750" t="s">
        <v>589</v>
      </c>
      <c r="G171" s="749" t="s">
        <v>590</v>
      </c>
      <c r="H171" s="749">
        <v>192205</v>
      </c>
      <c r="I171" s="749">
        <v>192205</v>
      </c>
      <c r="J171" s="749" t="s">
        <v>869</v>
      </c>
      <c r="K171" s="749" t="s">
        <v>870</v>
      </c>
      <c r="L171" s="752">
        <v>87.889999999999986</v>
      </c>
      <c r="M171" s="752">
        <v>1</v>
      </c>
      <c r="N171" s="753">
        <v>87.889999999999986</v>
      </c>
    </row>
    <row r="172" spans="1:14" ht="14.4" customHeight="1" x14ac:dyDescent="0.3">
      <c r="A172" s="747" t="s">
        <v>553</v>
      </c>
      <c r="B172" s="748" t="s">
        <v>554</v>
      </c>
      <c r="C172" s="749" t="s">
        <v>571</v>
      </c>
      <c r="D172" s="750" t="s">
        <v>572</v>
      </c>
      <c r="E172" s="751">
        <v>50113001</v>
      </c>
      <c r="F172" s="750" t="s">
        <v>589</v>
      </c>
      <c r="G172" s="749" t="s">
        <v>590</v>
      </c>
      <c r="H172" s="749">
        <v>202796</v>
      </c>
      <c r="I172" s="749">
        <v>202796</v>
      </c>
      <c r="J172" s="749" t="s">
        <v>871</v>
      </c>
      <c r="K172" s="749" t="s">
        <v>872</v>
      </c>
      <c r="L172" s="752">
        <v>293.56000000000006</v>
      </c>
      <c r="M172" s="752">
        <v>1</v>
      </c>
      <c r="N172" s="753">
        <v>293.56000000000006</v>
      </c>
    </row>
    <row r="173" spans="1:14" ht="14.4" customHeight="1" x14ac:dyDescent="0.3">
      <c r="A173" s="747" t="s">
        <v>553</v>
      </c>
      <c r="B173" s="748" t="s">
        <v>554</v>
      </c>
      <c r="C173" s="749" t="s">
        <v>571</v>
      </c>
      <c r="D173" s="750" t="s">
        <v>572</v>
      </c>
      <c r="E173" s="751">
        <v>50113001</v>
      </c>
      <c r="F173" s="750" t="s">
        <v>589</v>
      </c>
      <c r="G173" s="749" t="s">
        <v>590</v>
      </c>
      <c r="H173" s="749">
        <v>848560</v>
      </c>
      <c r="I173" s="749">
        <v>125752</v>
      </c>
      <c r="J173" s="749" t="s">
        <v>873</v>
      </c>
      <c r="K173" s="749" t="s">
        <v>874</v>
      </c>
      <c r="L173" s="752">
        <v>186.6866666666667</v>
      </c>
      <c r="M173" s="752">
        <v>6</v>
      </c>
      <c r="N173" s="753">
        <v>1120.1200000000001</v>
      </c>
    </row>
    <row r="174" spans="1:14" ht="14.4" customHeight="1" x14ac:dyDescent="0.3">
      <c r="A174" s="747" t="s">
        <v>553</v>
      </c>
      <c r="B174" s="748" t="s">
        <v>554</v>
      </c>
      <c r="C174" s="749" t="s">
        <v>571</v>
      </c>
      <c r="D174" s="750" t="s">
        <v>572</v>
      </c>
      <c r="E174" s="751">
        <v>50113001</v>
      </c>
      <c r="F174" s="750" t="s">
        <v>589</v>
      </c>
      <c r="G174" s="749" t="s">
        <v>590</v>
      </c>
      <c r="H174" s="749">
        <v>47995</v>
      </c>
      <c r="I174" s="749">
        <v>47995</v>
      </c>
      <c r="J174" s="749" t="s">
        <v>875</v>
      </c>
      <c r="K174" s="749" t="s">
        <v>876</v>
      </c>
      <c r="L174" s="752">
        <v>847.74</v>
      </c>
      <c r="M174" s="752">
        <v>1</v>
      </c>
      <c r="N174" s="753">
        <v>847.74</v>
      </c>
    </row>
    <row r="175" spans="1:14" ht="14.4" customHeight="1" x14ac:dyDescent="0.3">
      <c r="A175" s="747" t="s">
        <v>553</v>
      </c>
      <c r="B175" s="748" t="s">
        <v>554</v>
      </c>
      <c r="C175" s="749" t="s">
        <v>571</v>
      </c>
      <c r="D175" s="750" t="s">
        <v>572</v>
      </c>
      <c r="E175" s="751">
        <v>50113001</v>
      </c>
      <c r="F175" s="750" t="s">
        <v>589</v>
      </c>
      <c r="G175" s="749" t="s">
        <v>590</v>
      </c>
      <c r="H175" s="749">
        <v>158827</v>
      </c>
      <c r="I175" s="749">
        <v>58827</v>
      </c>
      <c r="J175" s="749" t="s">
        <v>656</v>
      </c>
      <c r="K175" s="749" t="s">
        <v>657</v>
      </c>
      <c r="L175" s="752">
        <v>162.49</v>
      </c>
      <c r="M175" s="752">
        <v>10</v>
      </c>
      <c r="N175" s="753">
        <v>1624.9</v>
      </c>
    </row>
    <row r="176" spans="1:14" ht="14.4" customHeight="1" x14ac:dyDescent="0.3">
      <c r="A176" s="747" t="s">
        <v>553</v>
      </c>
      <c r="B176" s="748" t="s">
        <v>554</v>
      </c>
      <c r="C176" s="749" t="s">
        <v>571</v>
      </c>
      <c r="D176" s="750" t="s">
        <v>572</v>
      </c>
      <c r="E176" s="751">
        <v>50113001</v>
      </c>
      <c r="F176" s="750" t="s">
        <v>589</v>
      </c>
      <c r="G176" s="749" t="s">
        <v>597</v>
      </c>
      <c r="H176" s="749">
        <v>213477</v>
      </c>
      <c r="I176" s="749">
        <v>213477</v>
      </c>
      <c r="J176" s="749" t="s">
        <v>658</v>
      </c>
      <c r="K176" s="749" t="s">
        <v>659</v>
      </c>
      <c r="L176" s="752">
        <v>3300</v>
      </c>
      <c r="M176" s="752">
        <v>9</v>
      </c>
      <c r="N176" s="753">
        <v>29700</v>
      </c>
    </row>
    <row r="177" spans="1:14" ht="14.4" customHeight="1" x14ac:dyDescent="0.3">
      <c r="A177" s="747" t="s">
        <v>553</v>
      </c>
      <c r="B177" s="748" t="s">
        <v>554</v>
      </c>
      <c r="C177" s="749" t="s">
        <v>571</v>
      </c>
      <c r="D177" s="750" t="s">
        <v>572</v>
      </c>
      <c r="E177" s="751">
        <v>50113001</v>
      </c>
      <c r="F177" s="750" t="s">
        <v>589</v>
      </c>
      <c r="G177" s="749" t="s">
        <v>597</v>
      </c>
      <c r="H177" s="749">
        <v>214036</v>
      </c>
      <c r="I177" s="749">
        <v>214036</v>
      </c>
      <c r="J177" s="749" t="s">
        <v>662</v>
      </c>
      <c r="K177" s="749" t="s">
        <v>663</v>
      </c>
      <c r="L177" s="752">
        <v>40.39</v>
      </c>
      <c r="M177" s="752">
        <v>15</v>
      </c>
      <c r="N177" s="753">
        <v>605.85</v>
      </c>
    </row>
    <row r="178" spans="1:14" ht="14.4" customHeight="1" x14ac:dyDescent="0.3">
      <c r="A178" s="747" t="s">
        <v>553</v>
      </c>
      <c r="B178" s="748" t="s">
        <v>554</v>
      </c>
      <c r="C178" s="749" t="s">
        <v>571</v>
      </c>
      <c r="D178" s="750" t="s">
        <v>572</v>
      </c>
      <c r="E178" s="751">
        <v>50113001</v>
      </c>
      <c r="F178" s="750" t="s">
        <v>589</v>
      </c>
      <c r="G178" s="749" t="s">
        <v>590</v>
      </c>
      <c r="H178" s="749">
        <v>111337</v>
      </c>
      <c r="I178" s="749">
        <v>52421</v>
      </c>
      <c r="J178" s="749" t="s">
        <v>877</v>
      </c>
      <c r="K178" s="749" t="s">
        <v>878</v>
      </c>
      <c r="L178" s="752">
        <v>74.36</v>
      </c>
      <c r="M178" s="752">
        <v>3</v>
      </c>
      <c r="N178" s="753">
        <v>223.07999999999998</v>
      </c>
    </row>
    <row r="179" spans="1:14" ht="14.4" customHeight="1" x14ac:dyDescent="0.3">
      <c r="A179" s="747" t="s">
        <v>553</v>
      </c>
      <c r="B179" s="748" t="s">
        <v>554</v>
      </c>
      <c r="C179" s="749" t="s">
        <v>571</v>
      </c>
      <c r="D179" s="750" t="s">
        <v>572</v>
      </c>
      <c r="E179" s="751">
        <v>50113001</v>
      </c>
      <c r="F179" s="750" t="s">
        <v>589</v>
      </c>
      <c r="G179" s="749" t="s">
        <v>590</v>
      </c>
      <c r="H179" s="749">
        <v>31915</v>
      </c>
      <c r="I179" s="749">
        <v>31915</v>
      </c>
      <c r="J179" s="749" t="s">
        <v>666</v>
      </c>
      <c r="K179" s="749" t="s">
        <v>667</v>
      </c>
      <c r="L179" s="752">
        <v>173.68999999999997</v>
      </c>
      <c r="M179" s="752">
        <v>12</v>
      </c>
      <c r="N179" s="753">
        <v>2084.2799999999997</v>
      </c>
    </row>
    <row r="180" spans="1:14" ht="14.4" customHeight="1" x14ac:dyDescent="0.3">
      <c r="A180" s="747" t="s">
        <v>553</v>
      </c>
      <c r="B180" s="748" t="s">
        <v>554</v>
      </c>
      <c r="C180" s="749" t="s">
        <v>571</v>
      </c>
      <c r="D180" s="750" t="s">
        <v>572</v>
      </c>
      <c r="E180" s="751">
        <v>50113001</v>
      </c>
      <c r="F180" s="750" t="s">
        <v>589</v>
      </c>
      <c r="G180" s="749" t="s">
        <v>590</v>
      </c>
      <c r="H180" s="749">
        <v>47249</v>
      </c>
      <c r="I180" s="749">
        <v>47249</v>
      </c>
      <c r="J180" s="749" t="s">
        <v>668</v>
      </c>
      <c r="K180" s="749" t="s">
        <v>669</v>
      </c>
      <c r="L180" s="752">
        <v>126.50000000000004</v>
      </c>
      <c r="M180" s="752">
        <v>3</v>
      </c>
      <c r="N180" s="753">
        <v>379.50000000000011</v>
      </c>
    </row>
    <row r="181" spans="1:14" ht="14.4" customHeight="1" x14ac:dyDescent="0.3">
      <c r="A181" s="747" t="s">
        <v>553</v>
      </c>
      <c r="B181" s="748" t="s">
        <v>554</v>
      </c>
      <c r="C181" s="749" t="s">
        <v>571</v>
      </c>
      <c r="D181" s="750" t="s">
        <v>572</v>
      </c>
      <c r="E181" s="751">
        <v>50113001</v>
      </c>
      <c r="F181" s="750" t="s">
        <v>589</v>
      </c>
      <c r="G181" s="749" t="s">
        <v>590</v>
      </c>
      <c r="H181" s="749">
        <v>215606</v>
      </c>
      <c r="I181" s="749">
        <v>215606</v>
      </c>
      <c r="J181" s="749" t="s">
        <v>670</v>
      </c>
      <c r="K181" s="749" t="s">
        <v>671</v>
      </c>
      <c r="L181" s="752">
        <v>71.993636363636369</v>
      </c>
      <c r="M181" s="752">
        <v>11</v>
      </c>
      <c r="N181" s="753">
        <v>791.93000000000006</v>
      </c>
    </row>
    <row r="182" spans="1:14" ht="14.4" customHeight="1" x14ac:dyDescent="0.3">
      <c r="A182" s="747" t="s">
        <v>553</v>
      </c>
      <c r="B182" s="748" t="s">
        <v>554</v>
      </c>
      <c r="C182" s="749" t="s">
        <v>571</v>
      </c>
      <c r="D182" s="750" t="s">
        <v>572</v>
      </c>
      <c r="E182" s="751">
        <v>50113001</v>
      </c>
      <c r="F182" s="750" t="s">
        <v>589</v>
      </c>
      <c r="G182" s="749" t="s">
        <v>590</v>
      </c>
      <c r="H182" s="749">
        <v>193746</v>
      </c>
      <c r="I182" s="749">
        <v>93746</v>
      </c>
      <c r="J182" s="749" t="s">
        <v>879</v>
      </c>
      <c r="K182" s="749" t="s">
        <v>880</v>
      </c>
      <c r="L182" s="752">
        <v>366.22</v>
      </c>
      <c r="M182" s="752">
        <v>6</v>
      </c>
      <c r="N182" s="753">
        <v>2197.3200000000002</v>
      </c>
    </row>
    <row r="183" spans="1:14" ht="14.4" customHeight="1" x14ac:dyDescent="0.3">
      <c r="A183" s="747" t="s">
        <v>553</v>
      </c>
      <c r="B183" s="748" t="s">
        <v>554</v>
      </c>
      <c r="C183" s="749" t="s">
        <v>571</v>
      </c>
      <c r="D183" s="750" t="s">
        <v>572</v>
      </c>
      <c r="E183" s="751">
        <v>50113001</v>
      </c>
      <c r="F183" s="750" t="s">
        <v>589</v>
      </c>
      <c r="G183" s="749" t="s">
        <v>597</v>
      </c>
      <c r="H183" s="749">
        <v>100308</v>
      </c>
      <c r="I183" s="749">
        <v>100308</v>
      </c>
      <c r="J183" s="749" t="s">
        <v>674</v>
      </c>
      <c r="K183" s="749" t="s">
        <v>675</v>
      </c>
      <c r="L183" s="752">
        <v>62.07076923076923</v>
      </c>
      <c r="M183" s="752">
        <v>26</v>
      </c>
      <c r="N183" s="753">
        <v>1613.84</v>
      </c>
    </row>
    <row r="184" spans="1:14" ht="14.4" customHeight="1" x14ac:dyDescent="0.3">
      <c r="A184" s="747" t="s">
        <v>553</v>
      </c>
      <c r="B184" s="748" t="s">
        <v>554</v>
      </c>
      <c r="C184" s="749" t="s">
        <v>571</v>
      </c>
      <c r="D184" s="750" t="s">
        <v>572</v>
      </c>
      <c r="E184" s="751">
        <v>50113001</v>
      </c>
      <c r="F184" s="750" t="s">
        <v>589</v>
      </c>
      <c r="G184" s="749" t="s">
        <v>590</v>
      </c>
      <c r="H184" s="749">
        <v>214355</v>
      </c>
      <c r="I184" s="749">
        <v>214355</v>
      </c>
      <c r="J184" s="749" t="s">
        <v>881</v>
      </c>
      <c r="K184" s="749" t="s">
        <v>882</v>
      </c>
      <c r="L184" s="752">
        <v>247.94499999999999</v>
      </c>
      <c r="M184" s="752">
        <v>2</v>
      </c>
      <c r="N184" s="753">
        <v>495.89</v>
      </c>
    </row>
    <row r="185" spans="1:14" ht="14.4" customHeight="1" x14ac:dyDescent="0.3">
      <c r="A185" s="747" t="s">
        <v>553</v>
      </c>
      <c r="B185" s="748" t="s">
        <v>554</v>
      </c>
      <c r="C185" s="749" t="s">
        <v>571</v>
      </c>
      <c r="D185" s="750" t="s">
        <v>572</v>
      </c>
      <c r="E185" s="751">
        <v>50113001</v>
      </c>
      <c r="F185" s="750" t="s">
        <v>589</v>
      </c>
      <c r="G185" s="749" t="s">
        <v>590</v>
      </c>
      <c r="H185" s="749">
        <v>109159</v>
      </c>
      <c r="I185" s="749">
        <v>9159</v>
      </c>
      <c r="J185" s="749" t="s">
        <v>680</v>
      </c>
      <c r="K185" s="749" t="s">
        <v>681</v>
      </c>
      <c r="L185" s="752">
        <v>143.32</v>
      </c>
      <c r="M185" s="752">
        <v>4</v>
      </c>
      <c r="N185" s="753">
        <v>573.28</v>
      </c>
    </row>
    <row r="186" spans="1:14" ht="14.4" customHeight="1" x14ac:dyDescent="0.3">
      <c r="A186" s="747" t="s">
        <v>553</v>
      </c>
      <c r="B186" s="748" t="s">
        <v>554</v>
      </c>
      <c r="C186" s="749" t="s">
        <v>571</v>
      </c>
      <c r="D186" s="750" t="s">
        <v>572</v>
      </c>
      <c r="E186" s="751">
        <v>50113001</v>
      </c>
      <c r="F186" s="750" t="s">
        <v>589</v>
      </c>
      <c r="G186" s="749" t="s">
        <v>590</v>
      </c>
      <c r="H186" s="749">
        <v>51366</v>
      </c>
      <c r="I186" s="749">
        <v>51366</v>
      </c>
      <c r="J186" s="749" t="s">
        <v>682</v>
      </c>
      <c r="K186" s="749" t="s">
        <v>683</v>
      </c>
      <c r="L186" s="752">
        <v>171.60000000000002</v>
      </c>
      <c r="M186" s="752">
        <v>88</v>
      </c>
      <c r="N186" s="753">
        <v>15100.800000000001</v>
      </c>
    </row>
    <row r="187" spans="1:14" ht="14.4" customHeight="1" x14ac:dyDescent="0.3">
      <c r="A187" s="747" t="s">
        <v>553</v>
      </c>
      <c r="B187" s="748" t="s">
        <v>554</v>
      </c>
      <c r="C187" s="749" t="s">
        <v>571</v>
      </c>
      <c r="D187" s="750" t="s">
        <v>572</v>
      </c>
      <c r="E187" s="751">
        <v>50113001</v>
      </c>
      <c r="F187" s="750" t="s">
        <v>589</v>
      </c>
      <c r="G187" s="749" t="s">
        <v>590</v>
      </c>
      <c r="H187" s="749">
        <v>51367</v>
      </c>
      <c r="I187" s="749">
        <v>51367</v>
      </c>
      <c r="J187" s="749" t="s">
        <v>682</v>
      </c>
      <c r="K187" s="749" t="s">
        <v>684</v>
      </c>
      <c r="L187" s="752">
        <v>92.950000000000017</v>
      </c>
      <c r="M187" s="752">
        <v>21</v>
      </c>
      <c r="N187" s="753">
        <v>1951.9500000000003</v>
      </c>
    </row>
    <row r="188" spans="1:14" ht="14.4" customHeight="1" x14ac:dyDescent="0.3">
      <c r="A188" s="747" t="s">
        <v>553</v>
      </c>
      <c r="B188" s="748" t="s">
        <v>554</v>
      </c>
      <c r="C188" s="749" t="s">
        <v>571</v>
      </c>
      <c r="D188" s="750" t="s">
        <v>572</v>
      </c>
      <c r="E188" s="751">
        <v>50113001</v>
      </c>
      <c r="F188" s="750" t="s">
        <v>589</v>
      </c>
      <c r="G188" s="749" t="s">
        <v>590</v>
      </c>
      <c r="H188" s="749">
        <v>51383</v>
      </c>
      <c r="I188" s="749">
        <v>51383</v>
      </c>
      <c r="J188" s="749" t="s">
        <v>682</v>
      </c>
      <c r="K188" s="749" t="s">
        <v>685</v>
      </c>
      <c r="L188" s="752">
        <v>93.5</v>
      </c>
      <c r="M188" s="752">
        <v>3</v>
      </c>
      <c r="N188" s="753">
        <v>280.5</v>
      </c>
    </row>
    <row r="189" spans="1:14" ht="14.4" customHeight="1" x14ac:dyDescent="0.3">
      <c r="A189" s="747" t="s">
        <v>553</v>
      </c>
      <c r="B189" s="748" t="s">
        <v>554</v>
      </c>
      <c r="C189" s="749" t="s">
        <v>571</v>
      </c>
      <c r="D189" s="750" t="s">
        <v>572</v>
      </c>
      <c r="E189" s="751">
        <v>50113001</v>
      </c>
      <c r="F189" s="750" t="s">
        <v>589</v>
      </c>
      <c r="G189" s="749" t="s">
        <v>590</v>
      </c>
      <c r="H189" s="749">
        <v>846629</v>
      </c>
      <c r="I189" s="749">
        <v>100013</v>
      </c>
      <c r="J189" s="749" t="s">
        <v>883</v>
      </c>
      <c r="K189" s="749" t="s">
        <v>884</v>
      </c>
      <c r="L189" s="752">
        <v>39.42</v>
      </c>
      <c r="M189" s="752">
        <v>8</v>
      </c>
      <c r="N189" s="753">
        <v>315.36</v>
      </c>
    </row>
    <row r="190" spans="1:14" ht="14.4" customHeight="1" x14ac:dyDescent="0.3">
      <c r="A190" s="747" t="s">
        <v>553</v>
      </c>
      <c r="B190" s="748" t="s">
        <v>554</v>
      </c>
      <c r="C190" s="749" t="s">
        <v>571</v>
      </c>
      <c r="D190" s="750" t="s">
        <v>572</v>
      </c>
      <c r="E190" s="751">
        <v>50113001</v>
      </c>
      <c r="F190" s="750" t="s">
        <v>589</v>
      </c>
      <c r="G190" s="749" t="s">
        <v>590</v>
      </c>
      <c r="H190" s="749">
        <v>193724</v>
      </c>
      <c r="I190" s="749">
        <v>93724</v>
      </c>
      <c r="J190" s="749" t="s">
        <v>688</v>
      </c>
      <c r="K190" s="749" t="s">
        <v>689</v>
      </c>
      <c r="L190" s="752">
        <v>67.990000000000009</v>
      </c>
      <c r="M190" s="752">
        <v>4</v>
      </c>
      <c r="N190" s="753">
        <v>271.96000000000004</v>
      </c>
    </row>
    <row r="191" spans="1:14" ht="14.4" customHeight="1" x14ac:dyDescent="0.3">
      <c r="A191" s="747" t="s">
        <v>553</v>
      </c>
      <c r="B191" s="748" t="s">
        <v>554</v>
      </c>
      <c r="C191" s="749" t="s">
        <v>571</v>
      </c>
      <c r="D191" s="750" t="s">
        <v>572</v>
      </c>
      <c r="E191" s="751">
        <v>50113001</v>
      </c>
      <c r="F191" s="750" t="s">
        <v>589</v>
      </c>
      <c r="G191" s="749" t="s">
        <v>590</v>
      </c>
      <c r="H191" s="749">
        <v>208465</v>
      </c>
      <c r="I191" s="749">
        <v>208465</v>
      </c>
      <c r="J191" s="749" t="s">
        <v>885</v>
      </c>
      <c r="K191" s="749" t="s">
        <v>886</v>
      </c>
      <c r="L191" s="752">
        <v>2234.65</v>
      </c>
      <c r="M191" s="752">
        <v>1</v>
      </c>
      <c r="N191" s="753">
        <v>2234.65</v>
      </c>
    </row>
    <row r="192" spans="1:14" ht="14.4" customHeight="1" x14ac:dyDescent="0.3">
      <c r="A192" s="747" t="s">
        <v>553</v>
      </c>
      <c r="B192" s="748" t="s">
        <v>554</v>
      </c>
      <c r="C192" s="749" t="s">
        <v>571</v>
      </c>
      <c r="D192" s="750" t="s">
        <v>572</v>
      </c>
      <c r="E192" s="751">
        <v>50113001</v>
      </c>
      <c r="F192" s="750" t="s">
        <v>589</v>
      </c>
      <c r="G192" s="749" t="s">
        <v>590</v>
      </c>
      <c r="H192" s="749">
        <v>134824</v>
      </c>
      <c r="I192" s="749">
        <v>134824</v>
      </c>
      <c r="J192" s="749" t="s">
        <v>887</v>
      </c>
      <c r="K192" s="749" t="s">
        <v>888</v>
      </c>
      <c r="L192" s="752">
        <v>199.98</v>
      </c>
      <c r="M192" s="752">
        <v>26</v>
      </c>
      <c r="N192" s="753">
        <v>5199.4799999999996</v>
      </c>
    </row>
    <row r="193" spans="1:14" ht="14.4" customHeight="1" x14ac:dyDescent="0.3">
      <c r="A193" s="747" t="s">
        <v>553</v>
      </c>
      <c r="B193" s="748" t="s">
        <v>554</v>
      </c>
      <c r="C193" s="749" t="s">
        <v>571</v>
      </c>
      <c r="D193" s="750" t="s">
        <v>572</v>
      </c>
      <c r="E193" s="751">
        <v>50113001</v>
      </c>
      <c r="F193" s="750" t="s">
        <v>589</v>
      </c>
      <c r="G193" s="749" t="s">
        <v>590</v>
      </c>
      <c r="H193" s="749">
        <v>117189</v>
      </c>
      <c r="I193" s="749">
        <v>17189</v>
      </c>
      <c r="J193" s="749" t="s">
        <v>889</v>
      </c>
      <c r="K193" s="749" t="s">
        <v>890</v>
      </c>
      <c r="L193" s="752">
        <v>55.88</v>
      </c>
      <c r="M193" s="752">
        <v>2</v>
      </c>
      <c r="N193" s="753">
        <v>111.76</v>
      </c>
    </row>
    <row r="194" spans="1:14" ht="14.4" customHeight="1" x14ac:dyDescent="0.3">
      <c r="A194" s="747" t="s">
        <v>553</v>
      </c>
      <c r="B194" s="748" t="s">
        <v>554</v>
      </c>
      <c r="C194" s="749" t="s">
        <v>571</v>
      </c>
      <c r="D194" s="750" t="s">
        <v>572</v>
      </c>
      <c r="E194" s="751">
        <v>50113001</v>
      </c>
      <c r="F194" s="750" t="s">
        <v>589</v>
      </c>
      <c r="G194" s="749" t="s">
        <v>590</v>
      </c>
      <c r="H194" s="749">
        <v>845697</v>
      </c>
      <c r="I194" s="749">
        <v>200935</v>
      </c>
      <c r="J194" s="749" t="s">
        <v>891</v>
      </c>
      <c r="K194" s="749" t="s">
        <v>892</v>
      </c>
      <c r="L194" s="752">
        <v>44.850000000000009</v>
      </c>
      <c r="M194" s="752">
        <v>2</v>
      </c>
      <c r="N194" s="753">
        <v>89.700000000000017</v>
      </c>
    </row>
    <row r="195" spans="1:14" ht="14.4" customHeight="1" x14ac:dyDescent="0.3">
      <c r="A195" s="747" t="s">
        <v>553</v>
      </c>
      <c r="B195" s="748" t="s">
        <v>554</v>
      </c>
      <c r="C195" s="749" t="s">
        <v>571</v>
      </c>
      <c r="D195" s="750" t="s">
        <v>572</v>
      </c>
      <c r="E195" s="751">
        <v>50113001</v>
      </c>
      <c r="F195" s="750" t="s">
        <v>589</v>
      </c>
      <c r="G195" s="749" t="s">
        <v>590</v>
      </c>
      <c r="H195" s="749">
        <v>100489</v>
      </c>
      <c r="I195" s="749">
        <v>489</v>
      </c>
      <c r="J195" s="749" t="s">
        <v>694</v>
      </c>
      <c r="K195" s="749" t="s">
        <v>695</v>
      </c>
      <c r="L195" s="752">
        <v>42.125624999999999</v>
      </c>
      <c r="M195" s="752">
        <v>32</v>
      </c>
      <c r="N195" s="753">
        <v>1348.02</v>
      </c>
    </row>
    <row r="196" spans="1:14" ht="14.4" customHeight="1" x14ac:dyDescent="0.3">
      <c r="A196" s="747" t="s">
        <v>553</v>
      </c>
      <c r="B196" s="748" t="s">
        <v>554</v>
      </c>
      <c r="C196" s="749" t="s">
        <v>571</v>
      </c>
      <c r="D196" s="750" t="s">
        <v>572</v>
      </c>
      <c r="E196" s="751">
        <v>50113001</v>
      </c>
      <c r="F196" s="750" t="s">
        <v>589</v>
      </c>
      <c r="G196" s="749" t="s">
        <v>597</v>
      </c>
      <c r="H196" s="749">
        <v>166759</v>
      </c>
      <c r="I196" s="749">
        <v>166759</v>
      </c>
      <c r="J196" s="749" t="s">
        <v>699</v>
      </c>
      <c r="K196" s="749" t="s">
        <v>893</v>
      </c>
      <c r="L196" s="752">
        <v>123.30999999999999</v>
      </c>
      <c r="M196" s="752">
        <v>2</v>
      </c>
      <c r="N196" s="753">
        <v>246.61999999999998</v>
      </c>
    </row>
    <row r="197" spans="1:14" ht="14.4" customHeight="1" x14ac:dyDescent="0.3">
      <c r="A197" s="747" t="s">
        <v>553</v>
      </c>
      <c r="B197" s="748" t="s">
        <v>554</v>
      </c>
      <c r="C197" s="749" t="s">
        <v>571</v>
      </c>
      <c r="D197" s="750" t="s">
        <v>572</v>
      </c>
      <c r="E197" s="751">
        <v>50113001</v>
      </c>
      <c r="F197" s="750" t="s">
        <v>589</v>
      </c>
      <c r="G197" s="749" t="s">
        <v>590</v>
      </c>
      <c r="H197" s="749">
        <v>500326</v>
      </c>
      <c r="I197" s="749">
        <v>1000</v>
      </c>
      <c r="J197" s="749" t="s">
        <v>702</v>
      </c>
      <c r="K197" s="749" t="s">
        <v>555</v>
      </c>
      <c r="L197" s="752">
        <v>140.68188480497059</v>
      </c>
      <c r="M197" s="752">
        <v>3</v>
      </c>
      <c r="N197" s="753">
        <v>422.04565441491178</v>
      </c>
    </row>
    <row r="198" spans="1:14" ht="14.4" customHeight="1" x14ac:dyDescent="0.3">
      <c r="A198" s="747" t="s">
        <v>553</v>
      </c>
      <c r="B198" s="748" t="s">
        <v>554</v>
      </c>
      <c r="C198" s="749" t="s">
        <v>571</v>
      </c>
      <c r="D198" s="750" t="s">
        <v>572</v>
      </c>
      <c r="E198" s="751">
        <v>50113001</v>
      </c>
      <c r="F198" s="750" t="s">
        <v>589</v>
      </c>
      <c r="G198" s="749" t="s">
        <v>590</v>
      </c>
      <c r="H198" s="749">
        <v>921256</v>
      </c>
      <c r="I198" s="749">
        <v>0</v>
      </c>
      <c r="J198" s="749" t="s">
        <v>894</v>
      </c>
      <c r="K198" s="749" t="s">
        <v>555</v>
      </c>
      <c r="L198" s="752">
        <v>85.67279935925751</v>
      </c>
      <c r="M198" s="752">
        <v>1</v>
      </c>
      <c r="N198" s="753">
        <v>85.67279935925751</v>
      </c>
    </row>
    <row r="199" spans="1:14" ht="14.4" customHeight="1" x14ac:dyDescent="0.3">
      <c r="A199" s="747" t="s">
        <v>553</v>
      </c>
      <c r="B199" s="748" t="s">
        <v>554</v>
      </c>
      <c r="C199" s="749" t="s">
        <v>571</v>
      </c>
      <c r="D199" s="750" t="s">
        <v>572</v>
      </c>
      <c r="E199" s="751">
        <v>50113001</v>
      </c>
      <c r="F199" s="750" t="s">
        <v>589</v>
      </c>
      <c r="G199" s="749" t="s">
        <v>590</v>
      </c>
      <c r="H199" s="749">
        <v>900511</v>
      </c>
      <c r="I199" s="749">
        <v>0</v>
      </c>
      <c r="J199" s="749" t="s">
        <v>895</v>
      </c>
      <c r="K199" s="749" t="s">
        <v>555</v>
      </c>
      <c r="L199" s="752">
        <v>70.169087187948662</v>
      </c>
      <c r="M199" s="752">
        <v>2</v>
      </c>
      <c r="N199" s="753">
        <v>140.33817437589732</v>
      </c>
    </row>
    <row r="200" spans="1:14" ht="14.4" customHeight="1" x14ac:dyDescent="0.3">
      <c r="A200" s="747" t="s">
        <v>553</v>
      </c>
      <c r="B200" s="748" t="s">
        <v>554</v>
      </c>
      <c r="C200" s="749" t="s">
        <v>571</v>
      </c>
      <c r="D200" s="750" t="s">
        <v>572</v>
      </c>
      <c r="E200" s="751">
        <v>50113001</v>
      </c>
      <c r="F200" s="750" t="s">
        <v>589</v>
      </c>
      <c r="G200" s="749" t="s">
        <v>590</v>
      </c>
      <c r="H200" s="749">
        <v>900873</v>
      </c>
      <c r="I200" s="749">
        <v>0</v>
      </c>
      <c r="J200" s="749" t="s">
        <v>896</v>
      </c>
      <c r="K200" s="749" t="s">
        <v>555</v>
      </c>
      <c r="L200" s="752">
        <v>52.221904405827139</v>
      </c>
      <c r="M200" s="752">
        <v>2</v>
      </c>
      <c r="N200" s="753">
        <v>104.44380881165428</v>
      </c>
    </row>
    <row r="201" spans="1:14" ht="14.4" customHeight="1" x14ac:dyDescent="0.3">
      <c r="A201" s="747" t="s">
        <v>553</v>
      </c>
      <c r="B201" s="748" t="s">
        <v>554</v>
      </c>
      <c r="C201" s="749" t="s">
        <v>571</v>
      </c>
      <c r="D201" s="750" t="s">
        <v>572</v>
      </c>
      <c r="E201" s="751">
        <v>50113001</v>
      </c>
      <c r="F201" s="750" t="s">
        <v>589</v>
      </c>
      <c r="G201" s="749" t="s">
        <v>590</v>
      </c>
      <c r="H201" s="749">
        <v>990947</v>
      </c>
      <c r="I201" s="749">
        <v>0</v>
      </c>
      <c r="J201" s="749" t="s">
        <v>706</v>
      </c>
      <c r="K201" s="749" t="s">
        <v>555</v>
      </c>
      <c r="L201" s="752">
        <v>1373.76</v>
      </c>
      <c r="M201" s="752">
        <v>1</v>
      </c>
      <c r="N201" s="753">
        <v>1373.76</v>
      </c>
    </row>
    <row r="202" spans="1:14" ht="14.4" customHeight="1" x14ac:dyDescent="0.3">
      <c r="A202" s="747" t="s">
        <v>553</v>
      </c>
      <c r="B202" s="748" t="s">
        <v>554</v>
      </c>
      <c r="C202" s="749" t="s">
        <v>571</v>
      </c>
      <c r="D202" s="750" t="s">
        <v>572</v>
      </c>
      <c r="E202" s="751">
        <v>50113001</v>
      </c>
      <c r="F202" s="750" t="s">
        <v>589</v>
      </c>
      <c r="G202" s="749" t="s">
        <v>597</v>
      </c>
      <c r="H202" s="749">
        <v>169714</v>
      </c>
      <c r="I202" s="749">
        <v>169714</v>
      </c>
      <c r="J202" s="749" t="s">
        <v>897</v>
      </c>
      <c r="K202" s="749" t="s">
        <v>898</v>
      </c>
      <c r="L202" s="752">
        <v>112.27000000000004</v>
      </c>
      <c r="M202" s="752">
        <v>2</v>
      </c>
      <c r="N202" s="753">
        <v>224.54000000000008</v>
      </c>
    </row>
    <row r="203" spans="1:14" ht="14.4" customHeight="1" x14ac:dyDescent="0.3">
      <c r="A203" s="747" t="s">
        <v>553</v>
      </c>
      <c r="B203" s="748" t="s">
        <v>554</v>
      </c>
      <c r="C203" s="749" t="s">
        <v>571</v>
      </c>
      <c r="D203" s="750" t="s">
        <v>572</v>
      </c>
      <c r="E203" s="751">
        <v>50113001</v>
      </c>
      <c r="F203" s="750" t="s">
        <v>589</v>
      </c>
      <c r="G203" s="749" t="s">
        <v>590</v>
      </c>
      <c r="H203" s="749">
        <v>188217</v>
      </c>
      <c r="I203" s="749">
        <v>88217</v>
      </c>
      <c r="J203" s="749" t="s">
        <v>709</v>
      </c>
      <c r="K203" s="749" t="s">
        <v>710</v>
      </c>
      <c r="L203" s="752">
        <v>125.33</v>
      </c>
      <c r="M203" s="752">
        <v>2</v>
      </c>
      <c r="N203" s="753">
        <v>250.66</v>
      </c>
    </row>
    <row r="204" spans="1:14" ht="14.4" customHeight="1" x14ac:dyDescent="0.3">
      <c r="A204" s="747" t="s">
        <v>553</v>
      </c>
      <c r="B204" s="748" t="s">
        <v>554</v>
      </c>
      <c r="C204" s="749" t="s">
        <v>571</v>
      </c>
      <c r="D204" s="750" t="s">
        <v>572</v>
      </c>
      <c r="E204" s="751">
        <v>50113001</v>
      </c>
      <c r="F204" s="750" t="s">
        <v>589</v>
      </c>
      <c r="G204" s="749" t="s">
        <v>597</v>
      </c>
      <c r="H204" s="749">
        <v>207092</v>
      </c>
      <c r="I204" s="749">
        <v>207092</v>
      </c>
      <c r="J204" s="749" t="s">
        <v>899</v>
      </c>
      <c r="K204" s="749" t="s">
        <v>900</v>
      </c>
      <c r="L204" s="752">
        <v>139.84999999999997</v>
      </c>
      <c r="M204" s="752">
        <v>1</v>
      </c>
      <c r="N204" s="753">
        <v>139.84999999999997</v>
      </c>
    </row>
    <row r="205" spans="1:14" ht="14.4" customHeight="1" x14ac:dyDescent="0.3">
      <c r="A205" s="747" t="s">
        <v>553</v>
      </c>
      <c r="B205" s="748" t="s">
        <v>554</v>
      </c>
      <c r="C205" s="749" t="s">
        <v>571</v>
      </c>
      <c r="D205" s="750" t="s">
        <v>572</v>
      </c>
      <c r="E205" s="751">
        <v>50113001</v>
      </c>
      <c r="F205" s="750" t="s">
        <v>589</v>
      </c>
      <c r="G205" s="749" t="s">
        <v>597</v>
      </c>
      <c r="H205" s="749">
        <v>149909</v>
      </c>
      <c r="I205" s="749">
        <v>49909</v>
      </c>
      <c r="J205" s="749" t="s">
        <v>713</v>
      </c>
      <c r="K205" s="749" t="s">
        <v>714</v>
      </c>
      <c r="L205" s="752">
        <v>27.929999999999996</v>
      </c>
      <c r="M205" s="752">
        <v>2</v>
      </c>
      <c r="N205" s="753">
        <v>55.859999999999992</v>
      </c>
    </row>
    <row r="206" spans="1:14" ht="14.4" customHeight="1" x14ac:dyDescent="0.3">
      <c r="A206" s="747" t="s">
        <v>553</v>
      </c>
      <c r="B206" s="748" t="s">
        <v>554</v>
      </c>
      <c r="C206" s="749" t="s">
        <v>571</v>
      </c>
      <c r="D206" s="750" t="s">
        <v>572</v>
      </c>
      <c r="E206" s="751">
        <v>50113001</v>
      </c>
      <c r="F206" s="750" t="s">
        <v>589</v>
      </c>
      <c r="G206" s="749" t="s">
        <v>590</v>
      </c>
      <c r="H206" s="749">
        <v>192853</v>
      </c>
      <c r="I206" s="749">
        <v>192853</v>
      </c>
      <c r="J206" s="749" t="s">
        <v>901</v>
      </c>
      <c r="K206" s="749" t="s">
        <v>902</v>
      </c>
      <c r="L206" s="752">
        <v>106.89999999999999</v>
      </c>
      <c r="M206" s="752">
        <v>2</v>
      </c>
      <c r="N206" s="753">
        <v>213.79999999999998</v>
      </c>
    </row>
    <row r="207" spans="1:14" ht="14.4" customHeight="1" x14ac:dyDescent="0.3">
      <c r="A207" s="747" t="s">
        <v>553</v>
      </c>
      <c r="B207" s="748" t="s">
        <v>554</v>
      </c>
      <c r="C207" s="749" t="s">
        <v>571</v>
      </c>
      <c r="D207" s="750" t="s">
        <v>572</v>
      </c>
      <c r="E207" s="751">
        <v>50113001</v>
      </c>
      <c r="F207" s="750" t="s">
        <v>589</v>
      </c>
      <c r="G207" s="749" t="s">
        <v>597</v>
      </c>
      <c r="H207" s="749">
        <v>115316</v>
      </c>
      <c r="I207" s="749">
        <v>15316</v>
      </c>
      <c r="J207" s="749" t="s">
        <v>903</v>
      </c>
      <c r="K207" s="749" t="s">
        <v>904</v>
      </c>
      <c r="L207" s="752">
        <v>19.009999999999998</v>
      </c>
      <c r="M207" s="752">
        <v>2</v>
      </c>
      <c r="N207" s="753">
        <v>38.019999999999996</v>
      </c>
    </row>
    <row r="208" spans="1:14" ht="14.4" customHeight="1" x14ac:dyDescent="0.3">
      <c r="A208" s="747" t="s">
        <v>553</v>
      </c>
      <c r="B208" s="748" t="s">
        <v>554</v>
      </c>
      <c r="C208" s="749" t="s">
        <v>571</v>
      </c>
      <c r="D208" s="750" t="s">
        <v>572</v>
      </c>
      <c r="E208" s="751">
        <v>50113001</v>
      </c>
      <c r="F208" s="750" t="s">
        <v>589</v>
      </c>
      <c r="G208" s="749" t="s">
        <v>590</v>
      </c>
      <c r="H208" s="749">
        <v>196635</v>
      </c>
      <c r="I208" s="749">
        <v>96635</v>
      </c>
      <c r="J208" s="749" t="s">
        <v>905</v>
      </c>
      <c r="K208" s="749" t="s">
        <v>906</v>
      </c>
      <c r="L208" s="752">
        <v>111.72</v>
      </c>
      <c r="M208" s="752">
        <v>2</v>
      </c>
      <c r="N208" s="753">
        <v>223.44</v>
      </c>
    </row>
    <row r="209" spans="1:14" ht="14.4" customHeight="1" x14ac:dyDescent="0.3">
      <c r="A209" s="747" t="s">
        <v>553</v>
      </c>
      <c r="B209" s="748" t="s">
        <v>554</v>
      </c>
      <c r="C209" s="749" t="s">
        <v>571</v>
      </c>
      <c r="D209" s="750" t="s">
        <v>572</v>
      </c>
      <c r="E209" s="751">
        <v>50113001</v>
      </c>
      <c r="F209" s="750" t="s">
        <v>589</v>
      </c>
      <c r="G209" s="749" t="s">
        <v>590</v>
      </c>
      <c r="H209" s="749">
        <v>100498</v>
      </c>
      <c r="I209" s="749">
        <v>498</v>
      </c>
      <c r="J209" s="749" t="s">
        <v>717</v>
      </c>
      <c r="K209" s="749" t="s">
        <v>718</v>
      </c>
      <c r="L209" s="752">
        <v>105.52636363636366</v>
      </c>
      <c r="M209" s="752">
        <v>11</v>
      </c>
      <c r="N209" s="753">
        <v>1160.7900000000002</v>
      </c>
    </row>
    <row r="210" spans="1:14" ht="14.4" customHeight="1" x14ac:dyDescent="0.3">
      <c r="A210" s="747" t="s">
        <v>553</v>
      </c>
      <c r="B210" s="748" t="s">
        <v>554</v>
      </c>
      <c r="C210" s="749" t="s">
        <v>571</v>
      </c>
      <c r="D210" s="750" t="s">
        <v>572</v>
      </c>
      <c r="E210" s="751">
        <v>50113001</v>
      </c>
      <c r="F210" s="750" t="s">
        <v>589</v>
      </c>
      <c r="G210" s="749" t="s">
        <v>590</v>
      </c>
      <c r="H210" s="749">
        <v>100502</v>
      </c>
      <c r="I210" s="749">
        <v>502</v>
      </c>
      <c r="J210" s="749" t="s">
        <v>720</v>
      </c>
      <c r="K210" s="749" t="s">
        <v>721</v>
      </c>
      <c r="L210" s="752">
        <v>238.67999999999998</v>
      </c>
      <c r="M210" s="752">
        <v>2</v>
      </c>
      <c r="N210" s="753">
        <v>477.35999999999996</v>
      </c>
    </row>
    <row r="211" spans="1:14" ht="14.4" customHeight="1" x14ac:dyDescent="0.3">
      <c r="A211" s="747" t="s">
        <v>553</v>
      </c>
      <c r="B211" s="748" t="s">
        <v>554</v>
      </c>
      <c r="C211" s="749" t="s">
        <v>571</v>
      </c>
      <c r="D211" s="750" t="s">
        <v>572</v>
      </c>
      <c r="E211" s="751">
        <v>50113001</v>
      </c>
      <c r="F211" s="750" t="s">
        <v>589</v>
      </c>
      <c r="G211" s="749" t="s">
        <v>590</v>
      </c>
      <c r="H211" s="749">
        <v>102684</v>
      </c>
      <c r="I211" s="749">
        <v>2684</v>
      </c>
      <c r="J211" s="749" t="s">
        <v>720</v>
      </c>
      <c r="K211" s="749" t="s">
        <v>722</v>
      </c>
      <c r="L211" s="752">
        <v>73.790000000000006</v>
      </c>
      <c r="M211" s="752">
        <v>4</v>
      </c>
      <c r="N211" s="753">
        <v>295.16000000000003</v>
      </c>
    </row>
    <row r="212" spans="1:14" ht="14.4" customHeight="1" x14ac:dyDescent="0.3">
      <c r="A212" s="747" t="s">
        <v>553</v>
      </c>
      <c r="B212" s="748" t="s">
        <v>554</v>
      </c>
      <c r="C212" s="749" t="s">
        <v>571</v>
      </c>
      <c r="D212" s="750" t="s">
        <v>572</v>
      </c>
      <c r="E212" s="751">
        <v>50113001</v>
      </c>
      <c r="F212" s="750" t="s">
        <v>589</v>
      </c>
      <c r="G212" s="749" t="s">
        <v>597</v>
      </c>
      <c r="H212" s="749">
        <v>184530</v>
      </c>
      <c r="I212" s="749">
        <v>200207</v>
      </c>
      <c r="J212" s="749" t="s">
        <v>907</v>
      </c>
      <c r="K212" s="749" t="s">
        <v>908</v>
      </c>
      <c r="L212" s="752">
        <v>75.680000000000007</v>
      </c>
      <c r="M212" s="752">
        <v>1</v>
      </c>
      <c r="N212" s="753">
        <v>75.680000000000007</v>
      </c>
    </row>
    <row r="213" spans="1:14" ht="14.4" customHeight="1" x14ac:dyDescent="0.3">
      <c r="A213" s="747" t="s">
        <v>553</v>
      </c>
      <c r="B213" s="748" t="s">
        <v>554</v>
      </c>
      <c r="C213" s="749" t="s">
        <v>571</v>
      </c>
      <c r="D213" s="750" t="s">
        <v>572</v>
      </c>
      <c r="E213" s="751">
        <v>50113001</v>
      </c>
      <c r="F213" s="750" t="s">
        <v>589</v>
      </c>
      <c r="G213" s="749" t="s">
        <v>590</v>
      </c>
      <c r="H213" s="749">
        <v>101125</v>
      </c>
      <c r="I213" s="749">
        <v>1125</v>
      </c>
      <c r="J213" s="749" t="s">
        <v>723</v>
      </c>
      <c r="K213" s="749" t="s">
        <v>724</v>
      </c>
      <c r="L213" s="752">
        <v>89.49</v>
      </c>
      <c r="M213" s="752">
        <v>1</v>
      </c>
      <c r="N213" s="753">
        <v>89.49</v>
      </c>
    </row>
    <row r="214" spans="1:14" ht="14.4" customHeight="1" x14ac:dyDescent="0.3">
      <c r="A214" s="747" t="s">
        <v>553</v>
      </c>
      <c r="B214" s="748" t="s">
        <v>554</v>
      </c>
      <c r="C214" s="749" t="s">
        <v>571</v>
      </c>
      <c r="D214" s="750" t="s">
        <v>572</v>
      </c>
      <c r="E214" s="751">
        <v>50113001</v>
      </c>
      <c r="F214" s="750" t="s">
        <v>589</v>
      </c>
      <c r="G214" s="749" t="s">
        <v>590</v>
      </c>
      <c r="H214" s="749">
        <v>110086</v>
      </c>
      <c r="I214" s="749">
        <v>10086</v>
      </c>
      <c r="J214" s="749" t="s">
        <v>725</v>
      </c>
      <c r="K214" s="749" t="s">
        <v>726</v>
      </c>
      <c r="L214" s="752">
        <v>1592.8000000000004</v>
      </c>
      <c r="M214" s="752">
        <v>1</v>
      </c>
      <c r="N214" s="753">
        <v>1592.8000000000004</v>
      </c>
    </row>
    <row r="215" spans="1:14" ht="14.4" customHeight="1" x14ac:dyDescent="0.3">
      <c r="A215" s="747" t="s">
        <v>553</v>
      </c>
      <c r="B215" s="748" t="s">
        <v>554</v>
      </c>
      <c r="C215" s="749" t="s">
        <v>571</v>
      </c>
      <c r="D215" s="750" t="s">
        <v>572</v>
      </c>
      <c r="E215" s="751">
        <v>50113001</v>
      </c>
      <c r="F215" s="750" t="s">
        <v>589</v>
      </c>
      <c r="G215" s="749" t="s">
        <v>597</v>
      </c>
      <c r="H215" s="749">
        <v>191788</v>
      </c>
      <c r="I215" s="749">
        <v>91788</v>
      </c>
      <c r="J215" s="749" t="s">
        <v>909</v>
      </c>
      <c r="K215" s="749" t="s">
        <v>910</v>
      </c>
      <c r="L215" s="752">
        <v>9.1199999999999974</v>
      </c>
      <c r="M215" s="752">
        <v>2</v>
      </c>
      <c r="N215" s="753">
        <v>18.239999999999995</v>
      </c>
    </row>
    <row r="216" spans="1:14" ht="14.4" customHeight="1" x14ac:dyDescent="0.3">
      <c r="A216" s="747" t="s">
        <v>553</v>
      </c>
      <c r="B216" s="748" t="s">
        <v>554</v>
      </c>
      <c r="C216" s="749" t="s">
        <v>571</v>
      </c>
      <c r="D216" s="750" t="s">
        <v>572</v>
      </c>
      <c r="E216" s="751">
        <v>50113001</v>
      </c>
      <c r="F216" s="750" t="s">
        <v>589</v>
      </c>
      <c r="G216" s="749" t="s">
        <v>597</v>
      </c>
      <c r="H216" s="749">
        <v>106618</v>
      </c>
      <c r="I216" s="749">
        <v>6618</v>
      </c>
      <c r="J216" s="749" t="s">
        <v>911</v>
      </c>
      <c r="K216" s="749" t="s">
        <v>912</v>
      </c>
      <c r="L216" s="752">
        <v>19.569999999999997</v>
      </c>
      <c r="M216" s="752">
        <v>1</v>
      </c>
      <c r="N216" s="753">
        <v>19.569999999999997</v>
      </c>
    </row>
    <row r="217" spans="1:14" ht="14.4" customHeight="1" x14ac:dyDescent="0.3">
      <c r="A217" s="747" t="s">
        <v>553</v>
      </c>
      <c r="B217" s="748" t="s">
        <v>554</v>
      </c>
      <c r="C217" s="749" t="s">
        <v>571</v>
      </c>
      <c r="D217" s="750" t="s">
        <v>572</v>
      </c>
      <c r="E217" s="751">
        <v>50113001</v>
      </c>
      <c r="F217" s="750" t="s">
        <v>589</v>
      </c>
      <c r="G217" s="749" t="s">
        <v>597</v>
      </c>
      <c r="H217" s="749">
        <v>186656</v>
      </c>
      <c r="I217" s="749">
        <v>86656</v>
      </c>
      <c r="J217" s="749" t="s">
        <v>913</v>
      </c>
      <c r="K217" s="749" t="s">
        <v>914</v>
      </c>
      <c r="L217" s="752">
        <v>29.279999999999994</v>
      </c>
      <c r="M217" s="752">
        <v>1</v>
      </c>
      <c r="N217" s="753">
        <v>29.279999999999994</v>
      </c>
    </row>
    <row r="218" spans="1:14" ht="14.4" customHeight="1" x14ac:dyDescent="0.3">
      <c r="A218" s="747" t="s">
        <v>553</v>
      </c>
      <c r="B218" s="748" t="s">
        <v>554</v>
      </c>
      <c r="C218" s="749" t="s">
        <v>571</v>
      </c>
      <c r="D218" s="750" t="s">
        <v>572</v>
      </c>
      <c r="E218" s="751">
        <v>50113001</v>
      </c>
      <c r="F218" s="750" t="s">
        <v>589</v>
      </c>
      <c r="G218" s="749" t="s">
        <v>597</v>
      </c>
      <c r="H218" s="749">
        <v>849187</v>
      </c>
      <c r="I218" s="749">
        <v>111902</v>
      </c>
      <c r="J218" s="749" t="s">
        <v>727</v>
      </c>
      <c r="K218" s="749" t="s">
        <v>728</v>
      </c>
      <c r="L218" s="752">
        <v>32.330000000000005</v>
      </c>
      <c r="M218" s="752">
        <v>1</v>
      </c>
      <c r="N218" s="753">
        <v>32.330000000000005</v>
      </c>
    </row>
    <row r="219" spans="1:14" ht="14.4" customHeight="1" x14ac:dyDescent="0.3">
      <c r="A219" s="747" t="s">
        <v>553</v>
      </c>
      <c r="B219" s="748" t="s">
        <v>554</v>
      </c>
      <c r="C219" s="749" t="s">
        <v>571</v>
      </c>
      <c r="D219" s="750" t="s">
        <v>572</v>
      </c>
      <c r="E219" s="751">
        <v>50113001</v>
      </c>
      <c r="F219" s="750" t="s">
        <v>589</v>
      </c>
      <c r="G219" s="749" t="s">
        <v>597</v>
      </c>
      <c r="H219" s="749">
        <v>155823</v>
      </c>
      <c r="I219" s="749">
        <v>55823</v>
      </c>
      <c r="J219" s="749" t="s">
        <v>729</v>
      </c>
      <c r="K219" s="749" t="s">
        <v>730</v>
      </c>
      <c r="L219" s="752">
        <v>33.625</v>
      </c>
      <c r="M219" s="752">
        <v>24</v>
      </c>
      <c r="N219" s="753">
        <v>807</v>
      </c>
    </row>
    <row r="220" spans="1:14" ht="14.4" customHeight="1" x14ac:dyDescent="0.3">
      <c r="A220" s="747" t="s">
        <v>553</v>
      </c>
      <c r="B220" s="748" t="s">
        <v>554</v>
      </c>
      <c r="C220" s="749" t="s">
        <v>571</v>
      </c>
      <c r="D220" s="750" t="s">
        <v>572</v>
      </c>
      <c r="E220" s="751">
        <v>50113001</v>
      </c>
      <c r="F220" s="750" t="s">
        <v>589</v>
      </c>
      <c r="G220" s="749" t="s">
        <v>597</v>
      </c>
      <c r="H220" s="749">
        <v>155824</v>
      </c>
      <c r="I220" s="749">
        <v>55824</v>
      </c>
      <c r="J220" s="749" t="s">
        <v>729</v>
      </c>
      <c r="K220" s="749" t="s">
        <v>731</v>
      </c>
      <c r="L220" s="752">
        <v>50.832903225806461</v>
      </c>
      <c r="M220" s="752">
        <v>62</v>
      </c>
      <c r="N220" s="753">
        <v>3151.6400000000008</v>
      </c>
    </row>
    <row r="221" spans="1:14" ht="14.4" customHeight="1" x14ac:dyDescent="0.3">
      <c r="A221" s="747" t="s">
        <v>553</v>
      </c>
      <c r="B221" s="748" t="s">
        <v>554</v>
      </c>
      <c r="C221" s="749" t="s">
        <v>571</v>
      </c>
      <c r="D221" s="750" t="s">
        <v>572</v>
      </c>
      <c r="E221" s="751">
        <v>50113001</v>
      </c>
      <c r="F221" s="750" t="s">
        <v>589</v>
      </c>
      <c r="G221" s="749" t="s">
        <v>597</v>
      </c>
      <c r="H221" s="749">
        <v>126786</v>
      </c>
      <c r="I221" s="749">
        <v>26786</v>
      </c>
      <c r="J221" s="749" t="s">
        <v>732</v>
      </c>
      <c r="K221" s="749" t="s">
        <v>733</v>
      </c>
      <c r="L221" s="752">
        <v>406.14333333333343</v>
      </c>
      <c r="M221" s="752">
        <v>3</v>
      </c>
      <c r="N221" s="753">
        <v>1218.4300000000003</v>
      </c>
    </row>
    <row r="222" spans="1:14" ht="14.4" customHeight="1" x14ac:dyDescent="0.3">
      <c r="A222" s="747" t="s">
        <v>553</v>
      </c>
      <c r="B222" s="748" t="s">
        <v>554</v>
      </c>
      <c r="C222" s="749" t="s">
        <v>571</v>
      </c>
      <c r="D222" s="750" t="s">
        <v>572</v>
      </c>
      <c r="E222" s="751">
        <v>50113001</v>
      </c>
      <c r="F222" s="750" t="s">
        <v>589</v>
      </c>
      <c r="G222" s="749" t="s">
        <v>590</v>
      </c>
      <c r="H222" s="749">
        <v>102420</v>
      </c>
      <c r="I222" s="749">
        <v>2420</v>
      </c>
      <c r="J222" s="749" t="s">
        <v>736</v>
      </c>
      <c r="K222" s="749" t="s">
        <v>737</v>
      </c>
      <c r="L222" s="752">
        <v>104.22333333333331</v>
      </c>
      <c r="M222" s="752">
        <v>9</v>
      </c>
      <c r="N222" s="753">
        <v>938.00999999999988</v>
      </c>
    </row>
    <row r="223" spans="1:14" ht="14.4" customHeight="1" x14ac:dyDescent="0.3">
      <c r="A223" s="747" t="s">
        <v>553</v>
      </c>
      <c r="B223" s="748" t="s">
        <v>554</v>
      </c>
      <c r="C223" s="749" t="s">
        <v>571</v>
      </c>
      <c r="D223" s="750" t="s">
        <v>572</v>
      </c>
      <c r="E223" s="751">
        <v>50113001</v>
      </c>
      <c r="F223" s="750" t="s">
        <v>589</v>
      </c>
      <c r="G223" s="749" t="s">
        <v>590</v>
      </c>
      <c r="H223" s="749">
        <v>100248</v>
      </c>
      <c r="I223" s="749">
        <v>176380</v>
      </c>
      <c r="J223" s="749" t="s">
        <v>915</v>
      </c>
      <c r="K223" s="749" t="s">
        <v>916</v>
      </c>
      <c r="L223" s="752">
        <v>87.6</v>
      </c>
      <c r="M223" s="752">
        <v>2</v>
      </c>
      <c r="N223" s="753">
        <v>175.2</v>
      </c>
    </row>
    <row r="224" spans="1:14" ht="14.4" customHeight="1" x14ac:dyDescent="0.3">
      <c r="A224" s="747" t="s">
        <v>553</v>
      </c>
      <c r="B224" s="748" t="s">
        <v>554</v>
      </c>
      <c r="C224" s="749" t="s">
        <v>571</v>
      </c>
      <c r="D224" s="750" t="s">
        <v>572</v>
      </c>
      <c r="E224" s="751">
        <v>50113001</v>
      </c>
      <c r="F224" s="750" t="s">
        <v>589</v>
      </c>
      <c r="G224" s="749" t="s">
        <v>597</v>
      </c>
      <c r="H224" s="749">
        <v>850729</v>
      </c>
      <c r="I224" s="749">
        <v>157875</v>
      </c>
      <c r="J224" s="749" t="s">
        <v>738</v>
      </c>
      <c r="K224" s="749" t="s">
        <v>739</v>
      </c>
      <c r="L224" s="752">
        <v>225.5</v>
      </c>
      <c r="M224" s="752">
        <v>6</v>
      </c>
      <c r="N224" s="753">
        <v>1353</v>
      </c>
    </row>
    <row r="225" spans="1:14" ht="14.4" customHeight="1" x14ac:dyDescent="0.3">
      <c r="A225" s="747" t="s">
        <v>553</v>
      </c>
      <c r="B225" s="748" t="s">
        <v>554</v>
      </c>
      <c r="C225" s="749" t="s">
        <v>571</v>
      </c>
      <c r="D225" s="750" t="s">
        <v>572</v>
      </c>
      <c r="E225" s="751">
        <v>50113001</v>
      </c>
      <c r="F225" s="750" t="s">
        <v>589</v>
      </c>
      <c r="G225" s="749" t="s">
        <v>590</v>
      </c>
      <c r="H225" s="749">
        <v>849941</v>
      </c>
      <c r="I225" s="749">
        <v>162142</v>
      </c>
      <c r="J225" s="749" t="s">
        <v>740</v>
      </c>
      <c r="K225" s="749" t="s">
        <v>741</v>
      </c>
      <c r="L225" s="752">
        <v>29.72</v>
      </c>
      <c r="M225" s="752">
        <v>6</v>
      </c>
      <c r="N225" s="753">
        <v>178.32</v>
      </c>
    </row>
    <row r="226" spans="1:14" ht="14.4" customHeight="1" x14ac:dyDescent="0.3">
      <c r="A226" s="747" t="s">
        <v>553</v>
      </c>
      <c r="B226" s="748" t="s">
        <v>554</v>
      </c>
      <c r="C226" s="749" t="s">
        <v>571</v>
      </c>
      <c r="D226" s="750" t="s">
        <v>572</v>
      </c>
      <c r="E226" s="751">
        <v>50113001</v>
      </c>
      <c r="F226" s="750" t="s">
        <v>589</v>
      </c>
      <c r="G226" s="749" t="s">
        <v>597</v>
      </c>
      <c r="H226" s="749">
        <v>177322</v>
      </c>
      <c r="I226" s="749">
        <v>177322</v>
      </c>
      <c r="J226" s="749" t="s">
        <v>917</v>
      </c>
      <c r="K226" s="749" t="s">
        <v>918</v>
      </c>
      <c r="L226" s="752">
        <v>35.51</v>
      </c>
      <c r="M226" s="752">
        <v>1</v>
      </c>
      <c r="N226" s="753">
        <v>35.51</v>
      </c>
    </row>
    <row r="227" spans="1:14" ht="14.4" customHeight="1" x14ac:dyDescent="0.3">
      <c r="A227" s="747" t="s">
        <v>553</v>
      </c>
      <c r="B227" s="748" t="s">
        <v>554</v>
      </c>
      <c r="C227" s="749" t="s">
        <v>571</v>
      </c>
      <c r="D227" s="750" t="s">
        <v>572</v>
      </c>
      <c r="E227" s="751">
        <v>50113001</v>
      </c>
      <c r="F227" s="750" t="s">
        <v>589</v>
      </c>
      <c r="G227" s="749" t="s">
        <v>590</v>
      </c>
      <c r="H227" s="749">
        <v>155911</v>
      </c>
      <c r="I227" s="749">
        <v>55911</v>
      </c>
      <c r="J227" s="749" t="s">
        <v>919</v>
      </c>
      <c r="K227" s="749" t="s">
        <v>920</v>
      </c>
      <c r="L227" s="752">
        <v>35.380000000000017</v>
      </c>
      <c r="M227" s="752">
        <v>1</v>
      </c>
      <c r="N227" s="753">
        <v>35.380000000000017</v>
      </c>
    </row>
    <row r="228" spans="1:14" ht="14.4" customHeight="1" x14ac:dyDescent="0.3">
      <c r="A228" s="747" t="s">
        <v>553</v>
      </c>
      <c r="B228" s="748" t="s">
        <v>554</v>
      </c>
      <c r="C228" s="749" t="s">
        <v>571</v>
      </c>
      <c r="D228" s="750" t="s">
        <v>572</v>
      </c>
      <c r="E228" s="751">
        <v>50113001</v>
      </c>
      <c r="F228" s="750" t="s">
        <v>589</v>
      </c>
      <c r="G228" s="749" t="s">
        <v>597</v>
      </c>
      <c r="H228" s="749">
        <v>847149</v>
      </c>
      <c r="I228" s="749">
        <v>124115</v>
      </c>
      <c r="J228" s="749" t="s">
        <v>921</v>
      </c>
      <c r="K228" s="749" t="s">
        <v>922</v>
      </c>
      <c r="L228" s="752">
        <v>213.24</v>
      </c>
      <c r="M228" s="752">
        <v>1</v>
      </c>
      <c r="N228" s="753">
        <v>213.24</v>
      </c>
    </row>
    <row r="229" spans="1:14" ht="14.4" customHeight="1" x14ac:dyDescent="0.3">
      <c r="A229" s="747" t="s">
        <v>553</v>
      </c>
      <c r="B229" s="748" t="s">
        <v>554</v>
      </c>
      <c r="C229" s="749" t="s">
        <v>571</v>
      </c>
      <c r="D229" s="750" t="s">
        <v>572</v>
      </c>
      <c r="E229" s="751">
        <v>50113001</v>
      </c>
      <c r="F229" s="750" t="s">
        <v>589</v>
      </c>
      <c r="G229" s="749" t="s">
        <v>597</v>
      </c>
      <c r="H229" s="749">
        <v>844651</v>
      </c>
      <c r="I229" s="749">
        <v>101205</v>
      </c>
      <c r="J229" s="749" t="s">
        <v>923</v>
      </c>
      <c r="K229" s="749" t="s">
        <v>924</v>
      </c>
      <c r="L229" s="752">
        <v>86.079999999999956</v>
      </c>
      <c r="M229" s="752">
        <v>2</v>
      </c>
      <c r="N229" s="753">
        <v>172.15999999999991</v>
      </c>
    </row>
    <row r="230" spans="1:14" ht="14.4" customHeight="1" x14ac:dyDescent="0.3">
      <c r="A230" s="747" t="s">
        <v>553</v>
      </c>
      <c r="B230" s="748" t="s">
        <v>554</v>
      </c>
      <c r="C230" s="749" t="s">
        <v>571</v>
      </c>
      <c r="D230" s="750" t="s">
        <v>572</v>
      </c>
      <c r="E230" s="751">
        <v>50113001</v>
      </c>
      <c r="F230" s="750" t="s">
        <v>589</v>
      </c>
      <c r="G230" s="749" t="s">
        <v>597</v>
      </c>
      <c r="H230" s="749">
        <v>178689</v>
      </c>
      <c r="I230" s="749">
        <v>178689</v>
      </c>
      <c r="J230" s="749" t="s">
        <v>925</v>
      </c>
      <c r="K230" s="749" t="s">
        <v>926</v>
      </c>
      <c r="L230" s="752">
        <v>97.759999999999948</v>
      </c>
      <c r="M230" s="752">
        <v>1</v>
      </c>
      <c r="N230" s="753">
        <v>97.759999999999948</v>
      </c>
    </row>
    <row r="231" spans="1:14" ht="14.4" customHeight="1" x14ac:dyDescent="0.3">
      <c r="A231" s="747" t="s">
        <v>553</v>
      </c>
      <c r="B231" s="748" t="s">
        <v>554</v>
      </c>
      <c r="C231" s="749" t="s">
        <v>571</v>
      </c>
      <c r="D231" s="750" t="s">
        <v>572</v>
      </c>
      <c r="E231" s="751">
        <v>50113001</v>
      </c>
      <c r="F231" s="750" t="s">
        <v>589</v>
      </c>
      <c r="G231" s="749" t="s">
        <v>590</v>
      </c>
      <c r="H231" s="749">
        <v>118304</v>
      </c>
      <c r="I231" s="749">
        <v>18304</v>
      </c>
      <c r="J231" s="749" t="s">
        <v>927</v>
      </c>
      <c r="K231" s="749" t="s">
        <v>928</v>
      </c>
      <c r="L231" s="752">
        <v>185.60999999999999</v>
      </c>
      <c r="M231" s="752">
        <v>1</v>
      </c>
      <c r="N231" s="753">
        <v>185.60999999999999</v>
      </c>
    </row>
    <row r="232" spans="1:14" ht="14.4" customHeight="1" x14ac:dyDescent="0.3">
      <c r="A232" s="747" t="s">
        <v>553</v>
      </c>
      <c r="B232" s="748" t="s">
        <v>554</v>
      </c>
      <c r="C232" s="749" t="s">
        <v>571</v>
      </c>
      <c r="D232" s="750" t="s">
        <v>572</v>
      </c>
      <c r="E232" s="751">
        <v>50113001</v>
      </c>
      <c r="F232" s="750" t="s">
        <v>589</v>
      </c>
      <c r="G232" s="749" t="s">
        <v>590</v>
      </c>
      <c r="H232" s="749">
        <v>185256</v>
      </c>
      <c r="I232" s="749">
        <v>85256</v>
      </c>
      <c r="J232" s="749" t="s">
        <v>929</v>
      </c>
      <c r="K232" s="749" t="s">
        <v>930</v>
      </c>
      <c r="L232" s="752">
        <v>29.490000000000006</v>
      </c>
      <c r="M232" s="752">
        <v>1</v>
      </c>
      <c r="N232" s="753">
        <v>29.490000000000006</v>
      </c>
    </row>
    <row r="233" spans="1:14" ht="14.4" customHeight="1" x14ac:dyDescent="0.3">
      <c r="A233" s="747" t="s">
        <v>553</v>
      </c>
      <c r="B233" s="748" t="s">
        <v>554</v>
      </c>
      <c r="C233" s="749" t="s">
        <v>571</v>
      </c>
      <c r="D233" s="750" t="s">
        <v>572</v>
      </c>
      <c r="E233" s="751">
        <v>50113001</v>
      </c>
      <c r="F233" s="750" t="s">
        <v>589</v>
      </c>
      <c r="G233" s="749" t="s">
        <v>590</v>
      </c>
      <c r="H233" s="749">
        <v>114937</v>
      </c>
      <c r="I233" s="749">
        <v>14937</v>
      </c>
      <c r="J233" s="749" t="s">
        <v>931</v>
      </c>
      <c r="K233" s="749" t="s">
        <v>932</v>
      </c>
      <c r="L233" s="752">
        <v>79.680000000000007</v>
      </c>
      <c r="M233" s="752">
        <v>1</v>
      </c>
      <c r="N233" s="753">
        <v>79.680000000000007</v>
      </c>
    </row>
    <row r="234" spans="1:14" ht="14.4" customHeight="1" x14ac:dyDescent="0.3">
      <c r="A234" s="747" t="s">
        <v>553</v>
      </c>
      <c r="B234" s="748" t="s">
        <v>554</v>
      </c>
      <c r="C234" s="749" t="s">
        <v>571</v>
      </c>
      <c r="D234" s="750" t="s">
        <v>572</v>
      </c>
      <c r="E234" s="751">
        <v>50113001</v>
      </c>
      <c r="F234" s="750" t="s">
        <v>589</v>
      </c>
      <c r="G234" s="749" t="s">
        <v>597</v>
      </c>
      <c r="H234" s="749">
        <v>115245</v>
      </c>
      <c r="I234" s="749">
        <v>15245</v>
      </c>
      <c r="J234" s="749" t="s">
        <v>933</v>
      </c>
      <c r="K234" s="749" t="s">
        <v>934</v>
      </c>
      <c r="L234" s="752">
        <v>1375</v>
      </c>
      <c r="M234" s="752">
        <v>2</v>
      </c>
      <c r="N234" s="753">
        <v>2750</v>
      </c>
    </row>
    <row r="235" spans="1:14" ht="14.4" customHeight="1" x14ac:dyDescent="0.3">
      <c r="A235" s="747" t="s">
        <v>553</v>
      </c>
      <c r="B235" s="748" t="s">
        <v>554</v>
      </c>
      <c r="C235" s="749" t="s">
        <v>571</v>
      </c>
      <c r="D235" s="750" t="s">
        <v>572</v>
      </c>
      <c r="E235" s="751">
        <v>50113001</v>
      </c>
      <c r="F235" s="750" t="s">
        <v>589</v>
      </c>
      <c r="G235" s="749" t="s">
        <v>590</v>
      </c>
      <c r="H235" s="749">
        <v>208204</v>
      </c>
      <c r="I235" s="749">
        <v>208204</v>
      </c>
      <c r="J235" s="749" t="s">
        <v>755</v>
      </c>
      <c r="K235" s="749" t="s">
        <v>756</v>
      </c>
      <c r="L235" s="752">
        <v>48.980000000000018</v>
      </c>
      <c r="M235" s="752">
        <v>1</v>
      </c>
      <c r="N235" s="753">
        <v>48.980000000000018</v>
      </c>
    </row>
    <row r="236" spans="1:14" ht="14.4" customHeight="1" x14ac:dyDescent="0.3">
      <c r="A236" s="747" t="s">
        <v>553</v>
      </c>
      <c r="B236" s="748" t="s">
        <v>554</v>
      </c>
      <c r="C236" s="749" t="s">
        <v>571</v>
      </c>
      <c r="D236" s="750" t="s">
        <v>572</v>
      </c>
      <c r="E236" s="751">
        <v>50113001</v>
      </c>
      <c r="F236" s="750" t="s">
        <v>589</v>
      </c>
      <c r="G236" s="749" t="s">
        <v>590</v>
      </c>
      <c r="H236" s="749">
        <v>194852</v>
      </c>
      <c r="I236" s="749">
        <v>94852</v>
      </c>
      <c r="J236" s="749" t="s">
        <v>761</v>
      </c>
      <c r="K236" s="749" t="s">
        <v>762</v>
      </c>
      <c r="L236" s="752">
        <v>1037.7499999999998</v>
      </c>
      <c r="M236" s="752">
        <v>1</v>
      </c>
      <c r="N236" s="753">
        <v>1037.7499999999998</v>
      </c>
    </row>
    <row r="237" spans="1:14" ht="14.4" customHeight="1" x14ac:dyDescent="0.3">
      <c r="A237" s="747" t="s">
        <v>553</v>
      </c>
      <c r="B237" s="748" t="s">
        <v>554</v>
      </c>
      <c r="C237" s="749" t="s">
        <v>571</v>
      </c>
      <c r="D237" s="750" t="s">
        <v>572</v>
      </c>
      <c r="E237" s="751">
        <v>50113001</v>
      </c>
      <c r="F237" s="750" t="s">
        <v>589</v>
      </c>
      <c r="G237" s="749" t="s">
        <v>590</v>
      </c>
      <c r="H237" s="749">
        <v>103688</v>
      </c>
      <c r="I237" s="749">
        <v>3688</v>
      </c>
      <c r="J237" s="749" t="s">
        <v>935</v>
      </c>
      <c r="K237" s="749" t="s">
        <v>936</v>
      </c>
      <c r="L237" s="752">
        <v>57.929999999999993</v>
      </c>
      <c r="M237" s="752">
        <v>4</v>
      </c>
      <c r="N237" s="753">
        <v>231.71999999999997</v>
      </c>
    </row>
    <row r="238" spans="1:14" ht="14.4" customHeight="1" x14ac:dyDescent="0.3">
      <c r="A238" s="747" t="s">
        <v>553</v>
      </c>
      <c r="B238" s="748" t="s">
        <v>554</v>
      </c>
      <c r="C238" s="749" t="s">
        <v>571</v>
      </c>
      <c r="D238" s="750" t="s">
        <v>572</v>
      </c>
      <c r="E238" s="751">
        <v>50113001</v>
      </c>
      <c r="F238" s="750" t="s">
        <v>589</v>
      </c>
      <c r="G238" s="749" t="s">
        <v>590</v>
      </c>
      <c r="H238" s="749">
        <v>100610</v>
      </c>
      <c r="I238" s="749">
        <v>610</v>
      </c>
      <c r="J238" s="749" t="s">
        <v>767</v>
      </c>
      <c r="K238" s="749" t="s">
        <v>768</v>
      </c>
      <c r="L238" s="752">
        <v>68.330000000000027</v>
      </c>
      <c r="M238" s="752">
        <v>6</v>
      </c>
      <c r="N238" s="753">
        <v>409.98000000000013</v>
      </c>
    </row>
    <row r="239" spans="1:14" ht="14.4" customHeight="1" x14ac:dyDescent="0.3">
      <c r="A239" s="747" t="s">
        <v>553</v>
      </c>
      <c r="B239" s="748" t="s">
        <v>554</v>
      </c>
      <c r="C239" s="749" t="s">
        <v>571</v>
      </c>
      <c r="D239" s="750" t="s">
        <v>572</v>
      </c>
      <c r="E239" s="751">
        <v>50113001</v>
      </c>
      <c r="F239" s="750" t="s">
        <v>589</v>
      </c>
      <c r="G239" s="749" t="s">
        <v>590</v>
      </c>
      <c r="H239" s="749">
        <v>100612</v>
      </c>
      <c r="I239" s="749">
        <v>612</v>
      </c>
      <c r="J239" s="749" t="s">
        <v>937</v>
      </c>
      <c r="K239" s="749" t="s">
        <v>938</v>
      </c>
      <c r="L239" s="752">
        <v>61.675384615384623</v>
      </c>
      <c r="M239" s="752">
        <v>13</v>
      </c>
      <c r="N239" s="753">
        <v>801.78000000000009</v>
      </c>
    </row>
    <row r="240" spans="1:14" ht="14.4" customHeight="1" x14ac:dyDescent="0.3">
      <c r="A240" s="747" t="s">
        <v>553</v>
      </c>
      <c r="B240" s="748" t="s">
        <v>554</v>
      </c>
      <c r="C240" s="749" t="s">
        <v>571</v>
      </c>
      <c r="D240" s="750" t="s">
        <v>572</v>
      </c>
      <c r="E240" s="751">
        <v>50113001</v>
      </c>
      <c r="F240" s="750" t="s">
        <v>589</v>
      </c>
      <c r="G240" s="749" t="s">
        <v>590</v>
      </c>
      <c r="H240" s="749">
        <v>148578</v>
      </c>
      <c r="I240" s="749">
        <v>48578</v>
      </c>
      <c r="J240" s="749" t="s">
        <v>776</v>
      </c>
      <c r="K240" s="749" t="s">
        <v>777</v>
      </c>
      <c r="L240" s="752">
        <v>54.98</v>
      </c>
      <c r="M240" s="752">
        <v>1</v>
      </c>
      <c r="N240" s="753">
        <v>54.98</v>
      </c>
    </row>
    <row r="241" spans="1:14" ht="14.4" customHeight="1" x14ac:dyDescent="0.3">
      <c r="A241" s="747" t="s">
        <v>553</v>
      </c>
      <c r="B241" s="748" t="s">
        <v>554</v>
      </c>
      <c r="C241" s="749" t="s">
        <v>571</v>
      </c>
      <c r="D241" s="750" t="s">
        <v>572</v>
      </c>
      <c r="E241" s="751">
        <v>50113001</v>
      </c>
      <c r="F241" s="750" t="s">
        <v>589</v>
      </c>
      <c r="G241" s="749" t="s">
        <v>590</v>
      </c>
      <c r="H241" s="749">
        <v>109847</v>
      </c>
      <c r="I241" s="749">
        <v>9847</v>
      </c>
      <c r="J241" s="749" t="s">
        <v>778</v>
      </c>
      <c r="K241" s="749" t="s">
        <v>779</v>
      </c>
      <c r="L241" s="752">
        <v>40.767499999999998</v>
      </c>
      <c r="M241" s="752">
        <v>4</v>
      </c>
      <c r="N241" s="753">
        <v>163.07</v>
      </c>
    </row>
    <row r="242" spans="1:14" ht="14.4" customHeight="1" x14ac:dyDescent="0.3">
      <c r="A242" s="747" t="s">
        <v>553</v>
      </c>
      <c r="B242" s="748" t="s">
        <v>554</v>
      </c>
      <c r="C242" s="749" t="s">
        <v>571</v>
      </c>
      <c r="D242" s="750" t="s">
        <v>572</v>
      </c>
      <c r="E242" s="751">
        <v>50113001</v>
      </c>
      <c r="F242" s="750" t="s">
        <v>589</v>
      </c>
      <c r="G242" s="749" t="s">
        <v>590</v>
      </c>
      <c r="H242" s="749">
        <v>191836</v>
      </c>
      <c r="I242" s="749">
        <v>91836</v>
      </c>
      <c r="J242" s="749" t="s">
        <v>778</v>
      </c>
      <c r="K242" s="749" t="s">
        <v>780</v>
      </c>
      <c r="L242" s="752">
        <v>44.667142857142849</v>
      </c>
      <c r="M242" s="752">
        <v>14</v>
      </c>
      <c r="N242" s="753">
        <v>625.33999999999992</v>
      </c>
    </row>
    <row r="243" spans="1:14" ht="14.4" customHeight="1" x14ac:dyDescent="0.3">
      <c r="A243" s="747" t="s">
        <v>553</v>
      </c>
      <c r="B243" s="748" t="s">
        <v>554</v>
      </c>
      <c r="C243" s="749" t="s">
        <v>571</v>
      </c>
      <c r="D243" s="750" t="s">
        <v>572</v>
      </c>
      <c r="E243" s="751">
        <v>50113001</v>
      </c>
      <c r="F243" s="750" t="s">
        <v>589</v>
      </c>
      <c r="G243" s="749" t="s">
        <v>590</v>
      </c>
      <c r="H243" s="749">
        <v>159672</v>
      </c>
      <c r="I243" s="749">
        <v>59672</v>
      </c>
      <c r="J243" s="749" t="s">
        <v>939</v>
      </c>
      <c r="K243" s="749" t="s">
        <v>940</v>
      </c>
      <c r="L243" s="752">
        <v>46.97</v>
      </c>
      <c r="M243" s="752">
        <v>2</v>
      </c>
      <c r="N243" s="753">
        <v>93.94</v>
      </c>
    </row>
    <row r="244" spans="1:14" ht="14.4" customHeight="1" x14ac:dyDescent="0.3">
      <c r="A244" s="747" t="s">
        <v>553</v>
      </c>
      <c r="B244" s="748" t="s">
        <v>554</v>
      </c>
      <c r="C244" s="749" t="s">
        <v>571</v>
      </c>
      <c r="D244" s="750" t="s">
        <v>572</v>
      </c>
      <c r="E244" s="751">
        <v>50113001</v>
      </c>
      <c r="F244" s="750" t="s">
        <v>589</v>
      </c>
      <c r="G244" s="749" t="s">
        <v>590</v>
      </c>
      <c r="H244" s="749">
        <v>215851</v>
      </c>
      <c r="I244" s="749">
        <v>215851</v>
      </c>
      <c r="J244" s="749" t="s">
        <v>941</v>
      </c>
      <c r="K244" s="749" t="s">
        <v>942</v>
      </c>
      <c r="L244" s="752">
        <v>290.41199999999998</v>
      </c>
      <c r="M244" s="752">
        <v>5</v>
      </c>
      <c r="N244" s="753">
        <v>1452.06</v>
      </c>
    </row>
    <row r="245" spans="1:14" ht="14.4" customHeight="1" x14ac:dyDescent="0.3">
      <c r="A245" s="747" t="s">
        <v>553</v>
      </c>
      <c r="B245" s="748" t="s">
        <v>554</v>
      </c>
      <c r="C245" s="749" t="s">
        <v>571</v>
      </c>
      <c r="D245" s="750" t="s">
        <v>572</v>
      </c>
      <c r="E245" s="751">
        <v>50113001</v>
      </c>
      <c r="F245" s="750" t="s">
        <v>589</v>
      </c>
      <c r="G245" s="749" t="s">
        <v>590</v>
      </c>
      <c r="H245" s="749">
        <v>214619</v>
      </c>
      <c r="I245" s="749">
        <v>214619</v>
      </c>
      <c r="J245" s="749" t="s">
        <v>943</v>
      </c>
      <c r="K245" s="749" t="s">
        <v>944</v>
      </c>
      <c r="L245" s="752">
        <v>224.40000000000006</v>
      </c>
      <c r="M245" s="752">
        <v>1</v>
      </c>
      <c r="N245" s="753">
        <v>224.40000000000006</v>
      </c>
    </row>
    <row r="246" spans="1:14" ht="14.4" customHeight="1" x14ac:dyDescent="0.3">
      <c r="A246" s="747" t="s">
        <v>553</v>
      </c>
      <c r="B246" s="748" t="s">
        <v>554</v>
      </c>
      <c r="C246" s="749" t="s">
        <v>571</v>
      </c>
      <c r="D246" s="750" t="s">
        <v>572</v>
      </c>
      <c r="E246" s="751">
        <v>50113001</v>
      </c>
      <c r="F246" s="750" t="s">
        <v>589</v>
      </c>
      <c r="G246" s="749" t="s">
        <v>597</v>
      </c>
      <c r="H246" s="749">
        <v>190968</v>
      </c>
      <c r="I246" s="749">
        <v>190968</v>
      </c>
      <c r="J246" s="749" t="s">
        <v>945</v>
      </c>
      <c r="K246" s="749" t="s">
        <v>904</v>
      </c>
      <c r="L246" s="752">
        <v>195.81000000000006</v>
      </c>
      <c r="M246" s="752">
        <v>1</v>
      </c>
      <c r="N246" s="753">
        <v>195.81000000000006</v>
      </c>
    </row>
    <row r="247" spans="1:14" ht="14.4" customHeight="1" x14ac:dyDescent="0.3">
      <c r="A247" s="747" t="s">
        <v>553</v>
      </c>
      <c r="B247" s="748" t="s">
        <v>554</v>
      </c>
      <c r="C247" s="749" t="s">
        <v>571</v>
      </c>
      <c r="D247" s="750" t="s">
        <v>572</v>
      </c>
      <c r="E247" s="751">
        <v>50113001</v>
      </c>
      <c r="F247" s="750" t="s">
        <v>589</v>
      </c>
      <c r="G247" s="749" t="s">
        <v>597</v>
      </c>
      <c r="H247" s="749">
        <v>150309</v>
      </c>
      <c r="I247" s="749">
        <v>50309</v>
      </c>
      <c r="J247" s="749" t="s">
        <v>946</v>
      </c>
      <c r="K247" s="749" t="s">
        <v>698</v>
      </c>
      <c r="L247" s="752">
        <v>34.690000000000005</v>
      </c>
      <c r="M247" s="752">
        <v>2</v>
      </c>
      <c r="N247" s="753">
        <v>69.38000000000001</v>
      </c>
    </row>
    <row r="248" spans="1:14" ht="14.4" customHeight="1" x14ac:dyDescent="0.3">
      <c r="A248" s="747" t="s">
        <v>553</v>
      </c>
      <c r="B248" s="748" t="s">
        <v>554</v>
      </c>
      <c r="C248" s="749" t="s">
        <v>571</v>
      </c>
      <c r="D248" s="750" t="s">
        <v>572</v>
      </c>
      <c r="E248" s="751">
        <v>50113001</v>
      </c>
      <c r="F248" s="750" t="s">
        <v>589</v>
      </c>
      <c r="G248" s="749" t="s">
        <v>590</v>
      </c>
      <c r="H248" s="749">
        <v>197864</v>
      </c>
      <c r="I248" s="749">
        <v>97864</v>
      </c>
      <c r="J248" s="749" t="s">
        <v>947</v>
      </c>
      <c r="K248" s="749" t="s">
        <v>948</v>
      </c>
      <c r="L248" s="752">
        <v>300.75</v>
      </c>
      <c r="M248" s="752">
        <v>3</v>
      </c>
      <c r="N248" s="753">
        <v>902.25</v>
      </c>
    </row>
    <row r="249" spans="1:14" ht="14.4" customHeight="1" x14ac:dyDescent="0.3">
      <c r="A249" s="747" t="s">
        <v>553</v>
      </c>
      <c r="B249" s="748" t="s">
        <v>554</v>
      </c>
      <c r="C249" s="749" t="s">
        <v>571</v>
      </c>
      <c r="D249" s="750" t="s">
        <v>572</v>
      </c>
      <c r="E249" s="751">
        <v>50113001</v>
      </c>
      <c r="F249" s="750" t="s">
        <v>589</v>
      </c>
      <c r="G249" s="749" t="s">
        <v>590</v>
      </c>
      <c r="H249" s="749">
        <v>100643</v>
      </c>
      <c r="I249" s="749">
        <v>643</v>
      </c>
      <c r="J249" s="749" t="s">
        <v>785</v>
      </c>
      <c r="K249" s="749" t="s">
        <v>786</v>
      </c>
      <c r="L249" s="752">
        <v>63.640000000000015</v>
      </c>
      <c r="M249" s="752">
        <v>1</v>
      </c>
      <c r="N249" s="753">
        <v>63.640000000000015</v>
      </c>
    </row>
    <row r="250" spans="1:14" ht="14.4" customHeight="1" x14ac:dyDescent="0.3">
      <c r="A250" s="747" t="s">
        <v>553</v>
      </c>
      <c r="B250" s="748" t="s">
        <v>554</v>
      </c>
      <c r="C250" s="749" t="s">
        <v>571</v>
      </c>
      <c r="D250" s="750" t="s">
        <v>572</v>
      </c>
      <c r="E250" s="751">
        <v>50113001</v>
      </c>
      <c r="F250" s="750" t="s">
        <v>589</v>
      </c>
      <c r="G250" s="749" t="s">
        <v>597</v>
      </c>
      <c r="H250" s="749">
        <v>166030</v>
      </c>
      <c r="I250" s="749">
        <v>66030</v>
      </c>
      <c r="J250" s="749" t="s">
        <v>949</v>
      </c>
      <c r="K250" s="749" t="s">
        <v>950</v>
      </c>
      <c r="L250" s="752">
        <v>29.829999999999995</v>
      </c>
      <c r="M250" s="752">
        <v>3</v>
      </c>
      <c r="N250" s="753">
        <v>89.489999999999981</v>
      </c>
    </row>
    <row r="251" spans="1:14" ht="14.4" customHeight="1" x14ac:dyDescent="0.3">
      <c r="A251" s="747" t="s">
        <v>553</v>
      </c>
      <c r="B251" s="748" t="s">
        <v>554</v>
      </c>
      <c r="C251" s="749" t="s">
        <v>571</v>
      </c>
      <c r="D251" s="750" t="s">
        <v>572</v>
      </c>
      <c r="E251" s="751">
        <v>50113001</v>
      </c>
      <c r="F251" s="750" t="s">
        <v>589</v>
      </c>
      <c r="G251" s="749" t="s">
        <v>597</v>
      </c>
      <c r="H251" s="749">
        <v>153950</v>
      </c>
      <c r="I251" s="749">
        <v>53950</v>
      </c>
      <c r="J251" s="749" t="s">
        <v>951</v>
      </c>
      <c r="K251" s="749" t="s">
        <v>952</v>
      </c>
      <c r="L251" s="752">
        <v>91.54000000000002</v>
      </c>
      <c r="M251" s="752">
        <v>1</v>
      </c>
      <c r="N251" s="753">
        <v>91.54000000000002</v>
      </c>
    </row>
    <row r="252" spans="1:14" ht="14.4" customHeight="1" x14ac:dyDescent="0.3">
      <c r="A252" s="747" t="s">
        <v>553</v>
      </c>
      <c r="B252" s="748" t="s">
        <v>554</v>
      </c>
      <c r="C252" s="749" t="s">
        <v>571</v>
      </c>
      <c r="D252" s="750" t="s">
        <v>572</v>
      </c>
      <c r="E252" s="751">
        <v>50113001</v>
      </c>
      <c r="F252" s="750" t="s">
        <v>589</v>
      </c>
      <c r="G252" s="749" t="s">
        <v>597</v>
      </c>
      <c r="H252" s="749">
        <v>987473</v>
      </c>
      <c r="I252" s="749">
        <v>146894</v>
      </c>
      <c r="J252" s="749" t="s">
        <v>790</v>
      </c>
      <c r="K252" s="749" t="s">
        <v>791</v>
      </c>
      <c r="L252" s="752">
        <v>21.960000000000004</v>
      </c>
      <c r="M252" s="752">
        <v>9</v>
      </c>
      <c r="N252" s="753">
        <v>197.64000000000004</v>
      </c>
    </row>
    <row r="253" spans="1:14" ht="14.4" customHeight="1" x14ac:dyDescent="0.3">
      <c r="A253" s="747" t="s">
        <v>553</v>
      </c>
      <c r="B253" s="748" t="s">
        <v>554</v>
      </c>
      <c r="C253" s="749" t="s">
        <v>571</v>
      </c>
      <c r="D253" s="750" t="s">
        <v>572</v>
      </c>
      <c r="E253" s="751">
        <v>50113001</v>
      </c>
      <c r="F253" s="750" t="s">
        <v>589</v>
      </c>
      <c r="G253" s="749" t="s">
        <v>597</v>
      </c>
      <c r="H253" s="749">
        <v>846141</v>
      </c>
      <c r="I253" s="749">
        <v>107794</v>
      </c>
      <c r="J253" s="749" t="s">
        <v>953</v>
      </c>
      <c r="K253" s="749" t="s">
        <v>954</v>
      </c>
      <c r="L253" s="752">
        <v>288.94000000000005</v>
      </c>
      <c r="M253" s="752">
        <v>1</v>
      </c>
      <c r="N253" s="753">
        <v>288.94000000000005</v>
      </c>
    </row>
    <row r="254" spans="1:14" ht="14.4" customHeight="1" x14ac:dyDescent="0.3">
      <c r="A254" s="747" t="s">
        <v>553</v>
      </c>
      <c r="B254" s="748" t="s">
        <v>554</v>
      </c>
      <c r="C254" s="749" t="s">
        <v>571</v>
      </c>
      <c r="D254" s="750" t="s">
        <v>572</v>
      </c>
      <c r="E254" s="751">
        <v>50113002</v>
      </c>
      <c r="F254" s="750" t="s">
        <v>793</v>
      </c>
      <c r="G254" s="749" t="s">
        <v>590</v>
      </c>
      <c r="H254" s="749">
        <v>396914</v>
      </c>
      <c r="I254" s="749">
        <v>52301</v>
      </c>
      <c r="J254" s="749" t="s">
        <v>955</v>
      </c>
      <c r="K254" s="749" t="s">
        <v>956</v>
      </c>
      <c r="L254" s="752">
        <v>2221.34</v>
      </c>
      <c r="M254" s="752">
        <v>1</v>
      </c>
      <c r="N254" s="753">
        <v>2221.34</v>
      </c>
    </row>
    <row r="255" spans="1:14" ht="14.4" customHeight="1" x14ac:dyDescent="0.3">
      <c r="A255" s="747" t="s">
        <v>553</v>
      </c>
      <c r="B255" s="748" t="s">
        <v>554</v>
      </c>
      <c r="C255" s="749" t="s">
        <v>571</v>
      </c>
      <c r="D255" s="750" t="s">
        <v>572</v>
      </c>
      <c r="E255" s="751">
        <v>50113002</v>
      </c>
      <c r="F255" s="750" t="s">
        <v>793</v>
      </c>
      <c r="G255" s="749" t="s">
        <v>590</v>
      </c>
      <c r="H255" s="749">
        <v>103513</v>
      </c>
      <c r="I255" s="749">
        <v>3513</v>
      </c>
      <c r="J255" s="749" t="s">
        <v>957</v>
      </c>
      <c r="K255" s="749" t="s">
        <v>799</v>
      </c>
      <c r="L255" s="752">
        <v>2228.8200000000002</v>
      </c>
      <c r="M255" s="752">
        <v>2</v>
      </c>
      <c r="N255" s="753">
        <v>4457.6400000000003</v>
      </c>
    </row>
    <row r="256" spans="1:14" ht="14.4" customHeight="1" x14ac:dyDescent="0.3">
      <c r="A256" s="747" t="s">
        <v>553</v>
      </c>
      <c r="B256" s="748" t="s">
        <v>554</v>
      </c>
      <c r="C256" s="749" t="s">
        <v>571</v>
      </c>
      <c r="D256" s="750" t="s">
        <v>572</v>
      </c>
      <c r="E256" s="751">
        <v>50113002</v>
      </c>
      <c r="F256" s="750" t="s">
        <v>793</v>
      </c>
      <c r="G256" s="749" t="s">
        <v>590</v>
      </c>
      <c r="H256" s="749">
        <v>103414</v>
      </c>
      <c r="I256" s="749">
        <v>3414</v>
      </c>
      <c r="J256" s="749" t="s">
        <v>798</v>
      </c>
      <c r="K256" s="749" t="s">
        <v>799</v>
      </c>
      <c r="L256" s="752">
        <v>2443.1899999999996</v>
      </c>
      <c r="M256" s="752">
        <v>7</v>
      </c>
      <c r="N256" s="753">
        <v>17102.329999999998</v>
      </c>
    </row>
    <row r="257" spans="1:14" ht="14.4" customHeight="1" x14ac:dyDescent="0.3">
      <c r="A257" s="747" t="s">
        <v>553</v>
      </c>
      <c r="B257" s="748" t="s">
        <v>554</v>
      </c>
      <c r="C257" s="749" t="s">
        <v>571</v>
      </c>
      <c r="D257" s="750" t="s">
        <v>572</v>
      </c>
      <c r="E257" s="751">
        <v>50113006</v>
      </c>
      <c r="F257" s="750" t="s">
        <v>800</v>
      </c>
      <c r="G257" s="749" t="s">
        <v>597</v>
      </c>
      <c r="H257" s="749">
        <v>33897</v>
      </c>
      <c r="I257" s="749">
        <v>33897</v>
      </c>
      <c r="J257" s="749" t="s">
        <v>958</v>
      </c>
      <c r="K257" s="749" t="s">
        <v>807</v>
      </c>
      <c r="L257" s="752">
        <v>149.76999999999998</v>
      </c>
      <c r="M257" s="752">
        <v>2</v>
      </c>
      <c r="N257" s="753">
        <v>299.53999999999996</v>
      </c>
    </row>
    <row r="258" spans="1:14" ht="14.4" customHeight="1" x14ac:dyDescent="0.3">
      <c r="A258" s="747" t="s">
        <v>553</v>
      </c>
      <c r="B258" s="748" t="s">
        <v>554</v>
      </c>
      <c r="C258" s="749" t="s">
        <v>571</v>
      </c>
      <c r="D258" s="750" t="s">
        <v>572</v>
      </c>
      <c r="E258" s="751">
        <v>50113006</v>
      </c>
      <c r="F258" s="750" t="s">
        <v>800</v>
      </c>
      <c r="G258" s="749" t="s">
        <v>597</v>
      </c>
      <c r="H258" s="749">
        <v>846765</v>
      </c>
      <c r="I258" s="749">
        <v>33421</v>
      </c>
      <c r="J258" s="749" t="s">
        <v>959</v>
      </c>
      <c r="K258" s="749" t="s">
        <v>807</v>
      </c>
      <c r="L258" s="752">
        <v>135.59999999999997</v>
      </c>
      <c r="M258" s="752">
        <v>2</v>
      </c>
      <c r="N258" s="753">
        <v>271.19999999999993</v>
      </c>
    </row>
    <row r="259" spans="1:14" ht="14.4" customHeight="1" x14ac:dyDescent="0.3">
      <c r="A259" s="747" t="s">
        <v>553</v>
      </c>
      <c r="B259" s="748" t="s">
        <v>554</v>
      </c>
      <c r="C259" s="749" t="s">
        <v>571</v>
      </c>
      <c r="D259" s="750" t="s">
        <v>572</v>
      </c>
      <c r="E259" s="751">
        <v>50113006</v>
      </c>
      <c r="F259" s="750" t="s">
        <v>800</v>
      </c>
      <c r="G259" s="749" t="s">
        <v>597</v>
      </c>
      <c r="H259" s="749">
        <v>33865</v>
      </c>
      <c r="I259" s="749">
        <v>33865</v>
      </c>
      <c r="J259" s="749" t="s">
        <v>809</v>
      </c>
      <c r="K259" s="749" t="s">
        <v>807</v>
      </c>
      <c r="L259" s="752">
        <v>135.60000000000002</v>
      </c>
      <c r="M259" s="752">
        <v>2</v>
      </c>
      <c r="N259" s="753">
        <v>271.20000000000005</v>
      </c>
    </row>
    <row r="260" spans="1:14" ht="14.4" customHeight="1" x14ac:dyDescent="0.3">
      <c r="A260" s="747" t="s">
        <v>553</v>
      </c>
      <c r="B260" s="748" t="s">
        <v>554</v>
      </c>
      <c r="C260" s="749" t="s">
        <v>571</v>
      </c>
      <c r="D260" s="750" t="s">
        <v>572</v>
      </c>
      <c r="E260" s="751">
        <v>50113006</v>
      </c>
      <c r="F260" s="750" t="s">
        <v>800</v>
      </c>
      <c r="G260" s="749" t="s">
        <v>597</v>
      </c>
      <c r="H260" s="749">
        <v>846766</v>
      </c>
      <c r="I260" s="749">
        <v>33420</v>
      </c>
      <c r="J260" s="749" t="s">
        <v>960</v>
      </c>
      <c r="K260" s="749" t="s">
        <v>807</v>
      </c>
      <c r="L260" s="752">
        <v>135.59999999999997</v>
      </c>
      <c r="M260" s="752">
        <v>2</v>
      </c>
      <c r="N260" s="753">
        <v>271.19999999999993</v>
      </c>
    </row>
    <row r="261" spans="1:14" ht="14.4" customHeight="1" x14ac:dyDescent="0.3">
      <c r="A261" s="747" t="s">
        <v>553</v>
      </c>
      <c r="B261" s="748" t="s">
        <v>554</v>
      </c>
      <c r="C261" s="749" t="s">
        <v>571</v>
      </c>
      <c r="D261" s="750" t="s">
        <v>572</v>
      </c>
      <c r="E261" s="751">
        <v>50113006</v>
      </c>
      <c r="F261" s="750" t="s">
        <v>800</v>
      </c>
      <c r="G261" s="749" t="s">
        <v>597</v>
      </c>
      <c r="H261" s="749">
        <v>990352</v>
      </c>
      <c r="I261" s="749">
        <v>33935</v>
      </c>
      <c r="J261" s="749" t="s">
        <v>961</v>
      </c>
      <c r="K261" s="749" t="s">
        <v>804</v>
      </c>
      <c r="L261" s="752">
        <v>30.669999999999998</v>
      </c>
      <c r="M261" s="752">
        <v>6</v>
      </c>
      <c r="N261" s="753">
        <v>184.01999999999998</v>
      </c>
    </row>
    <row r="262" spans="1:14" ht="14.4" customHeight="1" x14ac:dyDescent="0.3">
      <c r="A262" s="747" t="s">
        <v>553</v>
      </c>
      <c r="B262" s="748" t="s">
        <v>554</v>
      </c>
      <c r="C262" s="749" t="s">
        <v>571</v>
      </c>
      <c r="D262" s="750" t="s">
        <v>572</v>
      </c>
      <c r="E262" s="751">
        <v>50113006</v>
      </c>
      <c r="F262" s="750" t="s">
        <v>800</v>
      </c>
      <c r="G262" s="749" t="s">
        <v>590</v>
      </c>
      <c r="H262" s="749">
        <v>217054</v>
      </c>
      <c r="I262" s="749">
        <v>217054</v>
      </c>
      <c r="J262" s="749" t="s">
        <v>962</v>
      </c>
      <c r="K262" s="749" t="s">
        <v>963</v>
      </c>
      <c r="L262" s="752">
        <v>1109.0400000000002</v>
      </c>
      <c r="M262" s="752">
        <v>2</v>
      </c>
      <c r="N262" s="753">
        <v>2218.0800000000004</v>
      </c>
    </row>
    <row r="263" spans="1:14" ht="14.4" customHeight="1" x14ac:dyDescent="0.3">
      <c r="A263" s="747" t="s">
        <v>553</v>
      </c>
      <c r="B263" s="748" t="s">
        <v>554</v>
      </c>
      <c r="C263" s="749" t="s">
        <v>571</v>
      </c>
      <c r="D263" s="750" t="s">
        <v>572</v>
      </c>
      <c r="E263" s="751">
        <v>50113008</v>
      </c>
      <c r="F263" s="750" t="s">
        <v>964</v>
      </c>
      <c r="G263" s="749"/>
      <c r="H263" s="749"/>
      <c r="I263" s="749">
        <v>138455</v>
      </c>
      <c r="J263" s="749" t="s">
        <v>965</v>
      </c>
      <c r="K263" s="749" t="s">
        <v>966</v>
      </c>
      <c r="L263" s="752">
        <v>1287</v>
      </c>
      <c r="M263" s="752">
        <v>6</v>
      </c>
      <c r="N263" s="753">
        <v>7722</v>
      </c>
    </row>
    <row r="264" spans="1:14" ht="14.4" customHeight="1" x14ac:dyDescent="0.3">
      <c r="A264" s="747" t="s">
        <v>553</v>
      </c>
      <c r="B264" s="748" t="s">
        <v>554</v>
      </c>
      <c r="C264" s="749" t="s">
        <v>571</v>
      </c>
      <c r="D264" s="750" t="s">
        <v>572</v>
      </c>
      <c r="E264" s="751">
        <v>50113013</v>
      </c>
      <c r="F264" s="750" t="s">
        <v>812</v>
      </c>
      <c r="G264" s="749" t="s">
        <v>590</v>
      </c>
      <c r="H264" s="749">
        <v>194156</v>
      </c>
      <c r="I264" s="749">
        <v>94156</v>
      </c>
      <c r="J264" s="749" t="s">
        <v>813</v>
      </c>
      <c r="K264" s="749" t="s">
        <v>967</v>
      </c>
      <c r="L264" s="752">
        <v>119.58</v>
      </c>
      <c r="M264" s="752">
        <v>2</v>
      </c>
      <c r="N264" s="753">
        <v>239.16</v>
      </c>
    </row>
    <row r="265" spans="1:14" ht="14.4" customHeight="1" x14ac:dyDescent="0.3">
      <c r="A265" s="747" t="s">
        <v>553</v>
      </c>
      <c r="B265" s="748" t="s">
        <v>554</v>
      </c>
      <c r="C265" s="749" t="s">
        <v>571</v>
      </c>
      <c r="D265" s="750" t="s">
        <v>572</v>
      </c>
      <c r="E265" s="751">
        <v>50113013</v>
      </c>
      <c r="F265" s="750" t="s">
        <v>812</v>
      </c>
      <c r="G265" s="749" t="s">
        <v>597</v>
      </c>
      <c r="H265" s="749">
        <v>194155</v>
      </c>
      <c r="I265" s="749">
        <v>94155</v>
      </c>
      <c r="J265" s="749" t="s">
        <v>813</v>
      </c>
      <c r="K265" s="749" t="s">
        <v>814</v>
      </c>
      <c r="L265" s="752">
        <v>320.32000000000005</v>
      </c>
      <c r="M265" s="752">
        <v>4.7999999999999989</v>
      </c>
      <c r="N265" s="753">
        <v>1537.5359999999998</v>
      </c>
    </row>
    <row r="266" spans="1:14" ht="14.4" customHeight="1" x14ac:dyDescent="0.3">
      <c r="A266" s="747" t="s">
        <v>553</v>
      </c>
      <c r="B266" s="748" t="s">
        <v>554</v>
      </c>
      <c r="C266" s="749" t="s">
        <v>571</v>
      </c>
      <c r="D266" s="750" t="s">
        <v>572</v>
      </c>
      <c r="E266" s="751">
        <v>50113013</v>
      </c>
      <c r="F266" s="750" t="s">
        <v>812</v>
      </c>
      <c r="G266" s="749" t="s">
        <v>597</v>
      </c>
      <c r="H266" s="749">
        <v>195147</v>
      </c>
      <c r="I266" s="749">
        <v>195147</v>
      </c>
      <c r="J266" s="749" t="s">
        <v>968</v>
      </c>
      <c r="K266" s="749" t="s">
        <v>969</v>
      </c>
      <c r="L266" s="752">
        <v>561.51</v>
      </c>
      <c r="M266" s="752">
        <v>2</v>
      </c>
      <c r="N266" s="753">
        <v>1123.02</v>
      </c>
    </row>
    <row r="267" spans="1:14" ht="14.4" customHeight="1" x14ac:dyDescent="0.3">
      <c r="A267" s="747" t="s">
        <v>553</v>
      </c>
      <c r="B267" s="748" t="s">
        <v>554</v>
      </c>
      <c r="C267" s="749" t="s">
        <v>571</v>
      </c>
      <c r="D267" s="750" t="s">
        <v>572</v>
      </c>
      <c r="E267" s="751">
        <v>50113013</v>
      </c>
      <c r="F267" s="750" t="s">
        <v>812</v>
      </c>
      <c r="G267" s="749" t="s">
        <v>597</v>
      </c>
      <c r="H267" s="749">
        <v>203097</v>
      </c>
      <c r="I267" s="749">
        <v>203097</v>
      </c>
      <c r="J267" s="749" t="s">
        <v>970</v>
      </c>
      <c r="K267" s="749" t="s">
        <v>971</v>
      </c>
      <c r="L267" s="752">
        <v>165.91000000000008</v>
      </c>
      <c r="M267" s="752">
        <v>2</v>
      </c>
      <c r="N267" s="753">
        <v>331.82000000000016</v>
      </c>
    </row>
    <row r="268" spans="1:14" ht="14.4" customHeight="1" x14ac:dyDescent="0.3">
      <c r="A268" s="747" t="s">
        <v>553</v>
      </c>
      <c r="B268" s="748" t="s">
        <v>554</v>
      </c>
      <c r="C268" s="749" t="s">
        <v>571</v>
      </c>
      <c r="D268" s="750" t="s">
        <v>572</v>
      </c>
      <c r="E268" s="751">
        <v>50113013</v>
      </c>
      <c r="F268" s="750" t="s">
        <v>812</v>
      </c>
      <c r="G268" s="749" t="s">
        <v>590</v>
      </c>
      <c r="H268" s="749">
        <v>172972</v>
      </c>
      <c r="I268" s="749">
        <v>72972</v>
      </c>
      <c r="J268" s="749" t="s">
        <v>815</v>
      </c>
      <c r="K268" s="749" t="s">
        <v>816</v>
      </c>
      <c r="L268" s="752">
        <v>181.65000000000052</v>
      </c>
      <c r="M268" s="752">
        <v>130.59999999999988</v>
      </c>
      <c r="N268" s="753">
        <v>23723.490000000045</v>
      </c>
    </row>
    <row r="269" spans="1:14" ht="14.4" customHeight="1" x14ac:dyDescent="0.3">
      <c r="A269" s="747" t="s">
        <v>553</v>
      </c>
      <c r="B269" s="748" t="s">
        <v>554</v>
      </c>
      <c r="C269" s="749" t="s">
        <v>571</v>
      </c>
      <c r="D269" s="750" t="s">
        <v>572</v>
      </c>
      <c r="E269" s="751">
        <v>50113013</v>
      </c>
      <c r="F269" s="750" t="s">
        <v>812</v>
      </c>
      <c r="G269" s="749" t="s">
        <v>597</v>
      </c>
      <c r="H269" s="749">
        <v>105951</v>
      </c>
      <c r="I269" s="749">
        <v>5951</v>
      </c>
      <c r="J269" s="749" t="s">
        <v>972</v>
      </c>
      <c r="K269" s="749" t="s">
        <v>973</v>
      </c>
      <c r="L269" s="752">
        <v>114.36500000000001</v>
      </c>
      <c r="M269" s="752">
        <v>4</v>
      </c>
      <c r="N269" s="753">
        <v>457.46000000000004</v>
      </c>
    </row>
    <row r="270" spans="1:14" ht="14.4" customHeight="1" x14ac:dyDescent="0.3">
      <c r="A270" s="747" t="s">
        <v>553</v>
      </c>
      <c r="B270" s="748" t="s">
        <v>554</v>
      </c>
      <c r="C270" s="749" t="s">
        <v>571</v>
      </c>
      <c r="D270" s="750" t="s">
        <v>572</v>
      </c>
      <c r="E270" s="751">
        <v>50113013</v>
      </c>
      <c r="F270" s="750" t="s">
        <v>812</v>
      </c>
      <c r="G270" s="749" t="s">
        <v>597</v>
      </c>
      <c r="H270" s="749">
        <v>183817</v>
      </c>
      <c r="I270" s="749">
        <v>183817</v>
      </c>
      <c r="J270" s="749" t="s">
        <v>974</v>
      </c>
      <c r="K270" s="749" t="s">
        <v>820</v>
      </c>
      <c r="L270" s="752">
        <v>918.5</v>
      </c>
      <c r="M270" s="752">
        <v>14.5</v>
      </c>
      <c r="N270" s="753">
        <v>13318.25</v>
      </c>
    </row>
    <row r="271" spans="1:14" ht="14.4" customHeight="1" x14ac:dyDescent="0.3">
      <c r="A271" s="747" t="s">
        <v>553</v>
      </c>
      <c r="B271" s="748" t="s">
        <v>554</v>
      </c>
      <c r="C271" s="749" t="s">
        <v>571</v>
      </c>
      <c r="D271" s="750" t="s">
        <v>572</v>
      </c>
      <c r="E271" s="751">
        <v>50113013</v>
      </c>
      <c r="F271" s="750" t="s">
        <v>812</v>
      </c>
      <c r="G271" s="749" t="s">
        <v>590</v>
      </c>
      <c r="H271" s="749">
        <v>183926</v>
      </c>
      <c r="I271" s="749">
        <v>183926</v>
      </c>
      <c r="J271" s="749" t="s">
        <v>819</v>
      </c>
      <c r="K271" s="749" t="s">
        <v>820</v>
      </c>
      <c r="L271" s="752">
        <v>132.65999999999974</v>
      </c>
      <c r="M271" s="752">
        <v>19.000000000000018</v>
      </c>
      <c r="N271" s="753">
        <v>2520.5399999999977</v>
      </c>
    </row>
    <row r="272" spans="1:14" ht="14.4" customHeight="1" x14ac:dyDescent="0.3">
      <c r="A272" s="747" t="s">
        <v>553</v>
      </c>
      <c r="B272" s="748" t="s">
        <v>554</v>
      </c>
      <c r="C272" s="749" t="s">
        <v>571</v>
      </c>
      <c r="D272" s="750" t="s">
        <v>572</v>
      </c>
      <c r="E272" s="751">
        <v>50113013</v>
      </c>
      <c r="F272" s="750" t="s">
        <v>812</v>
      </c>
      <c r="G272" s="749" t="s">
        <v>597</v>
      </c>
      <c r="H272" s="749">
        <v>111706</v>
      </c>
      <c r="I272" s="749">
        <v>11706</v>
      </c>
      <c r="J272" s="749" t="s">
        <v>821</v>
      </c>
      <c r="K272" s="749" t="s">
        <v>822</v>
      </c>
      <c r="L272" s="752">
        <v>229.52</v>
      </c>
      <c r="M272" s="752">
        <v>1</v>
      </c>
      <c r="N272" s="753">
        <v>229.52</v>
      </c>
    </row>
    <row r="273" spans="1:14" ht="14.4" customHeight="1" x14ac:dyDescent="0.3">
      <c r="A273" s="747" t="s">
        <v>553</v>
      </c>
      <c r="B273" s="748" t="s">
        <v>554</v>
      </c>
      <c r="C273" s="749" t="s">
        <v>571</v>
      </c>
      <c r="D273" s="750" t="s">
        <v>572</v>
      </c>
      <c r="E273" s="751">
        <v>50113013</v>
      </c>
      <c r="F273" s="750" t="s">
        <v>812</v>
      </c>
      <c r="G273" s="749" t="s">
        <v>590</v>
      </c>
      <c r="H273" s="749">
        <v>131654</v>
      </c>
      <c r="I273" s="749">
        <v>131654</v>
      </c>
      <c r="J273" s="749" t="s">
        <v>975</v>
      </c>
      <c r="K273" s="749" t="s">
        <v>976</v>
      </c>
      <c r="L273" s="752">
        <v>264</v>
      </c>
      <c r="M273" s="752">
        <v>1</v>
      </c>
      <c r="N273" s="753">
        <v>264</v>
      </c>
    </row>
    <row r="274" spans="1:14" ht="14.4" customHeight="1" x14ac:dyDescent="0.3">
      <c r="A274" s="747" t="s">
        <v>553</v>
      </c>
      <c r="B274" s="748" t="s">
        <v>554</v>
      </c>
      <c r="C274" s="749" t="s">
        <v>571</v>
      </c>
      <c r="D274" s="750" t="s">
        <v>572</v>
      </c>
      <c r="E274" s="751">
        <v>50113013</v>
      </c>
      <c r="F274" s="750" t="s">
        <v>812</v>
      </c>
      <c r="G274" s="749" t="s">
        <v>590</v>
      </c>
      <c r="H274" s="749">
        <v>131656</v>
      </c>
      <c r="I274" s="749">
        <v>131656</v>
      </c>
      <c r="J274" s="749" t="s">
        <v>977</v>
      </c>
      <c r="K274" s="749" t="s">
        <v>978</v>
      </c>
      <c r="L274" s="752">
        <v>517</v>
      </c>
      <c r="M274" s="752">
        <v>2</v>
      </c>
      <c r="N274" s="753">
        <v>1034</v>
      </c>
    </row>
    <row r="275" spans="1:14" ht="14.4" customHeight="1" x14ac:dyDescent="0.3">
      <c r="A275" s="747" t="s">
        <v>553</v>
      </c>
      <c r="B275" s="748" t="s">
        <v>554</v>
      </c>
      <c r="C275" s="749" t="s">
        <v>571</v>
      </c>
      <c r="D275" s="750" t="s">
        <v>572</v>
      </c>
      <c r="E275" s="751">
        <v>50113013</v>
      </c>
      <c r="F275" s="750" t="s">
        <v>812</v>
      </c>
      <c r="G275" s="749" t="s">
        <v>590</v>
      </c>
      <c r="H275" s="749">
        <v>162187</v>
      </c>
      <c r="I275" s="749">
        <v>162187</v>
      </c>
      <c r="J275" s="749" t="s">
        <v>823</v>
      </c>
      <c r="K275" s="749" t="s">
        <v>824</v>
      </c>
      <c r="L275" s="752">
        <v>313.26086956521743</v>
      </c>
      <c r="M275" s="752">
        <v>2.2999999999999998</v>
      </c>
      <c r="N275" s="753">
        <v>720.5</v>
      </c>
    </row>
    <row r="276" spans="1:14" ht="14.4" customHeight="1" x14ac:dyDescent="0.3">
      <c r="A276" s="747" t="s">
        <v>553</v>
      </c>
      <c r="B276" s="748" t="s">
        <v>554</v>
      </c>
      <c r="C276" s="749" t="s">
        <v>571</v>
      </c>
      <c r="D276" s="750" t="s">
        <v>572</v>
      </c>
      <c r="E276" s="751">
        <v>50113013</v>
      </c>
      <c r="F276" s="750" t="s">
        <v>812</v>
      </c>
      <c r="G276" s="749" t="s">
        <v>590</v>
      </c>
      <c r="H276" s="749">
        <v>102427</v>
      </c>
      <c r="I276" s="749">
        <v>2427</v>
      </c>
      <c r="J276" s="749" t="s">
        <v>979</v>
      </c>
      <c r="K276" s="749" t="s">
        <v>980</v>
      </c>
      <c r="L276" s="752">
        <v>89.079999999999984</v>
      </c>
      <c r="M276" s="752">
        <v>2</v>
      </c>
      <c r="N276" s="753">
        <v>178.15999999999997</v>
      </c>
    </row>
    <row r="277" spans="1:14" ht="14.4" customHeight="1" x14ac:dyDescent="0.3">
      <c r="A277" s="747" t="s">
        <v>553</v>
      </c>
      <c r="B277" s="748" t="s">
        <v>554</v>
      </c>
      <c r="C277" s="749" t="s">
        <v>571</v>
      </c>
      <c r="D277" s="750" t="s">
        <v>572</v>
      </c>
      <c r="E277" s="751">
        <v>50113013</v>
      </c>
      <c r="F277" s="750" t="s">
        <v>812</v>
      </c>
      <c r="G277" s="749" t="s">
        <v>590</v>
      </c>
      <c r="H277" s="749">
        <v>847476</v>
      </c>
      <c r="I277" s="749">
        <v>112782</v>
      </c>
      <c r="J277" s="749" t="s">
        <v>825</v>
      </c>
      <c r="K277" s="749" t="s">
        <v>826</v>
      </c>
      <c r="L277" s="752">
        <v>674.31076767676757</v>
      </c>
      <c r="M277" s="752">
        <v>1.65</v>
      </c>
      <c r="N277" s="753">
        <v>1112.6127666666664</v>
      </c>
    </row>
    <row r="278" spans="1:14" ht="14.4" customHeight="1" x14ac:dyDescent="0.3">
      <c r="A278" s="747" t="s">
        <v>553</v>
      </c>
      <c r="B278" s="748" t="s">
        <v>554</v>
      </c>
      <c r="C278" s="749" t="s">
        <v>571</v>
      </c>
      <c r="D278" s="750" t="s">
        <v>572</v>
      </c>
      <c r="E278" s="751">
        <v>50113013</v>
      </c>
      <c r="F278" s="750" t="s">
        <v>812</v>
      </c>
      <c r="G278" s="749" t="s">
        <v>597</v>
      </c>
      <c r="H278" s="749">
        <v>111592</v>
      </c>
      <c r="I278" s="749">
        <v>11592</v>
      </c>
      <c r="J278" s="749" t="s">
        <v>827</v>
      </c>
      <c r="K278" s="749" t="s">
        <v>828</v>
      </c>
      <c r="L278" s="752">
        <v>384.34833333333336</v>
      </c>
      <c r="M278" s="752">
        <v>12</v>
      </c>
      <c r="N278" s="753">
        <v>4612.18</v>
      </c>
    </row>
    <row r="279" spans="1:14" ht="14.4" customHeight="1" x14ac:dyDescent="0.3">
      <c r="A279" s="747" t="s">
        <v>553</v>
      </c>
      <c r="B279" s="748" t="s">
        <v>554</v>
      </c>
      <c r="C279" s="749" t="s">
        <v>571</v>
      </c>
      <c r="D279" s="750" t="s">
        <v>572</v>
      </c>
      <c r="E279" s="751">
        <v>50113013</v>
      </c>
      <c r="F279" s="750" t="s">
        <v>812</v>
      </c>
      <c r="G279" s="749" t="s">
        <v>597</v>
      </c>
      <c r="H279" s="749">
        <v>197000</v>
      </c>
      <c r="I279" s="749">
        <v>97000</v>
      </c>
      <c r="J279" s="749" t="s">
        <v>829</v>
      </c>
      <c r="K279" s="749" t="s">
        <v>830</v>
      </c>
      <c r="L279" s="752">
        <v>18.959999999999997</v>
      </c>
      <c r="M279" s="752">
        <v>20</v>
      </c>
      <c r="N279" s="753">
        <v>379.19999999999993</v>
      </c>
    </row>
    <row r="280" spans="1:14" ht="14.4" customHeight="1" x14ac:dyDescent="0.3">
      <c r="A280" s="747" t="s">
        <v>553</v>
      </c>
      <c r="B280" s="748" t="s">
        <v>554</v>
      </c>
      <c r="C280" s="749" t="s">
        <v>571</v>
      </c>
      <c r="D280" s="750" t="s">
        <v>572</v>
      </c>
      <c r="E280" s="751">
        <v>50113013</v>
      </c>
      <c r="F280" s="750" t="s">
        <v>812</v>
      </c>
      <c r="G280" s="749" t="s">
        <v>590</v>
      </c>
      <c r="H280" s="749">
        <v>155636</v>
      </c>
      <c r="I280" s="749">
        <v>55636</v>
      </c>
      <c r="J280" s="749" t="s">
        <v>981</v>
      </c>
      <c r="K280" s="749" t="s">
        <v>982</v>
      </c>
      <c r="L280" s="752">
        <v>53.030000000000008</v>
      </c>
      <c r="M280" s="752">
        <v>2</v>
      </c>
      <c r="N280" s="753">
        <v>106.06000000000002</v>
      </c>
    </row>
    <row r="281" spans="1:14" ht="14.4" customHeight="1" x14ac:dyDescent="0.3">
      <c r="A281" s="747" t="s">
        <v>553</v>
      </c>
      <c r="B281" s="748" t="s">
        <v>554</v>
      </c>
      <c r="C281" s="749" t="s">
        <v>571</v>
      </c>
      <c r="D281" s="750" t="s">
        <v>572</v>
      </c>
      <c r="E281" s="751">
        <v>50113013</v>
      </c>
      <c r="F281" s="750" t="s">
        <v>812</v>
      </c>
      <c r="G281" s="749" t="s">
        <v>590</v>
      </c>
      <c r="H281" s="749">
        <v>101076</v>
      </c>
      <c r="I281" s="749">
        <v>1076</v>
      </c>
      <c r="J281" s="749" t="s">
        <v>983</v>
      </c>
      <c r="K281" s="749" t="s">
        <v>984</v>
      </c>
      <c r="L281" s="752">
        <v>78.430000000000021</v>
      </c>
      <c r="M281" s="752">
        <v>4</v>
      </c>
      <c r="N281" s="753">
        <v>313.72000000000008</v>
      </c>
    </row>
    <row r="282" spans="1:14" ht="14.4" customHeight="1" x14ac:dyDescent="0.3">
      <c r="A282" s="747" t="s">
        <v>553</v>
      </c>
      <c r="B282" s="748" t="s">
        <v>554</v>
      </c>
      <c r="C282" s="749" t="s">
        <v>571</v>
      </c>
      <c r="D282" s="750" t="s">
        <v>572</v>
      </c>
      <c r="E282" s="751">
        <v>50113013</v>
      </c>
      <c r="F282" s="750" t="s">
        <v>812</v>
      </c>
      <c r="G282" s="749" t="s">
        <v>597</v>
      </c>
      <c r="H282" s="749">
        <v>113453</v>
      </c>
      <c r="I282" s="749">
        <v>113453</v>
      </c>
      <c r="J282" s="749" t="s">
        <v>831</v>
      </c>
      <c r="K282" s="749" t="s">
        <v>832</v>
      </c>
      <c r="L282" s="752">
        <v>458.7</v>
      </c>
      <c r="M282" s="752">
        <v>10</v>
      </c>
      <c r="N282" s="753">
        <v>4587</v>
      </c>
    </row>
    <row r="283" spans="1:14" ht="14.4" customHeight="1" x14ac:dyDescent="0.3">
      <c r="A283" s="747" t="s">
        <v>553</v>
      </c>
      <c r="B283" s="748" t="s">
        <v>554</v>
      </c>
      <c r="C283" s="749" t="s">
        <v>571</v>
      </c>
      <c r="D283" s="750" t="s">
        <v>572</v>
      </c>
      <c r="E283" s="751">
        <v>50113013</v>
      </c>
      <c r="F283" s="750" t="s">
        <v>812</v>
      </c>
      <c r="G283" s="749" t="s">
        <v>590</v>
      </c>
      <c r="H283" s="749">
        <v>106264</v>
      </c>
      <c r="I283" s="749">
        <v>6264</v>
      </c>
      <c r="J283" s="749" t="s">
        <v>985</v>
      </c>
      <c r="K283" s="749" t="s">
        <v>986</v>
      </c>
      <c r="L283" s="752">
        <v>31.67</v>
      </c>
      <c r="M283" s="752">
        <v>4</v>
      </c>
      <c r="N283" s="753">
        <v>126.68</v>
      </c>
    </row>
    <row r="284" spans="1:14" ht="14.4" customHeight="1" x14ac:dyDescent="0.3">
      <c r="A284" s="747" t="s">
        <v>553</v>
      </c>
      <c r="B284" s="748" t="s">
        <v>554</v>
      </c>
      <c r="C284" s="749" t="s">
        <v>571</v>
      </c>
      <c r="D284" s="750" t="s">
        <v>572</v>
      </c>
      <c r="E284" s="751">
        <v>50113013</v>
      </c>
      <c r="F284" s="750" t="s">
        <v>812</v>
      </c>
      <c r="G284" s="749" t="s">
        <v>597</v>
      </c>
      <c r="H284" s="749">
        <v>126127</v>
      </c>
      <c r="I284" s="749">
        <v>26127</v>
      </c>
      <c r="J284" s="749" t="s">
        <v>987</v>
      </c>
      <c r="K284" s="749" t="s">
        <v>988</v>
      </c>
      <c r="L284" s="752">
        <v>12178.08</v>
      </c>
      <c r="M284" s="752">
        <v>2</v>
      </c>
      <c r="N284" s="753">
        <v>24356.16</v>
      </c>
    </row>
    <row r="285" spans="1:14" ht="14.4" customHeight="1" x14ac:dyDescent="0.3">
      <c r="A285" s="747" t="s">
        <v>553</v>
      </c>
      <c r="B285" s="748" t="s">
        <v>554</v>
      </c>
      <c r="C285" s="749" t="s">
        <v>571</v>
      </c>
      <c r="D285" s="750" t="s">
        <v>572</v>
      </c>
      <c r="E285" s="751">
        <v>50113013</v>
      </c>
      <c r="F285" s="750" t="s">
        <v>812</v>
      </c>
      <c r="G285" s="749" t="s">
        <v>590</v>
      </c>
      <c r="H285" s="749">
        <v>116600</v>
      </c>
      <c r="I285" s="749">
        <v>16600</v>
      </c>
      <c r="J285" s="749" t="s">
        <v>989</v>
      </c>
      <c r="K285" s="749" t="s">
        <v>990</v>
      </c>
      <c r="L285" s="752">
        <v>23.559999999999992</v>
      </c>
      <c r="M285" s="752">
        <v>119</v>
      </c>
      <c r="N285" s="753">
        <v>2803.639999999999</v>
      </c>
    </row>
    <row r="286" spans="1:14" ht="14.4" customHeight="1" x14ac:dyDescent="0.3">
      <c r="A286" s="747" t="s">
        <v>553</v>
      </c>
      <c r="B286" s="748" t="s">
        <v>554</v>
      </c>
      <c r="C286" s="749" t="s">
        <v>571</v>
      </c>
      <c r="D286" s="750" t="s">
        <v>572</v>
      </c>
      <c r="E286" s="751">
        <v>50113013</v>
      </c>
      <c r="F286" s="750" t="s">
        <v>812</v>
      </c>
      <c r="G286" s="749" t="s">
        <v>597</v>
      </c>
      <c r="H286" s="749">
        <v>166269</v>
      </c>
      <c r="I286" s="749">
        <v>166269</v>
      </c>
      <c r="J286" s="749" t="s">
        <v>991</v>
      </c>
      <c r="K286" s="749" t="s">
        <v>992</v>
      </c>
      <c r="L286" s="752">
        <v>52.879999999999995</v>
      </c>
      <c r="M286" s="752">
        <v>20</v>
      </c>
      <c r="N286" s="753">
        <v>1057.5999999999999</v>
      </c>
    </row>
    <row r="287" spans="1:14" ht="14.4" customHeight="1" x14ac:dyDescent="0.3">
      <c r="A287" s="747" t="s">
        <v>553</v>
      </c>
      <c r="B287" s="748" t="s">
        <v>554</v>
      </c>
      <c r="C287" s="749" t="s">
        <v>571</v>
      </c>
      <c r="D287" s="750" t="s">
        <v>572</v>
      </c>
      <c r="E287" s="751">
        <v>50113013</v>
      </c>
      <c r="F287" s="750" t="s">
        <v>812</v>
      </c>
      <c r="G287" s="749" t="s">
        <v>597</v>
      </c>
      <c r="H287" s="749">
        <v>103708</v>
      </c>
      <c r="I287" s="749">
        <v>3708</v>
      </c>
      <c r="J287" s="749" t="s">
        <v>993</v>
      </c>
      <c r="K287" s="749" t="s">
        <v>994</v>
      </c>
      <c r="L287" s="752">
        <v>1128.73</v>
      </c>
      <c r="M287" s="752">
        <v>1.4</v>
      </c>
      <c r="N287" s="753">
        <v>1580.222</v>
      </c>
    </row>
    <row r="288" spans="1:14" ht="14.4" customHeight="1" x14ac:dyDescent="0.3">
      <c r="A288" s="747" t="s">
        <v>553</v>
      </c>
      <c r="B288" s="748" t="s">
        <v>554</v>
      </c>
      <c r="C288" s="749" t="s">
        <v>571</v>
      </c>
      <c r="D288" s="750" t="s">
        <v>572</v>
      </c>
      <c r="E288" s="751">
        <v>50113014</v>
      </c>
      <c r="F288" s="750" t="s">
        <v>833</v>
      </c>
      <c r="G288" s="749" t="s">
        <v>597</v>
      </c>
      <c r="H288" s="749">
        <v>64942</v>
      </c>
      <c r="I288" s="749">
        <v>64942</v>
      </c>
      <c r="J288" s="749" t="s">
        <v>834</v>
      </c>
      <c r="K288" s="749" t="s">
        <v>835</v>
      </c>
      <c r="L288" s="752">
        <v>2113.9600000000005</v>
      </c>
      <c r="M288" s="752">
        <v>1</v>
      </c>
      <c r="N288" s="753">
        <v>2113.9600000000005</v>
      </c>
    </row>
    <row r="289" spans="1:14" ht="14.4" customHeight="1" x14ac:dyDescent="0.3">
      <c r="A289" s="747" t="s">
        <v>553</v>
      </c>
      <c r="B289" s="748" t="s">
        <v>554</v>
      </c>
      <c r="C289" s="749" t="s">
        <v>571</v>
      </c>
      <c r="D289" s="750" t="s">
        <v>572</v>
      </c>
      <c r="E289" s="751">
        <v>50113014</v>
      </c>
      <c r="F289" s="750" t="s">
        <v>833</v>
      </c>
      <c r="G289" s="749" t="s">
        <v>597</v>
      </c>
      <c r="H289" s="749">
        <v>164401</v>
      </c>
      <c r="I289" s="749">
        <v>164401</v>
      </c>
      <c r="J289" s="749" t="s">
        <v>836</v>
      </c>
      <c r="K289" s="749" t="s">
        <v>837</v>
      </c>
      <c r="L289" s="752">
        <v>148.5</v>
      </c>
      <c r="M289" s="752">
        <v>1</v>
      </c>
      <c r="N289" s="753">
        <v>148.5</v>
      </c>
    </row>
    <row r="290" spans="1:14" ht="14.4" customHeight="1" x14ac:dyDescent="0.3">
      <c r="A290" s="747" t="s">
        <v>553</v>
      </c>
      <c r="B290" s="748" t="s">
        <v>554</v>
      </c>
      <c r="C290" s="749" t="s">
        <v>574</v>
      </c>
      <c r="D290" s="750" t="s">
        <v>575</v>
      </c>
      <c r="E290" s="751">
        <v>50113001</v>
      </c>
      <c r="F290" s="750" t="s">
        <v>589</v>
      </c>
      <c r="G290" s="749" t="s">
        <v>590</v>
      </c>
      <c r="H290" s="749">
        <v>146686</v>
      </c>
      <c r="I290" s="749">
        <v>146686</v>
      </c>
      <c r="J290" s="749" t="s">
        <v>845</v>
      </c>
      <c r="K290" s="749" t="s">
        <v>846</v>
      </c>
      <c r="L290" s="752">
        <v>19.8</v>
      </c>
      <c r="M290" s="752">
        <v>130</v>
      </c>
      <c r="N290" s="753">
        <v>2574</v>
      </c>
    </row>
    <row r="291" spans="1:14" ht="14.4" customHeight="1" x14ac:dyDescent="0.3">
      <c r="A291" s="747" t="s">
        <v>553</v>
      </c>
      <c r="B291" s="748" t="s">
        <v>554</v>
      </c>
      <c r="C291" s="749" t="s">
        <v>574</v>
      </c>
      <c r="D291" s="750" t="s">
        <v>575</v>
      </c>
      <c r="E291" s="751">
        <v>50113001</v>
      </c>
      <c r="F291" s="750" t="s">
        <v>589</v>
      </c>
      <c r="G291" s="749" t="s">
        <v>597</v>
      </c>
      <c r="H291" s="749">
        <v>164788</v>
      </c>
      <c r="I291" s="749">
        <v>64788</v>
      </c>
      <c r="J291" s="749" t="s">
        <v>995</v>
      </c>
      <c r="K291" s="749" t="s">
        <v>904</v>
      </c>
      <c r="L291" s="752">
        <v>96.05000000000004</v>
      </c>
      <c r="M291" s="752">
        <v>1</v>
      </c>
      <c r="N291" s="753">
        <v>96.05000000000004</v>
      </c>
    </row>
    <row r="292" spans="1:14" ht="14.4" customHeight="1" x14ac:dyDescent="0.3">
      <c r="A292" s="747" t="s">
        <v>553</v>
      </c>
      <c r="B292" s="748" t="s">
        <v>554</v>
      </c>
      <c r="C292" s="749" t="s">
        <v>574</v>
      </c>
      <c r="D292" s="750" t="s">
        <v>575</v>
      </c>
      <c r="E292" s="751">
        <v>50113001</v>
      </c>
      <c r="F292" s="750" t="s">
        <v>589</v>
      </c>
      <c r="G292" s="749" t="s">
        <v>590</v>
      </c>
      <c r="H292" s="749">
        <v>192729</v>
      </c>
      <c r="I292" s="749">
        <v>92729</v>
      </c>
      <c r="J292" s="749" t="s">
        <v>593</v>
      </c>
      <c r="K292" s="749" t="s">
        <v>594</v>
      </c>
      <c r="L292" s="752">
        <v>48.451428571428565</v>
      </c>
      <c r="M292" s="752">
        <v>14</v>
      </c>
      <c r="N292" s="753">
        <v>678.31999999999994</v>
      </c>
    </row>
    <row r="293" spans="1:14" ht="14.4" customHeight="1" x14ac:dyDescent="0.3">
      <c r="A293" s="747" t="s">
        <v>553</v>
      </c>
      <c r="B293" s="748" t="s">
        <v>554</v>
      </c>
      <c r="C293" s="749" t="s">
        <v>574</v>
      </c>
      <c r="D293" s="750" t="s">
        <v>575</v>
      </c>
      <c r="E293" s="751">
        <v>50113001</v>
      </c>
      <c r="F293" s="750" t="s">
        <v>589</v>
      </c>
      <c r="G293" s="749" t="s">
        <v>597</v>
      </c>
      <c r="H293" s="749">
        <v>102954</v>
      </c>
      <c r="I293" s="749">
        <v>2954</v>
      </c>
      <c r="J293" s="749" t="s">
        <v>996</v>
      </c>
      <c r="K293" s="749" t="s">
        <v>997</v>
      </c>
      <c r="L293" s="752">
        <v>15.000000000000004</v>
      </c>
      <c r="M293" s="752">
        <v>1</v>
      </c>
      <c r="N293" s="753">
        <v>15.000000000000004</v>
      </c>
    </row>
    <row r="294" spans="1:14" ht="14.4" customHeight="1" x14ac:dyDescent="0.3">
      <c r="A294" s="747" t="s">
        <v>553</v>
      </c>
      <c r="B294" s="748" t="s">
        <v>554</v>
      </c>
      <c r="C294" s="749" t="s">
        <v>574</v>
      </c>
      <c r="D294" s="750" t="s">
        <v>575</v>
      </c>
      <c r="E294" s="751">
        <v>50113001</v>
      </c>
      <c r="F294" s="750" t="s">
        <v>589</v>
      </c>
      <c r="G294" s="749" t="s">
        <v>590</v>
      </c>
      <c r="H294" s="749">
        <v>167547</v>
      </c>
      <c r="I294" s="749">
        <v>67547</v>
      </c>
      <c r="J294" s="749" t="s">
        <v>602</v>
      </c>
      <c r="K294" s="749" t="s">
        <v>603</v>
      </c>
      <c r="L294" s="752">
        <v>47.12</v>
      </c>
      <c r="M294" s="752">
        <v>5</v>
      </c>
      <c r="N294" s="753">
        <v>235.6</v>
      </c>
    </row>
    <row r="295" spans="1:14" ht="14.4" customHeight="1" x14ac:dyDescent="0.3">
      <c r="A295" s="747" t="s">
        <v>553</v>
      </c>
      <c r="B295" s="748" t="s">
        <v>554</v>
      </c>
      <c r="C295" s="749" t="s">
        <v>574</v>
      </c>
      <c r="D295" s="750" t="s">
        <v>575</v>
      </c>
      <c r="E295" s="751">
        <v>50113001</v>
      </c>
      <c r="F295" s="750" t="s">
        <v>589</v>
      </c>
      <c r="G295" s="749" t="s">
        <v>590</v>
      </c>
      <c r="H295" s="749">
        <v>194916</v>
      </c>
      <c r="I295" s="749">
        <v>94916</v>
      </c>
      <c r="J295" s="749" t="s">
        <v>998</v>
      </c>
      <c r="K295" s="749" t="s">
        <v>999</v>
      </c>
      <c r="L295" s="752">
        <v>84.784999999999997</v>
      </c>
      <c r="M295" s="752">
        <v>8</v>
      </c>
      <c r="N295" s="753">
        <v>678.28</v>
      </c>
    </row>
    <row r="296" spans="1:14" ht="14.4" customHeight="1" x14ac:dyDescent="0.3">
      <c r="A296" s="747" t="s">
        <v>553</v>
      </c>
      <c r="B296" s="748" t="s">
        <v>554</v>
      </c>
      <c r="C296" s="749" t="s">
        <v>574</v>
      </c>
      <c r="D296" s="750" t="s">
        <v>575</v>
      </c>
      <c r="E296" s="751">
        <v>50113001</v>
      </c>
      <c r="F296" s="750" t="s">
        <v>589</v>
      </c>
      <c r="G296" s="749" t="s">
        <v>597</v>
      </c>
      <c r="H296" s="749">
        <v>202900</v>
      </c>
      <c r="I296" s="749">
        <v>202900</v>
      </c>
      <c r="J296" s="749" t="s">
        <v>1000</v>
      </c>
      <c r="K296" s="749" t="s">
        <v>1001</v>
      </c>
      <c r="L296" s="752">
        <v>33.799999999999997</v>
      </c>
      <c r="M296" s="752">
        <v>10</v>
      </c>
      <c r="N296" s="753">
        <v>338</v>
      </c>
    </row>
    <row r="297" spans="1:14" ht="14.4" customHeight="1" x14ac:dyDescent="0.3">
      <c r="A297" s="747" t="s">
        <v>553</v>
      </c>
      <c r="B297" s="748" t="s">
        <v>554</v>
      </c>
      <c r="C297" s="749" t="s">
        <v>574</v>
      </c>
      <c r="D297" s="750" t="s">
        <v>575</v>
      </c>
      <c r="E297" s="751">
        <v>50113001</v>
      </c>
      <c r="F297" s="750" t="s">
        <v>589</v>
      </c>
      <c r="G297" s="749" t="s">
        <v>590</v>
      </c>
      <c r="H297" s="749">
        <v>193582</v>
      </c>
      <c r="I297" s="749">
        <v>93582</v>
      </c>
      <c r="J297" s="749" t="s">
        <v>1002</v>
      </c>
      <c r="K297" s="749" t="s">
        <v>1003</v>
      </c>
      <c r="L297" s="752">
        <v>73.65000000000002</v>
      </c>
      <c r="M297" s="752">
        <v>1</v>
      </c>
      <c r="N297" s="753">
        <v>73.65000000000002</v>
      </c>
    </row>
    <row r="298" spans="1:14" ht="14.4" customHeight="1" x14ac:dyDescent="0.3">
      <c r="A298" s="747" t="s">
        <v>553</v>
      </c>
      <c r="B298" s="748" t="s">
        <v>554</v>
      </c>
      <c r="C298" s="749" t="s">
        <v>574</v>
      </c>
      <c r="D298" s="750" t="s">
        <v>575</v>
      </c>
      <c r="E298" s="751">
        <v>50113001</v>
      </c>
      <c r="F298" s="750" t="s">
        <v>589</v>
      </c>
      <c r="G298" s="749" t="s">
        <v>590</v>
      </c>
      <c r="H298" s="749">
        <v>845369</v>
      </c>
      <c r="I298" s="749">
        <v>107987</v>
      </c>
      <c r="J298" s="749" t="s">
        <v>851</v>
      </c>
      <c r="K298" s="749" t="s">
        <v>852</v>
      </c>
      <c r="L298" s="752">
        <v>112.28999999999996</v>
      </c>
      <c r="M298" s="752">
        <v>6</v>
      </c>
      <c r="N298" s="753">
        <v>673.73999999999978</v>
      </c>
    </row>
    <row r="299" spans="1:14" ht="14.4" customHeight="1" x14ac:dyDescent="0.3">
      <c r="A299" s="747" t="s">
        <v>553</v>
      </c>
      <c r="B299" s="748" t="s">
        <v>554</v>
      </c>
      <c r="C299" s="749" t="s">
        <v>574</v>
      </c>
      <c r="D299" s="750" t="s">
        <v>575</v>
      </c>
      <c r="E299" s="751">
        <v>50113001</v>
      </c>
      <c r="F299" s="750" t="s">
        <v>589</v>
      </c>
      <c r="G299" s="749" t="s">
        <v>590</v>
      </c>
      <c r="H299" s="749">
        <v>847713</v>
      </c>
      <c r="I299" s="749">
        <v>125526</v>
      </c>
      <c r="J299" s="749" t="s">
        <v>1004</v>
      </c>
      <c r="K299" s="749" t="s">
        <v>1005</v>
      </c>
      <c r="L299" s="752">
        <v>84.25</v>
      </c>
      <c r="M299" s="752">
        <v>1</v>
      </c>
      <c r="N299" s="753">
        <v>84.25</v>
      </c>
    </row>
    <row r="300" spans="1:14" ht="14.4" customHeight="1" x14ac:dyDescent="0.3">
      <c r="A300" s="747" t="s">
        <v>553</v>
      </c>
      <c r="B300" s="748" t="s">
        <v>554</v>
      </c>
      <c r="C300" s="749" t="s">
        <v>574</v>
      </c>
      <c r="D300" s="750" t="s">
        <v>575</v>
      </c>
      <c r="E300" s="751">
        <v>50113001</v>
      </c>
      <c r="F300" s="750" t="s">
        <v>589</v>
      </c>
      <c r="G300" s="749" t="s">
        <v>590</v>
      </c>
      <c r="H300" s="749">
        <v>100392</v>
      </c>
      <c r="I300" s="749">
        <v>392</v>
      </c>
      <c r="J300" s="749" t="s">
        <v>1006</v>
      </c>
      <c r="K300" s="749" t="s">
        <v>938</v>
      </c>
      <c r="L300" s="752">
        <v>57.590000000000025</v>
      </c>
      <c r="M300" s="752">
        <v>3</v>
      </c>
      <c r="N300" s="753">
        <v>172.77000000000007</v>
      </c>
    </row>
    <row r="301" spans="1:14" ht="14.4" customHeight="1" x14ac:dyDescent="0.3">
      <c r="A301" s="747" t="s">
        <v>553</v>
      </c>
      <c r="B301" s="748" t="s">
        <v>554</v>
      </c>
      <c r="C301" s="749" t="s">
        <v>574</v>
      </c>
      <c r="D301" s="750" t="s">
        <v>575</v>
      </c>
      <c r="E301" s="751">
        <v>50113001</v>
      </c>
      <c r="F301" s="750" t="s">
        <v>589</v>
      </c>
      <c r="G301" s="749" t="s">
        <v>590</v>
      </c>
      <c r="H301" s="749">
        <v>151621</v>
      </c>
      <c r="I301" s="749">
        <v>51621</v>
      </c>
      <c r="J301" s="749" t="s">
        <v>618</v>
      </c>
      <c r="K301" s="749" t="s">
        <v>619</v>
      </c>
      <c r="L301" s="752">
        <v>44.910000000000018</v>
      </c>
      <c r="M301" s="752">
        <v>1</v>
      </c>
      <c r="N301" s="753">
        <v>44.910000000000018</v>
      </c>
    </row>
    <row r="302" spans="1:14" ht="14.4" customHeight="1" x14ac:dyDescent="0.3">
      <c r="A302" s="747" t="s">
        <v>553</v>
      </c>
      <c r="B302" s="748" t="s">
        <v>554</v>
      </c>
      <c r="C302" s="749" t="s">
        <v>574</v>
      </c>
      <c r="D302" s="750" t="s">
        <v>575</v>
      </c>
      <c r="E302" s="751">
        <v>50113001</v>
      </c>
      <c r="F302" s="750" t="s">
        <v>589</v>
      </c>
      <c r="G302" s="749" t="s">
        <v>597</v>
      </c>
      <c r="H302" s="749">
        <v>117431</v>
      </c>
      <c r="I302" s="749">
        <v>17431</v>
      </c>
      <c r="J302" s="749" t="s">
        <v>1007</v>
      </c>
      <c r="K302" s="749" t="s">
        <v>596</v>
      </c>
      <c r="L302" s="752">
        <v>27.265000000000008</v>
      </c>
      <c r="M302" s="752">
        <v>2</v>
      </c>
      <c r="N302" s="753">
        <v>54.530000000000015</v>
      </c>
    </row>
    <row r="303" spans="1:14" ht="14.4" customHeight="1" x14ac:dyDescent="0.3">
      <c r="A303" s="747" t="s">
        <v>553</v>
      </c>
      <c r="B303" s="748" t="s">
        <v>554</v>
      </c>
      <c r="C303" s="749" t="s">
        <v>574</v>
      </c>
      <c r="D303" s="750" t="s">
        <v>575</v>
      </c>
      <c r="E303" s="751">
        <v>50113001</v>
      </c>
      <c r="F303" s="750" t="s">
        <v>589</v>
      </c>
      <c r="G303" s="749" t="s">
        <v>590</v>
      </c>
      <c r="H303" s="749">
        <v>156992</v>
      </c>
      <c r="I303" s="749">
        <v>56992</v>
      </c>
      <c r="J303" s="749" t="s">
        <v>622</v>
      </c>
      <c r="K303" s="749" t="s">
        <v>623</v>
      </c>
      <c r="L303" s="752">
        <v>61.450000000000017</v>
      </c>
      <c r="M303" s="752">
        <v>8</v>
      </c>
      <c r="N303" s="753">
        <v>491.60000000000014</v>
      </c>
    </row>
    <row r="304" spans="1:14" ht="14.4" customHeight="1" x14ac:dyDescent="0.3">
      <c r="A304" s="747" t="s">
        <v>553</v>
      </c>
      <c r="B304" s="748" t="s">
        <v>554</v>
      </c>
      <c r="C304" s="749" t="s">
        <v>574</v>
      </c>
      <c r="D304" s="750" t="s">
        <v>575</v>
      </c>
      <c r="E304" s="751">
        <v>50113001</v>
      </c>
      <c r="F304" s="750" t="s">
        <v>589</v>
      </c>
      <c r="G304" s="749" t="s">
        <v>597</v>
      </c>
      <c r="H304" s="749">
        <v>214433</v>
      </c>
      <c r="I304" s="749">
        <v>214433</v>
      </c>
      <c r="J304" s="749" t="s">
        <v>1008</v>
      </c>
      <c r="K304" s="749" t="s">
        <v>1009</v>
      </c>
      <c r="L304" s="752">
        <v>12.21</v>
      </c>
      <c r="M304" s="752">
        <v>1</v>
      </c>
      <c r="N304" s="753">
        <v>12.21</v>
      </c>
    </row>
    <row r="305" spans="1:14" ht="14.4" customHeight="1" x14ac:dyDescent="0.3">
      <c r="A305" s="747" t="s">
        <v>553</v>
      </c>
      <c r="B305" s="748" t="s">
        <v>554</v>
      </c>
      <c r="C305" s="749" t="s">
        <v>574</v>
      </c>
      <c r="D305" s="750" t="s">
        <v>575</v>
      </c>
      <c r="E305" s="751">
        <v>50113001</v>
      </c>
      <c r="F305" s="750" t="s">
        <v>589</v>
      </c>
      <c r="G305" s="749" t="s">
        <v>597</v>
      </c>
      <c r="H305" s="749">
        <v>214427</v>
      </c>
      <c r="I305" s="749">
        <v>214427</v>
      </c>
      <c r="J305" s="749" t="s">
        <v>626</v>
      </c>
      <c r="K305" s="749" t="s">
        <v>627</v>
      </c>
      <c r="L305" s="752">
        <v>16.602941176470587</v>
      </c>
      <c r="M305" s="752">
        <v>170</v>
      </c>
      <c r="N305" s="753">
        <v>2822.5</v>
      </c>
    </row>
    <row r="306" spans="1:14" ht="14.4" customHeight="1" x14ac:dyDescent="0.3">
      <c r="A306" s="747" t="s">
        <v>553</v>
      </c>
      <c r="B306" s="748" t="s">
        <v>554</v>
      </c>
      <c r="C306" s="749" t="s">
        <v>574</v>
      </c>
      <c r="D306" s="750" t="s">
        <v>575</v>
      </c>
      <c r="E306" s="751">
        <v>50113001</v>
      </c>
      <c r="F306" s="750" t="s">
        <v>589</v>
      </c>
      <c r="G306" s="749" t="s">
        <v>597</v>
      </c>
      <c r="H306" s="749">
        <v>113767</v>
      </c>
      <c r="I306" s="749">
        <v>13767</v>
      </c>
      <c r="J306" s="749" t="s">
        <v>1010</v>
      </c>
      <c r="K306" s="749" t="s">
        <v>1011</v>
      </c>
      <c r="L306" s="752">
        <v>44.569999999999993</v>
      </c>
      <c r="M306" s="752">
        <v>1</v>
      </c>
      <c r="N306" s="753">
        <v>44.569999999999993</v>
      </c>
    </row>
    <row r="307" spans="1:14" ht="14.4" customHeight="1" x14ac:dyDescent="0.3">
      <c r="A307" s="747" t="s">
        <v>553</v>
      </c>
      <c r="B307" s="748" t="s">
        <v>554</v>
      </c>
      <c r="C307" s="749" t="s">
        <v>574</v>
      </c>
      <c r="D307" s="750" t="s">
        <v>575</v>
      </c>
      <c r="E307" s="751">
        <v>50113001</v>
      </c>
      <c r="F307" s="750" t="s">
        <v>589</v>
      </c>
      <c r="G307" s="749" t="s">
        <v>590</v>
      </c>
      <c r="H307" s="749">
        <v>216471</v>
      </c>
      <c r="I307" s="749">
        <v>216471</v>
      </c>
      <c r="J307" s="749" t="s">
        <v>1012</v>
      </c>
      <c r="K307" s="749" t="s">
        <v>1013</v>
      </c>
      <c r="L307" s="752">
        <v>123.49666666666666</v>
      </c>
      <c r="M307" s="752">
        <v>3</v>
      </c>
      <c r="N307" s="753">
        <v>370.48999999999995</v>
      </c>
    </row>
    <row r="308" spans="1:14" ht="14.4" customHeight="1" x14ac:dyDescent="0.3">
      <c r="A308" s="747" t="s">
        <v>553</v>
      </c>
      <c r="B308" s="748" t="s">
        <v>554</v>
      </c>
      <c r="C308" s="749" t="s">
        <v>574</v>
      </c>
      <c r="D308" s="750" t="s">
        <v>575</v>
      </c>
      <c r="E308" s="751">
        <v>50113001</v>
      </c>
      <c r="F308" s="750" t="s">
        <v>589</v>
      </c>
      <c r="G308" s="749" t="s">
        <v>590</v>
      </c>
      <c r="H308" s="749">
        <v>193104</v>
      </c>
      <c r="I308" s="749">
        <v>93104</v>
      </c>
      <c r="J308" s="749" t="s">
        <v>628</v>
      </c>
      <c r="K308" s="749" t="s">
        <v>629</v>
      </c>
      <c r="L308" s="752">
        <v>47.12833333333333</v>
      </c>
      <c r="M308" s="752">
        <v>24</v>
      </c>
      <c r="N308" s="753">
        <v>1131.08</v>
      </c>
    </row>
    <row r="309" spans="1:14" ht="14.4" customHeight="1" x14ac:dyDescent="0.3">
      <c r="A309" s="747" t="s">
        <v>553</v>
      </c>
      <c r="B309" s="748" t="s">
        <v>554</v>
      </c>
      <c r="C309" s="749" t="s">
        <v>574</v>
      </c>
      <c r="D309" s="750" t="s">
        <v>575</v>
      </c>
      <c r="E309" s="751">
        <v>50113001</v>
      </c>
      <c r="F309" s="750" t="s">
        <v>589</v>
      </c>
      <c r="G309" s="749" t="s">
        <v>590</v>
      </c>
      <c r="H309" s="749">
        <v>193105</v>
      </c>
      <c r="I309" s="749">
        <v>93105</v>
      </c>
      <c r="J309" s="749" t="s">
        <v>628</v>
      </c>
      <c r="K309" s="749" t="s">
        <v>630</v>
      </c>
      <c r="L309" s="752">
        <v>207.64538461538464</v>
      </c>
      <c r="M309" s="752">
        <v>13</v>
      </c>
      <c r="N309" s="753">
        <v>2699.3900000000003</v>
      </c>
    </row>
    <row r="310" spans="1:14" ht="14.4" customHeight="1" x14ac:dyDescent="0.3">
      <c r="A310" s="747" t="s">
        <v>553</v>
      </c>
      <c r="B310" s="748" t="s">
        <v>554</v>
      </c>
      <c r="C310" s="749" t="s">
        <v>574</v>
      </c>
      <c r="D310" s="750" t="s">
        <v>575</v>
      </c>
      <c r="E310" s="751">
        <v>50113001</v>
      </c>
      <c r="F310" s="750" t="s">
        <v>589</v>
      </c>
      <c r="G310" s="749" t="s">
        <v>590</v>
      </c>
      <c r="H310" s="749">
        <v>102478</v>
      </c>
      <c r="I310" s="749">
        <v>2478</v>
      </c>
      <c r="J310" s="749" t="s">
        <v>635</v>
      </c>
      <c r="K310" s="749" t="s">
        <v>637</v>
      </c>
      <c r="L310" s="752">
        <v>77.079999999999984</v>
      </c>
      <c r="M310" s="752">
        <v>6</v>
      </c>
      <c r="N310" s="753">
        <v>462.4799999999999</v>
      </c>
    </row>
    <row r="311" spans="1:14" ht="14.4" customHeight="1" x14ac:dyDescent="0.3">
      <c r="A311" s="747" t="s">
        <v>553</v>
      </c>
      <c r="B311" s="748" t="s">
        <v>554</v>
      </c>
      <c r="C311" s="749" t="s">
        <v>574</v>
      </c>
      <c r="D311" s="750" t="s">
        <v>575</v>
      </c>
      <c r="E311" s="751">
        <v>50113001</v>
      </c>
      <c r="F311" s="750" t="s">
        <v>589</v>
      </c>
      <c r="G311" s="749" t="s">
        <v>590</v>
      </c>
      <c r="H311" s="749">
        <v>208695</v>
      </c>
      <c r="I311" s="749">
        <v>208695</v>
      </c>
      <c r="J311" s="749" t="s">
        <v>635</v>
      </c>
      <c r="K311" s="749" t="s">
        <v>637</v>
      </c>
      <c r="L311" s="752">
        <v>77.759999999999991</v>
      </c>
      <c r="M311" s="752">
        <v>11</v>
      </c>
      <c r="N311" s="753">
        <v>855.3599999999999</v>
      </c>
    </row>
    <row r="312" spans="1:14" ht="14.4" customHeight="1" x14ac:dyDescent="0.3">
      <c r="A312" s="747" t="s">
        <v>553</v>
      </c>
      <c r="B312" s="748" t="s">
        <v>554</v>
      </c>
      <c r="C312" s="749" t="s">
        <v>574</v>
      </c>
      <c r="D312" s="750" t="s">
        <v>575</v>
      </c>
      <c r="E312" s="751">
        <v>50113001</v>
      </c>
      <c r="F312" s="750" t="s">
        <v>589</v>
      </c>
      <c r="G312" s="749" t="s">
        <v>590</v>
      </c>
      <c r="H312" s="749">
        <v>108499</v>
      </c>
      <c r="I312" s="749">
        <v>8499</v>
      </c>
      <c r="J312" s="749" t="s">
        <v>640</v>
      </c>
      <c r="K312" s="749" t="s">
        <v>641</v>
      </c>
      <c r="L312" s="752">
        <v>111.52000000000001</v>
      </c>
      <c r="M312" s="752">
        <v>10</v>
      </c>
      <c r="N312" s="753">
        <v>1115.2</v>
      </c>
    </row>
    <row r="313" spans="1:14" ht="14.4" customHeight="1" x14ac:dyDescent="0.3">
      <c r="A313" s="747" t="s">
        <v>553</v>
      </c>
      <c r="B313" s="748" t="s">
        <v>554</v>
      </c>
      <c r="C313" s="749" t="s">
        <v>574</v>
      </c>
      <c r="D313" s="750" t="s">
        <v>575</v>
      </c>
      <c r="E313" s="751">
        <v>50113001</v>
      </c>
      <c r="F313" s="750" t="s">
        <v>589</v>
      </c>
      <c r="G313" s="749" t="s">
        <v>597</v>
      </c>
      <c r="H313" s="749">
        <v>215715</v>
      </c>
      <c r="I313" s="749">
        <v>215715</v>
      </c>
      <c r="J313" s="749" t="s">
        <v>864</v>
      </c>
      <c r="K313" s="749" t="s">
        <v>1014</v>
      </c>
      <c r="L313" s="752">
        <v>88.713333333333324</v>
      </c>
      <c r="M313" s="752">
        <v>6</v>
      </c>
      <c r="N313" s="753">
        <v>532.28</v>
      </c>
    </row>
    <row r="314" spans="1:14" ht="14.4" customHeight="1" x14ac:dyDescent="0.3">
      <c r="A314" s="747" t="s">
        <v>553</v>
      </c>
      <c r="B314" s="748" t="s">
        <v>554</v>
      </c>
      <c r="C314" s="749" t="s">
        <v>574</v>
      </c>
      <c r="D314" s="750" t="s">
        <v>575</v>
      </c>
      <c r="E314" s="751">
        <v>50113001</v>
      </c>
      <c r="F314" s="750" t="s">
        <v>589</v>
      </c>
      <c r="G314" s="749" t="s">
        <v>555</v>
      </c>
      <c r="H314" s="749">
        <v>159448</v>
      </c>
      <c r="I314" s="749">
        <v>59448</v>
      </c>
      <c r="J314" s="749" t="s">
        <v>1015</v>
      </c>
      <c r="K314" s="749" t="s">
        <v>1016</v>
      </c>
      <c r="L314" s="752">
        <v>368.89</v>
      </c>
      <c r="M314" s="752">
        <v>2</v>
      </c>
      <c r="N314" s="753">
        <v>737.78</v>
      </c>
    </row>
    <row r="315" spans="1:14" ht="14.4" customHeight="1" x14ac:dyDescent="0.3">
      <c r="A315" s="747" t="s">
        <v>553</v>
      </c>
      <c r="B315" s="748" t="s">
        <v>554</v>
      </c>
      <c r="C315" s="749" t="s">
        <v>574</v>
      </c>
      <c r="D315" s="750" t="s">
        <v>575</v>
      </c>
      <c r="E315" s="751">
        <v>50113001</v>
      </c>
      <c r="F315" s="750" t="s">
        <v>589</v>
      </c>
      <c r="G315" s="749" t="s">
        <v>590</v>
      </c>
      <c r="H315" s="749">
        <v>905097</v>
      </c>
      <c r="I315" s="749">
        <v>158767</v>
      </c>
      <c r="J315" s="749" t="s">
        <v>1017</v>
      </c>
      <c r="K315" s="749" t="s">
        <v>1018</v>
      </c>
      <c r="L315" s="752">
        <v>175.03892368421054</v>
      </c>
      <c r="M315" s="752">
        <v>2</v>
      </c>
      <c r="N315" s="753">
        <v>350.07784736842109</v>
      </c>
    </row>
    <row r="316" spans="1:14" ht="14.4" customHeight="1" x14ac:dyDescent="0.3">
      <c r="A316" s="747" t="s">
        <v>553</v>
      </c>
      <c r="B316" s="748" t="s">
        <v>554</v>
      </c>
      <c r="C316" s="749" t="s">
        <v>574</v>
      </c>
      <c r="D316" s="750" t="s">
        <v>575</v>
      </c>
      <c r="E316" s="751">
        <v>50113001</v>
      </c>
      <c r="F316" s="750" t="s">
        <v>589</v>
      </c>
      <c r="G316" s="749" t="s">
        <v>590</v>
      </c>
      <c r="H316" s="749">
        <v>23987</v>
      </c>
      <c r="I316" s="749">
        <v>23987</v>
      </c>
      <c r="J316" s="749" t="s">
        <v>1019</v>
      </c>
      <c r="K316" s="749" t="s">
        <v>1020</v>
      </c>
      <c r="L316" s="752">
        <v>175.03001791343627</v>
      </c>
      <c r="M316" s="752">
        <v>4</v>
      </c>
      <c r="N316" s="753">
        <v>700.12007165374507</v>
      </c>
    </row>
    <row r="317" spans="1:14" ht="14.4" customHeight="1" x14ac:dyDescent="0.3">
      <c r="A317" s="747" t="s">
        <v>553</v>
      </c>
      <c r="B317" s="748" t="s">
        <v>554</v>
      </c>
      <c r="C317" s="749" t="s">
        <v>574</v>
      </c>
      <c r="D317" s="750" t="s">
        <v>575</v>
      </c>
      <c r="E317" s="751">
        <v>50113001</v>
      </c>
      <c r="F317" s="750" t="s">
        <v>589</v>
      </c>
      <c r="G317" s="749" t="s">
        <v>590</v>
      </c>
      <c r="H317" s="749">
        <v>846873</v>
      </c>
      <c r="I317" s="749">
        <v>82012</v>
      </c>
      <c r="J317" s="749" t="s">
        <v>866</v>
      </c>
      <c r="K317" s="749" t="s">
        <v>555</v>
      </c>
      <c r="L317" s="752">
        <v>225.91799999999995</v>
      </c>
      <c r="M317" s="752">
        <v>2</v>
      </c>
      <c r="N317" s="753">
        <v>451.8359999999999</v>
      </c>
    </row>
    <row r="318" spans="1:14" ht="14.4" customHeight="1" x14ac:dyDescent="0.3">
      <c r="A318" s="747" t="s">
        <v>553</v>
      </c>
      <c r="B318" s="748" t="s">
        <v>554</v>
      </c>
      <c r="C318" s="749" t="s">
        <v>574</v>
      </c>
      <c r="D318" s="750" t="s">
        <v>575</v>
      </c>
      <c r="E318" s="751">
        <v>50113001</v>
      </c>
      <c r="F318" s="750" t="s">
        <v>589</v>
      </c>
      <c r="G318" s="749" t="s">
        <v>590</v>
      </c>
      <c r="H318" s="749">
        <v>166015</v>
      </c>
      <c r="I318" s="749">
        <v>66015</v>
      </c>
      <c r="J318" s="749" t="s">
        <v>1021</v>
      </c>
      <c r="K318" s="749" t="s">
        <v>1022</v>
      </c>
      <c r="L318" s="752">
        <v>83.52</v>
      </c>
      <c r="M318" s="752">
        <v>1</v>
      </c>
      <c r="N318" s="753">
        <v>83.52</v>
      </c>
    </row>
    <row r="319" spans="1:14" ht="14.4" customHeight="1" x14ac:dyDescent="0.3">
      <c r="A319" s="747" t="s">
        <v>553</v>
      </c>
      <c r="B319" s="748" t="s">
        <v>554</v>
      </c>
      <c r="C319" s="749" t="s">
        <v>574</v>
      </c>
      <c r="D319" s="750" t="s">
        <v>575</v>
      </c>
      <c r="E319" s="751">
        <v>50113001</v>
      </c>
      <c r="F319" s="750" t="s">
        <v>589</v>
      </c>
      <c r="G319" s="749" t="s">
        <v>590</v>
      </c>
      <c r="H319" s="749">
        <v>112701</v>
      </c>
      <c r="I319" s="749">
        <v>12701</v>
      </c>
      <c r="J319" s="749" t="s">
        <v>1023</v>
      </c>
      <c r="K319" s="749" t="s">
        <v>1024</v>
      </c>
      <c r="L319" s="752">
        <v>1014.38</v>
      </c>
      <c r="M319" s="752">
        <v>1</v>
      </c>
      <c r="N319" s="753">
        <v>1014.38</v>
      </c>
    </row>
    <row r="320" spans="1:14" ht="14.4" customHeight="1" x14ac:dyDescent="0.3">
      <c r="A320" s="747" t="s">
        <v>553</v>
      </c>
      <c r="B320" s="748" t="s">
        <v>554</v>
      </c>
      <c r="C320" s="749" t="s">
        <v>574</v>
      </c>
      <c r="D320" s="750" t="s">
        <v>575</v>
      </c>
      <c r="E320" s="751">
        <v>50113001</v>
      </c>
      <c r="F320" s="750" t="s">
        <v>589</v>
      </c>
      <c r="G320" s="749" t="s">
        <v>590</v>
      </c>
      <c r="H320" s="749">
        <v>192757</v>
      </c>
      <c r="I320" s="749">
        <v>92757</v>
      </c>
      <c r="J320" s="749" t="s">
        <v>650</v>
      </c>
      <c r="K320" s="749" t="s">
        <v>1025</v>
      </c>
      <c r="L320" s="752">
        <v>74.350000000000009</v>
      </c>
      <c r="M320" s="752">
        <v>1</v>
      </c>
      <c r="N320" s="753">
        <v>74.350000000000009</v>
      </c>
    </row>
    <row r="321" spans="1:14" ht="14.4" customHeight="1" x14ac:dyDescent="0.3">
      <c r="A321" s="747" t="s">
        <v>553</v>
      </c>
      <c r="B321" s="748" t="s">
        <v>554</v>
      </c>
      <c r="C321" s="749" t="s">
        <v>574</v>
      </c>
      <c r="D321" s="750" t="s">
        <v>575</v>
      </c>
      <c r="E321" s="751">
        <v>50113001</v>
      </c>
      <c r="F321" s="750" t="s">
        <v>589</v>
      </c>
      <c r="G321" s="749" t="s">
        <v>590</v>
      </c>
      <c r="H321" s="749">
        <v>848560</v>
      </c>
      <c r="I321" s="749">
        <v>125752</v>
      </c>
      <c r="J321" s="749" t="s">
        <v>873</v>
      </c>
      <c r="K321" s="749" t="s">
        <v>874</v>
      </c>
      <c r="L321" s="752">
        <v>186.57000000000002</v>
      </c>
      <c r="M321" s="752">
        <v>1</v>
      </c>
      <c r="N321" s="753">
        <v>186.57000000000002</v>
      </c>
    </row>
    <row r="322" spans="1:14" ht="14.4" customHeight="1" x14ac:dyDescent="0.3">
      <c r="A322" s="747" t="s">
        <v>553</v>
      </c>
      <c r="B322" s="748" t="s">
        <v>554</v>
      </c>
      <c r="C322" s="749" t="s">
        <v>574</v>
      </c>
      <c r="D322" s="750" t="s">
        <v>575</v>
      </c>
      <c r="E322" s="751">
        <v>50113001</v>
      </c>
      <c r="F322" s="750" t="s">
        <v>589</v>
      </c>
      <c r="G322" s="749" t="s">
        <v>590</v>
      </c>
      <c r="H322" s="749">
        <v>214904</v>
      </c>
      <c r="I322" s="749">
        <v>214904</v>
      </c>
      <c r="J322" s="749" t="s">
        <v>1026</v>
      </c>
      <c r="K322" s="749" t="s">
        <v>1027</v>
      </c>
      <c r="L322" s="752">
        <v>64.790000000000006</v>
      </c>
      <c r="M322" s="752">
        <v>1</v>
      </c>
      <c r="N322" s="753">
        <v>64.790000000000006</v>
      </c>
    </row>
    <row r="323" spans="1:14" ht="14.4" customHeight="1" x14ac:dyDescent="0.3">
      <c r="A323" s="747" t="s">
        <v>553</v>
      </c>
      <c r="B323" s="748" t="s">
        <v>554</v>
      </c>
      <c r="C323" s="749" t="s">
        <v>574</v>
      </c>
      <c r="D323" s="750" t="s">
        <v>575</v>
      </c>
      <c r="E323" s="751">
        <v>50113001</v>
      </c>
      <c r="F323" s="750" t="s">
        <v>589</v>
      </c>
      <c r="G323" s="749" t="s">
        <v>590</v>
      </c>
      <c r="H323" s="749">
        <v>158827</v>
      </c>
      <c r="I323" s="749">
        <v>58827</v>
      </c>
      <c r="J323" s="749" t="s">
        <v>656</v>
      </c>
      <c r="K323" s="749" t="s">
        <v>657</v>
      </c>
      <c r="L323" s="752">
        <v>162.49</v>
      </c>
      <c r="M323" s="752">
        <v>58</v>
      </c>
      <c r="N323" s="753">
        <v>9424.42</v>
      </c>
    </row>
    <row r="324" spans="1:14" ht="14.4" customHeight="1" x14ac:dyDescent="0.3">
      <c r="A324" s="747" t="s">
        <v>553</v>
      </c>
      <c r="B324" s="748" t="s">
        <v>554</v>
      </c>
      <c r="C324" s="749" t="s">
        <v>574</v>
      </c>
      <c r="D324" s="750" t="s">
        <v>575</v>
      </c>
      <c r="E324" s="751">
        <v>50113001</v>
      </c>
      <c r="F324" s="750" t="s">
        <v>589</v>
      </c>
      <c r="G324" s="749" t="s">
        <v>597</v>
      </c>
      <c r="H324" s="749">
        <v>213477</v>
      </c>
      <c r="I324" s="749">
        <v>213477</v>
      </c>
      <c r="J324" s="749" t="s">
        <v>658</v>
      </c>
      <c r="K324" s="749" t="s">
        <v>659</v>
      </c>
      <c r="L324" s="752">
        <v>3300</v>
      </c>
      <c r="M324" s="752">
        <v>5</v>
      </c>
      <c r="N324" s="753">
        <v>16500</v>
      </c>
    </row>
    <row r="325" spans="1:14" ht="14.4" customHeight="1" x14ac:dyDescent="0.3">
      <c r="A325" s="747" t="s">
        <v>553</v>
      </c>
      <c r="B325" s="748" t="s">
        <v>554</v>
      </c>
      <c r="C325" s="749" t="s">
        <v>574</v>
      </c>
      <c r="D325" s="750" t="s">
        <v>575</v>
      </c>
      <c r="E325" s="751">
        <v>50113001</v>
      </c>
      <c r="F325" s="750" t="s">
        <v>589</v>
      </c>
      <c r="G325" s="749" t="s">
        <v>597</v>
      </c>
      <c r="H325" s="749">
        <v>213494</v>
      </c>
      <c r="I325" s="749">
        <v>213494</v>
      </c>
      <c r="J325" s="749" t="s">
        <v>1028</v>
      </c>
      <c r="K325" s="749" t="s">
        <v>1029</v>
      </c>
      <c r="L325" s="752">
        <v>408.95</v>
      </c>
      <c r="M325" s="752">
        <v>1</v>
      </c>
      <c r="N325" s="753">
        <v>408.95</v>
      </c>
    </row>
    <row r="326" spans="1:14" ht="14.4" customHeight="1" x14ac:dyDescent="0.3">
      <c r="A326" s="747" t="s">
        <v>553</v>
      </c>
      <c r="B326" s="748" t="s">
        <v>554</v>
      </c>
      <c r="C326" s="749" t="s">
        <v>574</v>
      </c>
      <c r="D326" s="750" t="s">
        <v>575</v>
      </c>
      <c r="E326" s="751">
        <v>50113001</v>
      </c>
      <c r="F326" s="750" t="s">
        <v>589</v>
      </c>
      <c r="G326" s="749" t="s">
        <v>597</v>
      </c>
      <c r="H326" s="749">
        <v>156804</v>
      </c>
      <c r="I326" s="749">
        <v>56804</v>
      </c>
      <c r="J326" s="749" t="s">
        <v>1030</v>
      </c>
      <c r="K326" s="749" t="s">
        <v>1031</v>
      </c>
      <c r="L326" s="752">
        <v>31.650000000000002</v>
      </c>
      <c r="M326" s="752">
        <v>3</v>
      </c>
      <c r="N326" s="753">
        <v>94.95</v>
      </c>
    </row>
    <row r="327" spans="1:14" ht="14.4" customHeight="1" x14ac:dyDescent="0.3">
      <c r="A327" s="747" t="s">
        <v>553</v>
      </c>
      <c r="B327" s="748" t="s">
        <v>554</v>
      </c>
      <c r="C327" s="749" t="s">
        <v>574</v>
      </c>
      <c r="D327" s="750" t="s">
        <v>575</v>
      </c>
      <c r="E327" s="751">
        <v>50113001</v>
      </c>
      <c r="F327" s="750" t="s">
        <v>589</v>
      </c>
      <c r="G327" s="749" t="s">
        <v>597</v>
      </c>
      <c r="H327" s="749">
        <v>214036</v>
      </c>
      <c r="I327" s="749">
        <v>214036</v>
      </c>
      <c r="J327" s="749" t="s">
        <v>662</v>
      </c>
      <c r="K327" s="749" t="s">
        <v>663</v>
      </c>
      <c r="L327" s="752">
        <v>40.390000000000008</v>
      </c>
      <c r="M327" s="752">
        <v>6</v>
      </c>
      <c r="N327" s="753">
        <v>242.34000000000003</v>
      </c>
    </row>
    <row r="328" spans="1:14" ht="14.4" customHeight="1" x14ac:dyDescent="0.3">
      <c r="A328" s="747" t="s">
        <v>553</v>
      </c>
      <c r="B328" s="748" t="s">
        <v>554</v>
      </c>
      <c r="C328" s="749" t="s">
        <v>574</v>
      </c>
      <c r="D328" s="750" t="s">
        <v>575</v>
      </c>
      <c r="E328" s="751">
        <v>50113001</v>
      </c>
      <c r="F328" s="750" t="s">
        <v>589</v>
      </c>
      <c r="G328" s="749" t="s">
        <v>590</v>
      </c>
      <c r="H328" s="749">
        <v>31915</v>
      </c>
      <c r="I328" s="749">
        <v>31915</v>
      </c>
      <c r="J328" s="749" t="s">
        <v>666</v>
      </c>
      <c r="K328" s="749" t="s">
        <v>667</v>
      </c>
      <c r="L328" s="752">
        <v>173.69</v>
      </c>
      <c r="M328" s="752">
        <v>29</v>
      </c>
      <c r="N328" s="753">
        <v>5037.01</v>
      </c>
    </row>
    <row r="329" spans="1:14" ht="14.4" customHeight="1" x14ac:dyDescent="0.3">
      <c r="A329" s="747" t="s">
        <v>553</v>
      </c>
      <c r="B329" s="748" t="s">
        <v>554</v>
      </c>
      <c r="C329" s="749" t="s">
        <v>574</v>
      </c>
      <c r="D329" s="750" t="s">
        <v>575</v>
      </c>
      <c r="E329" s="751">
        <v>50113001</v>
      </c>
      <c r="F329" s="750" t="s">
        <v>589</v>
      </c>
      <c r="G329" s="749" t="s">
        <v>590</v>
      </c>
      <c r="H329" s="749">
        <v>47249</v>
      </c>
      <c r="I329" s="749">
        <v>47249</v>
      </c>
      <c r="J329" s="749" t="s">
        <v>668</v>
      </c>
      <c r="K329" s="749" t="s">
        <v>669</v>
      </c>
      <c r="L329" s="752">
        <v>126.50000000000004</v>
      </c>
      <c r="M329" s="752">
        <v>3</v>
      </c>
      <c r="N329" s="753">
        <v>379.50000000000011</v>
      </c>
    </row>
    <row r="330" spans="1:14" ht="14.4" customHeight="1" x14ac:dyDescent="0.3">
      <c r="A330" s="747" t="s">
        <v>553</v>
      </c>
      <c r="B330" s="748" t="s">
        <v>554</v>
      </c>
      <c r="C330" s="749" t="s">
        <v>574</v>
      </c>
      <c r="D330" s="750" t="s">
        <v>575</v>
      </c>
      <c r="E330" s="751">
        <v>50113001</v>
      </c>
      <c r="F330" s="750" t="s">
        <v>589</v>
      </c>
      <c r="G330" s="749" t="s">
        <v>590</v>
      </c>
      <c r="H330" s="749">
        <v>199336</v>
      </c>
      <c r="I330" s="749">
        <v>99336</v>
      </c>
      <c r="J330" s="749" t="s">
        <v>1032</v>
      </c>
      <c r="K330" s="749" t="s">
        <v>1033</v>
      </c>
      <c r="L330" s="752">
        <v>74.040000000000006</v>
      </c>
      <c r="M330" s="752">
        <v>1</v>
      </c>
      <c r="N330" s="753">
        <v>74.040000000000006</v>
      </c>
    </row>
    <row r="331" spans="1:14" ht="14.4" customHeight="1" x14ac:dyDescent="0.3">
      <c r="A331" s="747" t="s">
        <v>553</v>
      </c>
      <c r="B331" s="748" t="s">
        <v>554</v>
      </c>
      <c r="C331" s="749" t="s">
        <v>574</v>
      </c>
      <c r="D331" s="750" t="s">
        <v>575</v>
      </c>
      <c r="E331" s="751">
        <v>50113001</v>
      </c>
      <c r="F331" s="750" t="s">
        <v>589</v>
      </c>
      <c r="G331" s="749" t="s">
        <v>590</v>
      </c>
      <c r="H331" s="749">
        <v>215606</v>
      </c>
      <c r="I331" s="749">
        <v>215606</v>
      </c>
      <c r="J331" s="749" t="s">
        <v>670</v>
      </c>
      <c r="K331" s="749" t="s">
        <v>671</v>
      </c>
      <c r="L331" s="752">
        <v>71.977999999999994</v>
      </c>
      <c r="M331" s="752">
        <v>10</v>
      </c>
      <c r="N331" s="753">
        <v>719.78</v>
      </c>
    </row>
    <row r="332" spans="1:14" ht="14.4" customHeight="1" x14ac:dyDescent="0.3">
      <c r="A332" s="747" t="s">
        <v>553</v>
      </c>
      <c r="B332" s="748" t="s">
        <v>554</v>
      </c>
      <c r="C332" s="749" t="s">
        <v>574</v>
      </c>
      <c r="D332" s="750" t="s">
        <v>575</v>
      </c>
      <c r="E332" s="751">
        <v>50113001</v>
      </c>
      <c r="F332" s="750" t="s">
        <v>589</v>
      </c>
      <c r="G332" s="749" t="s">
        <v>597</v>
      </c>
      <c r="H332" s="749">
        <v>100308</v>
      </c>
      <c r="I332" s="749">
        <v>100308</v>
      </c>
      <c r="J332" s="749" t="s">
        <v>674</v>
      </c>
      <c r="K332" s="749" t="s">
        <v>675</v>
      </c>
      <c r="L332" s="752">
        <v>66.359999999999985</v>
      </c>
      <c r="M332" s="752">
        <v>5</v>
      </c>
      <c r="N332" s="753">
        <v>331.79999999999995</v>
      </c>
    </row>
    <row r="333" spans="1:14" ht="14.4" customHeight="1" x14ac:dyDescent="0.3">
      <c r="A333" s="747" t="s">
        <v>553</v>
      </c>
      <c r="B333" s="748" t="s">
        <v>554</v>
      </c>
      <c r="C333" s="749" t="s">
        <v>574</v>
      </c>
      <c r="D333" s="750" t="s">
        <v>575</v>
      </c>
      <c r="E333" s="751">
        <v>50113001</v>
      </c>
      <c r="F333" s="750" t="s">
        <v>589</v>
      </c>
      <c r="G333" s="749" t="s">
        <v>590</v>
      </c>
      <c r="H333" s="749">
        <v>214337</v>
      </c>
      <c r="I333" s="749">
        <v>214337</v>
      </c>
      <c r="J333" s="749" t="s">
        <v>1034</v>
      </c>
      <c r="K333" s="749" t="s">
        <v>882</v>
      </c>
      <c r="L333" s="752">
        <v>281.83</v>
      </c>
      <c r="M333" s="752">
        <v>2</v>
      </c>
      <c r="N333" s="753">
        <v>563.66</v>
      </c>
    </row>
    <row r="334" spans="1:14" ht="14.4" customHeight="1" x14ac:dyDescent="0.3">
      <c r="A334" s="747" t="s">
        <v>553</v>
      </c>
      <c r="B334" s="748" t="s">
        <v>554</v>
      </c>
      <c r="C334" s="749" t="s">
        <v>574</v>
      </c>
      <c r="D334" s="750" t="s">
        <v>575</v>
      </c>
      <c r="E334" s="751">
        <v>50113001</v>
      </c>
      <c r="F334" s="750" t="s">
        <v>589</v>
      </c>
      <c r="G334" s="749" t="s">
        <v>590</v>
      </c>
      <c r="H334" s="749">
        <v>214355</v>
      </c>
      <c r="I334" s="749">
        <v>214355</v>
      </c>
      <c r="J334" s="749" t="s">
        <v>881</v>
      </c>
      <c r="K334" s="749" t="s">
        <v>882</v>
      </c>
      <c r="L334" s="752">
        <v>280.70999999999998</v>
      </c>
      <c r="M334" s="752">
        <v>2</v>
      </c>
      <c r="N334" s="753">
        <v>561.41999999999996</v>
      </c>
    </row>
    <row r="335" spans="1:14" ht="14.4" customHeight="1" x14ac:dyDescent="0.3">
      <c r="A335" s="747" t="s">
        <v>553</v>
      </c>
      <c r="B335" s="748" t="s">
        <v>554</v>
      </c>
      <c r="C335" s="749" t="s">
        <v>574</v>
      </c>
      <c r="D335" s="750" t="s">
        <v>575</v>
      </c>
      <c r="E335" s="751">
        <v>50113001</v>
      </c>
      <c r="F335" s="750" t="s">
        <v>589</v>
      </c>
      <c r="G335" s="749" t="s">
        <v>590</v>
      </c>
      <c r="H335" s="749">
        <v>176205</v>
      </c>
      <c r="I335" s="749">
        <v>180825</v>
      </c>
      <c r="J335" s="749" t="s">
        <v>1035</v>
      </c>
      <c r="K335" s="749" t="s">
        <v>637</v>
      </c>
      <c r="L335" s="752">
        <v>104.78000000000003</v>
      </c>
      <c r="M335" s="752">
        <v>2</v>
      </c>
      <c r="N335" s="753">
        <v>209.56000000000006</v>
      </c>
    </row>
    <row r="336" spans="1:14" ht="14.4" customHeight="1" x14ac:dyDescent="0.3">
      <c r="A336" s="747" t="s">
        <v>553</v>
      </c>
      <c r="B336" s="748" t="s">
        <v>554</v>
      </c>
      <c r="C336" s="749" t="s">
        <v>574</v>
      </c>
      <c r="D336" s="750" t="s">
        <v>575</v>
      </c>
      <c r="E336" s="751">
        <v>50113001</v>
      </c>
      <c r="F336" s="750" t="s">
        <v>589</v>
      </c>
      <c r="G336" s="749" t="s">
        <v>590</v>
      </c>
      <c r="H336" s="749">
        <v>216572</v>
      </c>
      <c r="I336" s="749">
        <v>216572</v>
      </c>
      <c r="J336" s="749" t="s">
        <v>678</v>
      </c>
      <c r="K336" s="749" t="s">
        <v>679</v>
      </c>
      <c r="L336" s="752">
        <v>36.279999999999994</v>
      </c>
      <c r="M336" s="752">
        <v>10</v>
      </c>
      <c r="N336" s="753">
        <v>362.79999999999995</v>
      </c>
    </row>
    <row r="337" spans="1:14" ht="14.4" customHeight="1" x14ac:dyDescent="0.3">
      <c r="A337" s="747" t="s">
        <v>553</v>
      </c>
      <c r="B337" s="748" t="s">
        <v>554</v>
      </c>
      <c r="C337" s="749" t="s">
        <v>574</v>
      </c>
      <c r="D337" s="750" t="s">
        <v>575</v>
      </c>
      <c r="E337" s="751">
        <v>50113001</v>
      </c>
      <c r="F337" s="750" t="s">
        <v>589</v>
      </c>
      <c r="G337" s="749" t="s">
        <v>590</v>
      </c>
      <c r="H337" s="749">
        <v>51366</v>
      </c>
      <c r="I337" s="749">
        <v>51366</v>
      </c>
      <c r="J337" s="749" t="s">
        <v>682</v>
      </c>
      <c r="K337" s="749" t="s">
        <v>683</v>
      </c>
      <c r="L337" s="752">
        <v>171.60000000000002</v>
      </c>
      <c r="M337" s="752">
        <v>87</v>
      </c>
      <c r="N337" s="753">
        <v>14929.200000000003</v>
      </c>
    </row>
    <row r="338" spans="1:14" ht="14.4" customHeight="1" x14ac:dyDescent="0.3">
      <c r="A338" s="747" t="s">
        <v>553</v>
      </c>
      <c r="B338" s="748" t="s">
        <v>554</v>
      </c>
      <c r="C338" s="749" t="s">
        <v>574</v>
      </c>
      <c r="D338" s="750" t="s">
        <v>575</v>
      </c>
      <c r="E338" s="751">
        <v>50113001</v>
      </c>
      <c r="F338" s="750" t="s">
        <v>589</v>
      </c>
      <c r="G338" s="749" t="s">
        <v>590</v>
      </c>
      <c r="H338" s="749">
        <v>51367</v>
      </c>
      <c r="I338" s="749">
        <v>51367</v>
      </c>
      <c r="J338" s="749" t="s">
        <v>682</v>
      </c>
      <c r="K338" s="749" t="s">
        <v>684</v>
      </c>
      <c r="L338" s="752">
        <v>92.949999999999989</v>
      </c>
      <c r="M338" s="752">
        <v>41</v>
      </c>
      <c r="N338" s="753">
        <v>3810.95</v>
      </c>
    </row>
    <row r="339" spans="1:14" ht="14.4" customHeight="1" x14ac:dyDescent="0.3">
      <c r="A339" s="747" t="s">
        <v>553</v>
      </c>
      <c r="B339" s="748" t="s">
        <v>554</v>
      </c>
      <c r="C339" s="749" t="s">
        <v>574</v>
      </c>
      <c r="D339" s="750" t="s">
        <v>575</v>
      </c>
      <c r="E339" s="751">
        <v>50113001</v>
      </c>
      <c r="F339" s="750" t="s">
        <v>589</v>
      </c>
      <c r="G339" s="749" t="s">
        <v>590</v>
      </c>
      <c r="H339" s="749">
        <v>51383</v>
      </c>
      <c r="I339" s="749">
        <v>51383</v>
      </c>
      <c r="J339" s="749" t="s">
        <v>682</v>
      </c>
      <c r="K339" s="749" t="s">
        <v>685</v>
      </c>
      <c r="L339" s="752">
        <v>93.5</v>
      </c>
      <c r="M339" s="752">
        <v>2</v>
      </c>
      <c r="N339" s="753">
        <v>187</v>
      </c>
    </row>
    <row r="340" spans="1:14" ht="14.4" customHeight="1" x14ac:dyDescent="0.3">
      <c r="A340" s="747" t="s">
        <v>553</v>
      </c>
      <c r="B340" s="748" t="s">
        <v>554</v>
      </c>
      <c r="C340" s="749" t="s">
        <v>574</v>
      </c>
      <c r="D340" s="750" t="s">
        <v>575</v>
      </c>
      <c r="E340" s="751">
        <v>50113001</v>
      </c>
      <c r="F340" s="750" t="s">
        <v>589</v>
      </c>
      <c r="G340" s="749" t="s">
        <v>590</v>
      </c>
      <c r="H340" s="749">
        <v>175433</v>
      </c>
      <c r="I340" s="749">
        <v>75433</v>
      </c>
      <c r="J340" s="749" t="s">
        <v>1036</v>
      </c>
      <c r="K340" s="749" t="s">
        <v>1037</v>
      </c>
      <c r="L340" s="752">
        <v>33.180000000000007</v>
      </c>
      <c r="M340" s="752">
        <v>1</v>
      </c>
      <c r="N340" s="753">
        <v>33.180000000000007</v>
      </c>
    </row>
    <row r="341" spans="1:14" ht="14.4" customHeight="1" x14ac:dyDescent="0.3">
      <c r="A341" s="747" t="s">
        <v>553</v>
      </c>
      <c r="B341" s="748" t="s">
        <v>554</v>
      </c>
      <c r="C341" s="749" t="s">
        <v>574</v>
      </c>
      <c r="D341" s="750" t="s">
        <v>575</v>
      </c>
      <c r="E341" s="751">
        <v>50113001</v>
      </c>
      <c r="F341" s="750" t="s">
        <v>589</v>
      </c>
      <c r="G341" s="749" t="s">
        <v>590</v>
      </c>
      <c r="H341" s="749">
        <v>191877</v>
      </c>
      <c r="I341" s="749">
        <v>191877</v>
      </c>
      <c r="J341" s="749" t="s">
        <v>1038</v>
      </c>
      <c r="K341" s="749" t="s">
        <v>1039</v>
      </c>
      <c r="L341" s="752">
        <v>46.659999999999982</v>
      </c>
      <c r="M341" s="752">
        <v>1</v>
      </c>
      <c r="N341" s="753">
        <v>46.659999999999982</v>
      </c>
    </row>
    <row r="342" spans="1:14" ht="14.4" customHeight="1" x14ac:dyDescent="0.3">
      <c r="A342" s="747" t="s">
        <v>553</v>
      </c>
      <c r="B342" s="748" t="s">
        <v>554</v>
      </c>
      <c r="C342" s="749" t="s">
        <v>574</v>
      </c>
      <c r="D342" s="750" t="s">
        <v>575</v>
      </c>
      <c r="E342" s="751">
        <v>50113001</v>
      </c>
      <c r="F342" s="750" t="s">
        <v>589</v>
      </c>
      <c r="G342" s="749" t="s">
        <v>590</v>
      </c>
      <c r="H342" s="749">
        <v>114933</v>
      </c>
      <c r="I342" s="749">
        <v>14933</v>
      </c>
      <c r="J342" s="749" t="s">
        <v>1040</v>
      </c>
      <c r="K342" s="749" t="s">
        <v>1041</v>
      </c>
      <c r="L342" s="752">
        <v>135.04000000000002</v>
      </c>
      <c r="M342" s="752">
        <v>1</v>
      </c>
      <c r="N342" s="753">
        <v>135.04000000000002</v>
      </c>
    </row>
    <row r="343" spans="1:14" ht="14.4" customHeight="1" x14ac:dyDescent="0.3">
      <c r="A343" s="747" t="s">
        <v>553</v>
      </c>
      <c r="B343" s="748" t="s">
        <v>554</v>
      </c>
      <c r="C343" s="749" t="s">
        <v>574</v>
      </c>
      <c r="D343" s="750" t="s">
        <v>575</v>
      </c>
      <c r="E343" s="751">
        <v>50113001</v>
      </c>
      <c r="F343" s="750" t="s">
        <v>589</v>
      </c>
      <c r="G343" s="749" t="s">
        <v>590</v>
      </c>
      <c r="H343" s="749">
        <v>208465</v>
      </c>
      <c r="I343" s="749">
        <v>208465</v>
      </c>
      <c r="J343" s="749" t="s">
        <v>885</v>
      </c>
      <c r="K343" s="749" t="s">
        <v>886</v>
      </c>
      <c r="L343" s="752">
        <v>2234.65</v>
      </c>
      <c r="M343" s="752">
        <v>1</v>
      </c>
      <c r="N343" s="753">
        <v>2234.65</v>
      </c>
    </row>
    <row r="344" spans="1:14" ht="14.4" customHeight="1" x14ac:dyDescent="0.3">
      <c r="A344" s="747" t="s">
        <v>553</v>
      </c>
      <c r="B344" s="748" t="s">
        <v>554</v>
      </c>
      <c r="C344" s="749" t="s">
        <v>574</v>
      </c>
      <c r="D344" s="750" t="s">
        <v>575</v>
      </c>
      <c r="E344" s="751">
        <v>50113001</v>
      </c>
      <c r="F344" s="750" t="s">
        <v>589</v>
      </c>
      <c r="G344" s="749" t="s">
        <v>590</v>
      </c>
      <c r="H344" s="749">
        <v>134824</v>
      </c>
      <c r="I344" s="749">
        <v>134824</v>
      </c>
      <c r="J344" s="749" t="s">
        <v>887</v>
      </c>
      <c r="K344" s="749" t="s">
        <v>888</v>
      </c>
      <c r="L344" s="752">
        <v>199.98</v>
      </c>
      <c r="M344" s="752">
        <v>50</v>
      </c>
      <c r="N344" s="753">
        <v>9999</v>
      </c>
    </row>
    <row r="345" spans="1:14" ht="14.4" customHeight="1" x14ac:dyDescent="0.3">
      <c r="A345" s="747" t="s">
        <v>553</v>
      </c>
      <c r="B345" s="748" t="s">
        <v>554</v>
      </c>
      <c r="C345" s="749" t="s">
        <v>574</v>
      </c>
      <c r="D345" s="750" t="s">
        <v>575</v>
      </c>
      <c r="E345" s="751">
        <v>50113001</v>
      </c>
      <c r="F345" s="750" t="s">
        <v>589</v>
      </c>
      <c r="G345" s="749" t="s">
        <v>590</v>
      </c>
      <c r="H345" s="749">
        <v>185287</v>
      </c>
      <c r="I345" s="749">
        <v>185287</v>
      </c>
      <c r="J345" s="749" t="s">
        <v>1042</v>
      </c>
      <c r="K345" s="749" t="s">
        <v>1043</v>
      </c>
      <c r="L345" s="752">
        <v>1028.29</v>
      </c>
      <c r="M345" s="752">
        <v>1</v>
      </c>
      <c r="N345" s="753">
        <v>1028.29</v>
      </c>
    </row>
    <row r="346" spans="1:14" ht="14.4" customHeight="1" x14ac:dyDescent="0.3">
      <c r="A346" s="747" t="s">
        <v>553</v>
      </c>
      <c r="B346" s="748" t="s">
        <v>554</v>
      </c>
      <c r="C346" s="749" t="s">
        <v>574</v>
      </c>
      <c r="D346" s="750" t="s">
        <v>575</v>
      </c>
      <c r="E346" s="751">
        <v>50113001</v>
      </c>
      <c r="F346" s="750" t="s">
        <v>589</v>
      </c>
      <c r="G346" s="749" t="s">
        <v>590</v>
      </c>
      <c r="H346" s="749">
        <v>117189</v>
      </c>
      <c r="I346" s="749">
        <v>17189</v>
      </c>
      <c r="J346" s="749" t="s">
        <v>889</v>
      </c>
      <c r="K346" s="749" t="s">
        <v>890</v>
      </c>
      <c r="L346" s="752">
        <v>55.870000000000012</v>
      </c>
      <c r="M346" s="752">
        <v>2</v>
      </c>
      <c r="N346" s="753">
        <v>111.74000000000002</v>
      </c>
    </row>
    <row r="347" spans="1:14" ht="14.4" customHeight="1" x14ac:dyDescent="0.3">
      <c r="A347" s="747" t="s">
        <v>553</v>
      </c>
      <c r="B347" s="748" t="s">
        <v>554</v>
      </c>
      <c r="C347" s="749" t="s">
        <v>574</v>
      </c>
      <c r="D347" s="750" t="s">
        <v>575</v>
      </c>
      <c r="E347" s="751">
        <v>50113001</v>
      </c>
      <c r="F347" s="750" t="s">
        <v>589</v>
      </c>
      <c r="G347" s="749" t="s">
        <v>590</v>
      </c>
      <c r="H347" s="749">
        <v>107678</v>
      </c>
      <c r="I347" s="749">
        <v>107678</v>
      </c>
      <c r="J347" s="749" t="s">
        <v>692</v>
      </c>
      <c r="K347" s="749" t="s">
        <v>1044</v>
      </c>
      <c r="L347" s="752">
        <v>459.8</v>
      </c>
      <c r="M347" s="752">
        <v>8</v>
      </c>
      <c r="N347" s="753">
        <v>3678.4</v>
      </c>
    </row>
    <row r="348" spans="1:14" ht="14.4" customHeight="1" x14ac:dyDescent="0.3">
      <c r="A348" s="747" t="s">
        <v>553</v>
      </c>
      <c r="B348" s="748" t="s">
        <v>554</v>
      </c>
      <c r="C348" s="749" t="s">
        <v>574</v>
      </c>
      <c r="D348" s="750" t="s">
        <v>575</v>
      </c>
      <c r="E348" s="751">
        <v>50113001</v>
      </c>
      <c r="F348" s="750" t="s">
        <v>589</v>
      </c>
      <c r="G348" s="749" t="s">
        <v>590</v>
      </c>
      <c r="H348" s="749">
        <v>845697</v>
      </c>
      <c r="I348" s="749">
        <v>200935</v>
      </c>
      <c r="J348" s="749" t="s">
        <v>891</v>
      </c>
      <c r="K348" s="749" t="s">
        <v>892</v>
      </c>
      <c r="L348" s="752">
        <v>44.849999999999994</v>
      </c>
      <c r="M348" s="752">
        <v>1</v>
      </c>
      <c r="N348" s="753">
        <v>44.849999999999994</v>
      </c>
    </row>
    <row r="349" spans="1:14" ht="14.4" customHeight="1" x14ac:dyDescent="0.3">
      <c r="A349" s="747" t="s">
        <v>553</v>
      </c>
      <c r="B349" s="748" t="s">
        <v>554</v>
      </c>
      <c r="C349" s="749" t="s">
        <v>574</v>
      </c>
      <c r="D349" s="750" t="s">
        <v>575</v>
      </c>
      <c r="E349" s="751">
        <v>50113001</v>
      </c>
      <c r="F349" s="750" t="s">
        <v>589</v>
      </c>
      <c r="G349" s="749" t="s">
        <v>590</v>
      </c>
      <c r="H349" s="749">
        <v>100489</v>
      </c>
      <c r="I349" s="749">
        <v>489</v>
      </c>
      <c r="J349" s="749" t="s">
        <v>694</v>
      </c>
      <c r="K349" s="749" t="s">
        <v>695</v>
      </c>
      <c r="L349" s="752">
        <v>41.899999999999977</v>
      </c>
      <c r="M349" s="752">
        <v>6</v>
      </c>
      <c r="N349" s="753">
        <v>251.39999999999986</v>
      </c>
    </row>
    <row r="350" spans="1:14" ht="14.4" customHeight="1" x14ac:dyDescent="0.3">
      <c r="A350" s="747" t="s">
        <v>553</v>
      </c>
      <c r="B350" s="748" t="s">
        <v>554</v>
      </c>
      <c r="C350" s="749" t="s">
        <v>574</v>
      </c>
      <c r="D350" s="750" t="s">
        <v>575</v>
      </c>
      <c r="E350" s="751">
        <v>50113001</v>
      </c>
      <c r="F350" s="750" t="s">
        <v>589</v>
      </c>
      <c r="G350" s="749" t="s">
        <v>590</v>
      </c>
      <c r="H350" s="749">
        <v>500326</v>
      </c>
      <c r="I350" s="749">
        <v>1000</v>
      </c>
      <c r="J350" s="749" t="s">
        <v>702</v>
      </c>
      <c r="K350" s="749" t="s">
        <v>555</v>
      </c>
      <c r="L350" s="752">
        <v>140.68193153819223</v>
      </c>
      <c r="M350" s="752">
        <v>3</v>
      </c>
      <c r="N350" s="753">
        <v>422.04579461457672</v>
      </c>
    </row>
    <row r="351" spans="1:14" ht="14.4" customHeight="1" x14ac:dyDescent="0.3">
      <c r="A351" s="747" t="s">
        <v>553</v>
      </c>
      <c r="B351" s="748" t="s">
        <v>554</v>
      </c>
      <c r="C351" s="749" t="s">
        <v>574</v>
      </c>
      <c r="D351" s="750" t="s">
        <v>575</v>
      </c>
      <c r="E351" s="751">
        <v>50113001</v>
      </c>
      <c r="F351" s="750" t="s">
        <v>589</v>
      </c>
      <c r="G351" s="749" t="s">
        <v>590</v>
      </c>
      <c r="H351" s="749">
        <v>900506</v>
      </c>
      <c r="I351" s="749">
        <v>0</v>
      </c>
      <c r="J351" s="749" t="s">
        <v>1045</v>
      </c>
      <c r="K351" s="749" t="s">
        <v>555</v>
      </c>
      <c r="L351" s="752">
        <v>622.4727097413321</v>
      </c>
      <c r="M351" s="752">
        <v>1</v>
      </c>
      <c r="N351" s="753">
        <v>622.4727097413321</v>
      </c>
    </row>
    <row r="352" spans="1:14" ht="14.4" customHeight="1" x14ac:dyDescent="0.3">
      <c r="A352" s="747" t="s">
        <v>553</v>
      </c>
      <c r="B352" s="748" t="s">
        <v>554</v>
      </c>
      <c r="C352" s="749" t="s">
        <v>574</v>
      </c>
      <c r="D352" s="750" t="s">
        <v>575</v>
      </c>
      <c r="E352" s="751">
        <v>50113001</v>
      </c>
      <c r="F352" s="750" t="s">
        <v>589</v>
      </c>
      <c r="G352" s="749" t="s">
        <v>590</v>
      </c>
      <c r="H352" s="749">
        <v>395019</v>
      </c>
      <c r="I352" s="749">
        <v>0</v>
      </c>
      <c r="J352" s="749" t="s">
        <v>703</v>
      </c>
      <c r="K352" s="749" t="s">
        <v>555</v>
      </c>
      <c r="L352" s="752">
        <v>111.370724153841</v>
      </c>
      <c r="M352" s="752">
        <v>2</v>
      </c>
      <c r="N352" s="753">
        <v>222.74144830768199</v>
      </c>
    </row>
    <row r="353" spans="1:14" ht="14.4" customHeight="1" x14ac:dyDescent="0.3">
      <c r="A353" s="747" t="s">
        <v>553</v>
      </c>
      <c r="B353" s="748" t="s">
        <v>554</v>
      </c>
      <c r="C353" s="749" t="s">
        <v>574</v>
      </c>
      <c r="D353" s="750" t="s">
        <v>575</v>
      </c>
      <c r="E353" s="751">
        <v>50113001</v>
      </c>
      <c r="F353" s="750" t="s">
        <v>589</v>
      </c>
      <c r="G353" s="749" t="s">
        <v>590</v>
      </c>
      <c r="H353" s="749">
        <v>921395</v>
      </c>
      <c r="I353" s="749">
        <v>0</v>
      </c>
      <c r="J353" s="749" t="s">
        <v>1046</v>
      </c>
      <c r="K353" s="749" t="s">
        <v>1047</v>
      </c>
      <c r="L353" s="752">
        <v>341.16002554770267</v>
      </c>
      <c r="M353" s="752">
        <v>1</v>
      </c>
      <c r="N353" s="753">
        <v>341.16002554770267</v>
      </c>
    </row>
    <row r="354" spans="1:14" ht="14.4" customHeight="1" x14ac:dyDescent="0.3">
      <c r="A354" s="747" t="s">
        <v>553</v>
      </c>
      <c r="B354" s="748" t="s">
        <v>554</v>
      </c>
      <c r="C354" s="749" t="s">
        <v>574</v>
      </c>
      <c r="D354" s="750" t="s">
        <v>575</v>
      </c>
      <c r="E354" s="751">
        <v>50113001</v>
      </c>
      <c r="F354" s="750" t="s">
        <v>589</v>
      </c>
      <c r="G354" s="749" t="s">
        <v>590</v>
      </c>
      <c r="H354" s="749">
        <v>990947</v>
      </c>
      <c r="I354" s="749">
        <v>0</v>
      </c>
      <c r="J354" s="749" t="s">
        <v>706</v>
      </c>
      <c r="K354" s="749" t="s">
        <v>555</v>
      </c>
      <c r="L354" s="752">
        <v>1373.7600000000002</v>
      </c>
      <c r="M354" s="752">
        <v>7</v>
      </c>
      <c r="N354" s="753">
        <v>9616.3200000000015</v>
      </c>
    </row>
    <row r="355" spans="1:14" ht="14.4" customHeight="1" x14ac:dyDescent="0.3">
      <c r="A355" s="747" t="s">
        <v>553</v>
      </c>
      <c r="B355" s="748" t="s">
        <v>554</v>
      </c>
      <c r="C355" s="749" t="s">
        <v>574</v>
      </c>
      <c r="D355" s="750" t="s">
        <v>575</v>
      </c>
      <c r="E355" s="751">
        <v>50113001</v>
      </c>
      <c r="F355" s="750" t="s">
        <v>589</v>
      </c>
      <c r="G355" s="749" t="s">
        <v>590</v>
      </c>
      <c r="H355" s="749">
        <v>840220</v>
      </c>
      <c r="I355" s="749">
        <v>0</v>
      </c>
      <c r="J355" s="749" t="s">
        <v>1048</v>
      </c>
      <c r="K355" s="749" t="s">
        <v>555</v>
      </c>
      <c r="L355" s="752">
        <v>218.2</v>
      </c>
      <c r="M355" s="752">
        <v>2</v>
      </c>
      <c r="N355" s="753">
        <v>436.4</v>
      </c>
    </row>
    <row r="356" spans="1:14" ht="14.4" customHeight="1" x14ac:dyDescent="0.3">
      <c r="A356" s="747" t="s">
        <v>553</v>
      </c>
      <c r="B356" s="748" t="s">
        <v>554</v>
      </c>
      <c r="C356" s="749" t="s">
        <v>574</v>
      </c>
      <c r="D356" s="750" t="s">
        <v>575</v>
      </c>
      <c r="E356" s="751">
        <v>50113001</v>
      </c>
      <c r="F356" s="750" t="s">
        <v>589</v>
      </c>
      <c r="G356" s="749" t="s">
        <v>590</v>
      </c>
      <c r="H356" s="749">
        <v>188217</v>
      </c>
      <c r="I356" s="749">
        <v>88217</v>
      </c>
      <c r="J356" s="749" t="s">
        <v>709</v>
      </c>
      <c r="K356" s="749" t="s">
        <v>710</v>
      </c>
      <c r="L356" s="752">
        <v>125.33</v>
      </c>
      <c r="M356" s="752">
        <v>3</v>
      </c>
      <c r="N356" s="753">
        <v>375.99</v>
      </c>
    </row>
    <row r="357" spans="1:14" ht="14.4" customHeight="1" x14ac:dyDescent="0.3">
      <c r="A357" s="747" t="s">
        <v>553</v>
      </c>
      <c r="B357" s="748" t="s">
        <v>554</v>
      </c>
      <c r="C357" s="749" t="s">
        <v>574</v>
      </c>
      <c r="D357" s="750" t="s">
        <v>575</v>
      </c>
      <c r="E357" s="751">
        <v>50113001</v>
      </c>
      <c r="F357" s="750" t="s">
        <v>589</v>
      </c>
      <c r="G357" s="749" t="s">
        <v>597</v>
      </c>
      <c r="H357" s="749">
        <v>149909</v>
      </c>
      <c r="I357" s="749">
        <v>49909</v>
      </c>
      <c r="J357" s="749" t="s">
        <v>713</v>
      </c>
      <c r="K357" s="749" t="s">
        <v>714</v>
      </c>
      <c r="L357" s="752">
        <v>27.929999999999996</v>
      </c>
      <c r="M357" s="752">
        <v>1</v>
      </c>
      <c r="N357" s="753">
        <v>27.929999999999996</v>
      </c>
    </row>
    <row r="358" spans="1:14" ht="14.4" customHeight="1" x14ac:dyDescent="0.3">
      <c r="A358" s="747" t="s">
        <v>553</v>
      </c>
      <c r="B358" s="748" t="s">
        <v>554</v>
      </c>
      <c r="C358" s="749" t="s">
        <v>574</v>
      </c>
      <c r="D358" s="750" t="s">
        <v>575</v>
      </c>
      <c r="E358" s="751">
        <v>50113001</v>
      </c>
      <c r="F358" s="750" t="s">
        <v>589</v>
      </c>
      <c r="G358" s="749" t="s">
        <v>590</v>
      </c>
      <c r="H358" s="749">
        <v>192853</v>
      </c>
      <c r="I358" s="749">
        <v>192853</v>
      </c>
      <c r="J358" s="749" t="s">
        <v>901</v>
      </c>
      <c r="K358" s="749" t="s">
        <v>902</v>
      </c>
      <c r="L358" s="752">
        <v>107.93999999999998</v>
      </c>
      <c r="M358" s="752">
        <v>3</v>
      </c>
      <c r="N358" s="753">
        <v>323.81999999999994</v>
      </c>
    </row>
    <row r="359" spans="1:14" ht="14.4" customHeight="1" x14ac:dyDescent="0.3">
      <c r="A359" s="747" t="s">
        <v>553</v>
      </c>
      <c r="B359" s="748" t="s">
        <v>554</v>
      </c>
      <c r="C359" s="749" t="s">
        <v>574</v>
      </c>
      <c r="D359" s="750" t="s">
        <v>575</v>
      </c>
      <c r="E359" s="751">
        <v>50113001</v>
      </c>
      <c r="F359" s="750" t="s">
        <v>589</v>
      </c>
      <c r="G359" s="749" t="s">
        <v>590</v>
      </c>
      <c r="H359" s="749">
        <v>196635</v>
      </c>
      <c r="I359" s="749">
        <v>96635</v>
      </c>
      <c r="J359" s="749" t="s">
        <v>905</v>
      </c>
      <c r="K359" s="749" t="s">
        <v>906</v>
      </c>
      <c r="L359" s="752">
        <v>111.65999999999998</v>
      </c>
      <c r="M359" s="752">
        <v>4</v>
      </c>
      <c r="N359" s="753">
        <v>446.63999999999993</v>
      </c>
    </row>
    <row r="360" spans="1:14" ht="14.4" customHeight="1" x14ac:dyDescent="0.3">
      <c r="A360" s="747" t="s">
        <v>553</v>
      </c>
      <c r="B360" s="748" t="s">
        <v>554</v>
      </c>
      <c r="C360" s="749" t="s">
        <v>574</v>
      </c>
      <c r="D360" s="750" t="s">
        <v>575</v>
      </c>
      <c r="E360" s="751">
        <v>50113001</v>
      </c>
      <c r="F360" s="750" t="s">
        <v>589</v>
      </c>
      <c r="G360" s="749" t="s">
        <v>590</v>
      </c>
      <c r="H360" s="749">
        <v>100498</v>
      </c>
      <c r="I360" s="749">
        <v>498</v>
      </c>
      <c r="J360" s="749" t="s">
        <v>717</v>
      </c>
      <c r="K360" s="749" t="s">
        <v>718</v>
      </c>
      <c r="L360" s="752">
        <v>105.10100000000003</v>
      </c>
      <c r="M360" s="752">
        <v>10</v>
      </c>
      <c r="N360" s="753">
        <v>1051.0100000000002</v>
      </c>
    </row>
    <row r="361" spans="1:14" ht="14.4" customHeight="1" x14ac:dyDescent="0.3">
      <c r="A361" s="747" t="s">
        <v>553</v>
      </c>
      <c r="B361" s="748" t="s">
        <v>554</v>
      </c>
      <c r="C361" s="749" t="s">
        <v>574</v>
      </c>
      <c r="D361" s="750" t="s">
        <v>575</v>
      </c>
      <c r="E361" s="751">
        <v>50113001</v>
      </c>
      <c r="F361" s="750" t="s">
        <v>589</v>
      </c>
      <c r="G361" s="749" t="s">
        <v>590</v>
      </c>
      <c r="H361" s="749">
        <v>100499</v>
      </c>
      <c r="I361" s="749">
        <v>499</v>
      </c>
      <c r="J361" s="749" t="s">
        <v>717</v>
      </c>
      <c r="K361" s="749" t="s">
        <v>719</v>
      </c>
      <c r="L361" s="752">
        <v>113.86</v>
      </c>
      <c r="M361" s="752">
        <v>8</v>
      </c>
      <c r="N361" s="753">
        <v>910.88</v>
      </c>
    </row>
    <row r="362" spans="1:14" ht="14.4" customHeight="1" x14ac:dyDescent="0.3">
      <c r="A362" s="747" t="s">
        <v>553</v>
      </c>
      <c r="B362" s="748" t="s">
        <v>554</v>
      </c>
      <c r="C362" s="749" t="s">
        <v>574</v>
      </c>
      <c r="D362" s="750" t="s">
        <v>575</v>
      </c>
      <c r="E362" s="751">
        <v>50113001</v>
      </c>
      <c r="F362" s="750" t="s">
        <v>589</v>
      </c>
      <c r="G362" s="749" t="s">
        <v>590</v>
      </c>
      <c r="H362" s="749">
        <v>102684</v>
      </c>
      <c r="I362" s="749">
        <v>2684</v>
      </c>
      <c r="J362" s="749" t="s">
        <v>720</v>
      </c>
      <c r="K362" s="749" t="s">
        <v>722</v>
      </c>
      <c r="L362" s="752">
        <v>73.79000000000002</v>
      </c>
      <c r="M362" s="752">
        <v>4</v>
      </c>
      <c r="N362" s="753">
        <v>295.16000000000008</v>
      </c>
    </row>
    <row r="363" spans="1:14" ht="14.4" customHeight="1" x14ac:dyDescent="0.3">
      <c r="A363" s="747" t="s">
        <v>553</v>
      </c>
      <c r="B363" s="748" t="s">
        <v>554</v>
      </c>
      <c r="C363" s="749" t="s">
        <v>574</v>
      </c>
      <c r="D363" s="750" t="s">
        <v>575</v>
      </c>
      <c r="E363" s="751">
        <v>50113001</v>
      </c>
      <c r="F363" s="750" t="s">
        <v>589</v>
      </c>
      <c r="G363" s="749" t="s">
        <v>590</v>
      </c>
      <c r="H363" s="749">
        <v>196190</v>
      </c>
      <c r="I363" s="749">
        <v>96190</v>
      </c>
      <c r="J363" s="749" t="s">
        <v>1049</v>
      </c>
      <c r="K363" s="749" t="s">
        <v>1050</v>
      </c>
      <c r="L363" s="752">
        <v>52.699999999999989</v>
      </c>
      <c r="M363" s="752">
        <v>2</v>
      </c>
      <c r="N363" s="753">
        <v>105.39999999999998</v>
      </c>
    </row>
    <row r="364" spans="1:14" ht="14.4" customHeight="1" x14ac:dyDescent="0.3">
      <c r="A364" s="747" t="s">
        <v>553</v>
      </c>
      <c r="B364" s="748" t="s">
        <v>554</v>
      </c>
      <c r="C364" s="749" t="s">
        <v>574</v>
      </c>
      <c r="D364" s="750" t="s">
        <v>575</v>
      </c>
      <c r="E364" s="751">
        <v>50113001</v>
      </c>
      <c r="F364" s="750" t="s">
        <v>589</v>
      </c>
      <c r="G364" s="749" t="s">
        <v>590</v>
      </c>
      <c r="H364" s="749">
        <v>121793</v>
      </c>
      <c r="I364" s="749">
        <v>21793</v>
      </c>
      <c r="J364" s="749" t="s">
        <v>1051</v>
      </c>
      <c r="K364" s="749" t="s">
        <v>1052</v>
      </c>
      <c r="L364" s="752">
        <v>106.95000000000005</v>
      </c>
      <c r="M364" s="752">
        <v>1</v>
      </c>
      <c r="N364" s="753">
        <v>106.95000000000005</v>
      </c>
    </row>
    <row r="365" spans="1:14" ht="14.4" customHeight="1" x14ac:dyDescent="0.3">
      <c r="A365" s="747" t="s">
        <v>553</v>
      </c>
      <c r="B365" s="748" t="s">
        <v>554</v>
      </c>
      <c r="C365" s="749" t="s">
        <v>574</v>
      </c>
      <c r="D365" s="750" t="s">
        <v>575</v>
      </c>
      <c r="E365" s="751">
        <v>50113001</v>
      </c>
      <c r="F365" s="750" t="s">
        <v>589</v>
      </c>
      <c r="G365" s="749" t="s">
        <v>590</v>
      </c>
      <c r="H365" s="749">
        <v>101125</v>
      </c>
      <c r="I365" s="749">
        <v>1125</v>
      </c>
      <c r="J365" s="749" t="s">
        <v>723</v>
      </c>
      <c r="K365" s="749" t="s">
        <v>724</v>
      </c>
      <c r="L365" s="752">
        <v>89.49</v>
      </c>
      <c r="M365" s="752">
        <v>6</v>
      </c>
      <c r="N365" s="753">
        <v>536.93999999999994</v>
      </c>
    </row>
    <row r="366" spans="1:14" ht="14.4" customHeight="1" x14ac:dyDescent="0.3">
      <c r="A366" s="747" t="s">
        <v>553</v>
      </c>
      <c r="B366" s="748" t="s">
        <v>554</v>
      </c>
      <c r="C366" s="749" t="s">
        <v>574</v>
      </c>
      <c r="D366" s="750" t="s">
        <v>575</v>
      </c>
      <c r="E366" s="751">
        <v>50113001</v>
      </c>
      <c r="F366" s="750" t="s">
        <v>589</v>
      </c>
      <c r="G366" s="749" t="s">
        <v>590</v>
      </c>
      <c r="H366" s="749">
        <v>223159</v>
      </c>
      <c r="I366" s="749">
        <v>223159</v>
      </c>
      <c r="J366" s="749" t="s">
        <v>1053</v>
      </c>
      <c r="K366" s="749" t="s">
        <v>1054</v>
      </c>
      <c r="L366" s="752">
        <v>72.92000000000003</v>
      </c>
      <c r="M366" s="752">
        <v>1</v>
      </c>
      <c r="N366" s="753">
        <v>72.92000000000003</v>
      </c>
    </row>
    <row r="367" spans="1:14" ht="14.4" customHeight="1" x14ac:dyDescent="0.3">
      <c r="A367" s="747" t="s">
        <v>553</v>
      </c>
      <c r="B367" s="748" t="s">
        <v>554</v>
      </c>
      <c r="C367" s="749" t="s">
        <v>574</v>
      </c>
      <c r="D367" s="750" t="s">
        <v>575</v>
      </c>
      <c r="E367" s="751">
        <v>50113001</v>
      </c>
      <c r="F367" s="750" t="s">
        <v>589</v>
      </c>
      <c r="G367" s="749" t="s">
        <v>597</v>
      </c>
      <c r="H367" s="749">
        <v>188498</v>
      </c>
      <c r="I367" s="749">
        <v>88498</v>
      </c>
      <c r="J367" s="749" t="s">
        <v>1055</v>
      </c>
      <c r="K367" s="749" t="s">
        <v>1056</v>
      </c>
      <c r="L367" s="752">
        <v>166.91</v>
      </c>
      <c r="M367" s="752">
        <v>1</v>
      </c>
      <c r="N367" s="753">
        <v>166.91</v>
      </c>
    </row>
    <row r="368" spans="1:14" ht="14.4" customHeight="1" x14ac:dyDescent="0.3">
      <c r="A368" s="747" t="s">
        <v>553</v>
      </c>
      <c r="B368" s="748" t="s">
        <v>554</v>
      </c>
      <c r="C368" s="749" t="s">
        <v>574</v>
      </c>
      <c r="D368" s="750" t="s">
        <v>575</v>
      </c>
      <c r="E368" s="751">
        <v>50113001</v>
      </c>
      <c r="F368" s="750" t="s">
        <v>589</v>
      </c>
      <c r="G368" s="749" t="s">
        <v>590</v>
      </c>
      <c r="H368" s="749">
        <v>110086</v>
      </c>
      <c r="I368" s="749">
        <v>10086</v>
      </c>
      <c r="J368" s="749" t="s">
        <v>725</v>
      </c>
      <c r="K368" s="749" t="s">
        <v>726</v>
      </c>
      <c r="L368" s="752">
        <v>1592.8000000000002</v>
      </c>
      <c r="M368" s="752">
        <v>10</v>
      </c>
      <c r="N368" s="753">
        <v>15928.000000000002</v>
      </c>
    </row>
    <row r="369" spans="1:14" ht="14.4" customHeight="1" x14ac:dyDescent="0.3">
      <c r="A369" s="747" t="s">
        <v>553</v>
      </c>
      <c r="B369" s="748" t="s">
        <v>554</v>
      </c>
      <c r="C369" s="749" t="s">
        <v>574</v>
      </c>
      <c r="D369" s="750" t="s">
        <v>575</v>
      </c>
      <c r="E369" s="751">
        <v>50113001</v>
      </c>
      <c r="F369" s="750" t="s">
        <v>589</v>
      </c>
      <c r="G369" s="749" t="s">
        <v>597</v>
      </c>
      <c r="H369" s="749">
        <v>106618</v>
      </c>
      <c r="I369" s="749">
        <v>6618</v>
      </c>
      <c r="J369" s="749" t="s">
        <v>911</v>
      </c>
      <c r="K369" s="749" t="s">
        <v>912</v>
      </c>
      <c r="L369" s="752">
        <v>19.589999999999996</v>
      </c>
      <c r="M369" s="752">
        <v>1</v>
      </c>
      <c r="N369" s="753">
        <v>19.589999999999996</v>
      </c>
    </row>
    <row r="370" spans="1:14" ht="14.4" customHeight="1" x14ac:dyDescent="0.3">
      <c r="A370" s="747" t="s">
        <v>553</v>
      </c>
      <c r="B370" s="748" t="s">
        <v>554</v>
      </c>
      <c r="C370" s="749" t="s">
        <v>574</v>
      </c>
      <c r="D370" s="750" t="s">
        <v>575</v>
      </c>
      <c r="E370" s="751">
        <v>50113001</v>
      </c>
      <c r="F370" s="750" t="s">
        <v>589</v>
      </c>
      <c r="G370" s="749" t="s">
        <v>590</v>
      </c>
      <c r="H370" s="749">
        <v>184399</v>
      </c>
      <c r="I370" s="749">
        <v>84399</v>
      </c>
      <c r="J370" s="749" t="s">
        <v>1057</v>
      </c>
      <c r="K370" s="749" t="s">
        <v>1058</v>
      </c>
      <c r="L370" s="752">
        <v>320.29000000000008</v>
      </c>
      <c r="M370" s="752">
        <v>1</v>
      </c>
      <c r="N370" s="753">
        <v>320.29000000000008</v>
      </c>
    </row>
    <row r="371" spans="1:14" ht="14.4" customHeight="1" x14ac:dyDescent="0.3">
      <c r="A371" s="747" t="s">
        <v>553</v>
      </c>
      <c r="B371" s="748" t="s">
        <v>554</v>
      </c>
      <c r="C371" s="749" t="s">
        <v>574</v>
      </c>
      <c r="D371" s="750" t="s">
        <v>575</v>
      </c>
      <c r="E371" s="751">
        <v>50113001</v>
      </c>
      <c r="F371" s="750" t="s">
        <v>589</v>
      </c>
      <c r="G371" s="749" t="s">
        <v>590</v>
      </c>
      <c r="H371" s="749">
        <v>136129</v>
      </c>
      <c r="I371" s="749">
        <v>136129</v>
      </c>
      <c r="J371" s="749" t="s">
        <v>1059</v>
      </c>
      <c r="K371" s="749" t="s">
        <v>1060</v>
      </c>
      <c r="L371" s="752">
        <v>446.76</v>
      </c>
      <c r="M371" s="752">
        <v>1</v>
      </c>
      <c r="N371" s="753">
        <v>446.76</v>
      </c>
    </row>
    <row r="372" spans="1:14" ht="14.4" customHeight="1" x14ac:dyDescent="0.3">
      <c r="A372" s="747" t="s">
        <v>553</v>
      </c>
      <c r="B372" s="748" t="s">
        <v>554</v>
      </c>
      <c r="C372" s="749" t="s">
        <v>574</v>
      </c>
      <c r="D372" s="750" t="s">
        <v>575</v>
      </c>
      <c r="E372" s="751">
        <v>50113001</v>
      </c>
      <c r="F372" s="750" t="s">
        <v>589</v>
      </c>
      <c r="G372" s="749" t="s">
        <v>597</v>
      </c>
      <c r="H372" s="749">
        <v>155823</v>
      </c>
      <c r="I372" s="749">
        <v>55823</v>
      </c>
      <c r="J372" s="749" t="s">
        <v>729</v>
      </c>
      <c r="K372" s="749" t="s">
        <v>730</v>
      </c>
      <c r="L372" s="752">
        <v>33.474651162790693</v>
      </c>
      <c r="M372" s="752">
        <v>86</v>
      </c>
      <c r="N372" s="753">
        <v>2878.8199999999997</v>
      </c>
    </row>
    <row r="373" spans="1:14" ht="14.4" customHeight="1" x14ac:dyDescent="0.3">
      <c r="A373" s="747" t="s">
        <v>553</v>
      </c>
      <c r="B373" s="748" t="s">
        <v>554</v>
      </c>
      <c r="C373" s="749" t="s">
        <v>574</v>
      </c>
      <c r="D373" s="750" t="s">
        <v>575</v>
      </c>
      <c r="E373" s="751">
        <v>50113001</v>
      </c>
      <c r="F373" s="750" t="s">
        <v>589</v>
      </c>
      <c r="G373" s="749" t="s">
        <v>597</v>
      </c>
      <c r="H373" s="749">
        <v>155824</v>
      </c>
      <c r="I373" s="749">
        <v>55824</v>
      </c>
      <c r="J373" s="749" t="s">
        <v>729</v>
      </c>
      <c r="K373" s="749" t="s">
        <v>731</v>
      </c>
      <c r="L373" s="752">
        <v>50.658571428571427</v>
      </c>
      <c r="M373" s="752">
        <v>70</v>
      </c>
      <c r="N373" s="753">
        <v>3546.1</v>
      </c>
    </row>
    <row r="374" spans="1:14" ht="14.4" customHeight="1" x14ac:dyDescent="0.3">
      <c r="A374" s="747" t="s">
        <v>553</v>
      </c>
      <c r="B374" s="748" t="s">
        <v>554</v>
      </c>
      <c r="C374" s="749" t="s">
        <v>574</v>
      </c>
      <c r="D374" s="750" t="s">
        <v>575</v>
      </c>
      <c r="E374" s="751">
        <v>50113001</v>
      </c>
      <c r="F374" s="750" t="s">
        <v>589</v>
      </c>
      <c r="G374" s="749" t="s">
        <v>597</v>
      </c>
      <c r="H374" s="749">
        <v>126786</v>
      </c>
      <c r="I374" s="749">
        <v>26786</v>
      </c>
      <c r="J374" s="749" t="s">
        <v>732</v>
      </c>
      <c r="K374" s="749" t="s">
        <v>733</v>
      </c>
      <c r="L374" s="752">
        <v>405.99</v>
      </c>
      <c r="M374" s="752">
        <v>4</v>
      </c>
      <c r="N374" s="753">
        <v>1623.96</v>
      </c>
    </row>
    <row r="375" spans="1:14" ht="14.4" customHeight="1" x14ac:dyDescent="0.3">
      <c r="A375" s="747" t="s">
        <v>553</v>
      </c>
      <c r="B375" s="748" t="s">
        <v>554</v>
      </c>
      <c r="C375" s="749" t="s">
        <v>574</v>
      </c>
      <c r="D375" s="750" t="s">
        <v>575</v>
      </c>
      <c r="E375" s="751">
        <v>50113001</v>
      </c>
      <c r="F375" s="750" t="s">
        <v>589</v>
      </c>
      <c r="G375" s="749" t="s">
        <v>597</v>
      </c>
      <c r="H375" s="749">
        <v>187607</v>
      </c>
      <c r="I375" s="749">
        <v>187607</v>
      </c>
      <c r="J375" s="749" t="s">
        <v>734</v>
      </c>
      <c r="K375" s="749" t="s">
        <v>735</v>
      </c>
      <c r="L375" s="752">
        <v>273.89999999999998</v>
      </c>
      <c r="M375" s="752">
        <v>3</v>
      </c>
      <c r="N375" s="753">
        <v>821.69999999999993</v>
      </c>
    </row>
    <row r="376" spans="1:14" ht="14.4" customHeight="1" x14ac:dyDescent="0.3">
      <c r="A376" s="747" t="s">
        <v>553</v>
      </c>
      <c r="B376" s="748" t="s">
        <v>554</v>
      </c>
      <c r="C376" s="749" t="s">
        <v>574</v>
      </c>
      <c r="D376" s="750" t="s">
        <v>575</v>
      </c>
      <c r="E376" s="751">
        <v>50113001</v>
      </c>
      <c r="F376" s="750" t="s">
        <v>589</v>
      </c>
      <c r="G376" s="749" t="s">
        <v>597</v>
      </c>
      <c r="H376" s="749">
        <v>157871</v>
      </c>
      <c r="I376" s="749">
        <v>157871</v>
      </c>
      <c r="J376" s="749" t="s">
        <v>1061</v>
      </c>
      <c r="K376" s="749" t="s">
        <v>1062</v>
      </c>
      <c r="L376" s="752">
        <v>165.00000000000003</v>
      </c>
      <c r="M376" s="752">
        <v>6</v>
      </c>
      <c r="N376" s="753">
        <v>990.00000000000023</v>
      </c>
    </row>
    <row r="377" spans="1:14" ht="14.4" customHeight="1" x14ac:dyDescent="0.3">
      <c r="A377" s="747" t="s">
        <v>553</v>
      </c>
      <c r="B377" s="748" t="s">
        <v>554</v>
      </c>
      <c r="C377" s="749" t="s">
        <v>574</v>
      </c>
      <c r="D377" s="750" t="s">
        <v>575</v>
      </c>
      <c r="E377" s="751">
        <v>50113001</v>
      </c>
      <c r="F377" s="750" t="s">
        <v>589</v>
      </c>
      <c r="G377" s="749" t="s">
        <v>590</v>
      </c>
      <c r="H377" s="749">
        <v>849941</v>
      </c>
      <c r="I377" s="749">
        <v>162142</v>
      </c>
      <c r="J377" s="749" t="s">
        <v>740</v>
      </c>
      <c r="K377" s="749" t="s">
        <v>741</v>
      </c>
      <c r="L377" s="752">
        <v>29.710000000000008</v>
      </c>
      <c r="M377" s="752">
        <v>6</v>
      </c>
      <c r="N377" s="753">
        <v>178.26000000000005</v>
      </c>
    </row>
    <row r="378" spans="1:14" ht="14.4" customHeight="1" x14ac:dyDescent="0.3">
      <c r="A378" s="747" t="s">
        <v>553</v>
      </c>
      <c r="B378" s="748" t="s">
        <v>554</v>
      </c>
      <c r="C378" s="749" t="s">
        <v>574</v>
      </c>
      <c r="D378" s="750" t="s">
        <v>575</v>
      </c>
      <c r="E378" s="751">
        <v>50113001</v>
      </c>
      <c r="F378" s="750" t="s">
        <v>589</v>
      </c>
      <c r="G378" s="749" t="s">
        <v>597</v>
      </c>
      <c r="H378" s="749">
        <v>177322</v>
      </c>
      <c r="I378" s="749">
        <v>177322</v>
      </c>
      <c r="J378" s="749" t="s">
        <v>917</v>
      </c>
      <c r="K378" s="749" t="s">
        <v>918</v>
      </c>
      <c r="L378" s="752">
        <v>35.509999999999977</v>
      </c>
      <c r="M378" s="752">
        <v>1</v>
      </c>
      <c r="N378" s="753">
        <v>35.509999999999977</v>
      </c>
    </row>
    <row r="379" spans="1:14" ht="14.4" customHeight="1" x14ac:dyDescent="0.3">
      <c r="A379" s="747" t="s">
        <v>553</v>
      </c>
      <c r="B379" s="748" t="s">
        <v>554</v>
      </c>
      <c r="C379" s="749" t="s">
        <v>574</v>
      </c>
      <c r="D379" s="750" t="s">
        <v>575</v>
      </c>
      <c r="E379" s="751">
        <v>50113001</v>
      </c>
      <c r="F379" s="750" t="s">
        <v>589</v>
      </c>
      <c r="G379" s="749" t="s">
        <v>590</v>
      </c>
      <c r="H379" s="749">
        <v>100269</v>
      </c>
      <c r="I379" s="749">
        <v>269</v>
      </c>
      <c r="J379" s="749" t="s">
        <v>1063</v>
      </c>
      <c r="K379" s="749" t="s">
        <v>636</v>
      </c>
      <c r="L379" s="752">
        <v>40.540000000000006</v>
      </c>
      <c r="M379" s="752">
        <v>1</v>
      </c>
      <c r="N379" s="753">
        <v>40.540000000000006</v>
      </c>
    </row>
    <row r="380" spans="1:14" ht="14.4" customHeight="1" x14ac:dyDescent="0.3">
      <c r="A380" s="747" t="s">
        <v>553</v>
      </c>
      <c r="B380" s="748" t="s">
        <v>554</v>
      </c>
      <c r="C380" s="749" t="s">
        <v>574</v>
      </c>
      <c r="D380" s="750" t="s">
        <v>575</v>
      </c>
      <c r="E380" s="751">
        <v>50113001</v>
      </c>
      <c r="F380" s="750" t="s">
        <v>589</v>
      </c>
      <c r="G380" s="749" t="s">
        <v>597</v>
      </c>
      <c r="H380" s="749">
        <v>846338</v>
      </c>
      <c r="I380" s="749">
        <v>122685</v>
      </c>
      <c r="J380" s="749" t="s">
        <v>1064</v>
      </c>
      <c r="K380" s="749" t="s">
        <v>904</v>
      </c>
      <c r="L380" s="752">
        <v>116.04999999999998</v>
      </c>
      <c r="M380" s="752">
        <v>1</v>
      </c>
      <c r="N380" s="753">
        <v>116.04999999999998</v>
      </c>
    </row>
    <row r="381" spans="1:14" ht="14.4" customHeight="1" x14ac:dyDescent="0.3">
      <c r="A381" s="747" t="s">
        <v>553</v>
      </c>
      <c r="B381" s="748" t="s">
        <v>554</v>
      </c>
      <c r="C381" s="749" t="s">
        <v>574</v>
      </c>
      <c r="D381" s="750" t="s">
        <v>575</v>
      </c>
      <c r="E381" s="751">
        <v>50113001</v>
      </c>
      <c r="F381" s="750" t="s">
        <v>589</v>
      </c>
      <c r="G381" s="749" t="s">
        <v>590</v>
      </c>
      <c r="H381" s="749">
        <v>184374</v>
      </c>
      <c r="I381" s="749">
        <v>84374</v>
      </c>
      <c r="J381" s="749" t="s">
        <v>1065</v>
      </c>
      <c r="K381" s="749" t="s">
        <v>1066</v>
      </c>
      <c r="L381" s="752">
        <v>40.18</v>
      </c>
      <c r="M381" s="752">
        <v>1</v>
      </c>
      <c r="N381" s="753">
        <v>40.18</v>
      </c>
    </row>
    <row r="382" spans="1:14" ht="14.4" customHeight="1" x14ac:dyDescent="0.3">
      <c r="A382" s="747" t="s">
        <v>553</v>
      </c>
      <c r="B382" s="748" t="s">
        <v>554</v>
      </c>
      <c r="C382" s="749" t="s">
        <v>574</v>
      </c>
      <c r="D382" s="750" t="s">
        <v>575</v>
      </c>
      <c r="E382" s="751">
        <v>50113001</v>
      </c>
      <c r="F382" s="750" t="s">
        <v>589</v>
      </c>
      <c r="G382" s="749" t="s">
        <v>590</v>
      </c>
      <c r="H382" s="749">
        <v>177047</v>
      </c>
      <c r="I382" s="749">
        <v>77047</v>
      </c>
      <c r="J382" s="749" t="s">
        <v>1067</v>
      </c>
      <c r="K382" s="749" t="s">
        <v>1068</v>
      </c>
      <c r="L382" s="752">
        <v>117.98</v>
      </c>
      <c r="M382" s="752">
        <v>1</v>
      </c>
      <c r="N382" s="753">
        <v>117.98</v>
      </c>
    </row>
    <row r="383" spans="1:14" ht="14.4" customHeight="1" x14ac:dyDescent="0.3">
      <c r="A383" s="747" t="s">
        <v>553</v>
      </c>
      <c r="B383" s="748" t="s">
        <v>554</v>
      </c>
      <c r="C383" s="749" t="s">
        <v>574</v>
      </c>
      <c r="D383" s="750" t="s">
        <v>575</v>
      </c>
      <c r="E383" s="751">
        <v>50113001</v>
      </c>
      <c r="F383" s="750" t="s">
        <v>589</v>
      </c>
      <c r="G383" s="749" t="s">
        <v>597</v>
      </c>
      <c r="H383" s="749">
        <v>145583</v>
      </c>
      <c r="I383" s="749">
        <v>145583</v>
      </c>
      <c r="J383" s="749" t="s">
        <v>1069</v>
      </c>
      <c r="K383" s="749" t="s">
        <v>1070</v>
      </c>
      <c r="L383" s="752">
        <v>164.20000000000002</v>
      </c>
      <c r="M383" s="752">
        <v>2</v>
      </c>
      <c r="N383" s="753">
        <v>328.40000000000003</v>
      </c>
    </row>
    <row r="384" spans="1:14" ht="14.4" customHeight="1" x14ac:dyDescent="0.3">
      <c r="A384" s="747" t="s">
        <v>553</v>
      </c>
      <c r="B384" s="748" t="s">
        <v>554</v>
      </c>
      <c r="C384" s="749" t="s">
        <v>574</v>
      </c>
      <c r="D384" s="750" t="s">
        <v>575</v>
      </c>
      <c r="E384" s="751">
        <v>50113001</v>
      </c>
      <c r="F384" s="750" t="s">
        <v>589</v>
      </c>
      <c r="G384" s="749" t="s">
        <v>590</v>
      </c>
      <c r="H384" s="749">
        <v>158732</v>
      </c>
      <c r="I384" s="749">
        <v>58732</v>
      </c>
      <c r="J384" s="749" t="s">
        <v>745</v>
      </c>
      <c r="K384" s="749" t="s">
        <v>1071</v>
      </c>
      <c r="L384" s="752">
        <v>123.67</v>
      </c>
      <c r="M384" s="752">
        <v>1</v>
      </c>
      <c r="N384" s="753">
        <v>123.67</v>
      </c>
    </row>
    <row r="385" spans="1:14" ht="14.4" customHeight="1" x14ac:dyDescent="0.3">
      <c r="A385" s="747" t="s">
        <v>553</v>
      </c>
      <c r="B385" s="748" t="s">
        <v>554</v>
      </c>
      <c r="C385" s="749" t="s">
        <v>574</v>
      </c>
      <c r="D385" s="750" t="s">
        <v>575</v>
      </c>
      <c r="E385" s="751">
        <v>50113001</v>
      </c>
      <c r="F385" s="750" t="s">
        <v>589</v>
      </c>
      <c r="G385" s="749" t="s">
        <v>597</v>
      </c>
      <c r="H385" s="749">
        <v>215904</v>
      </c>
      <c r="I385" s="749">
        <v>215904</v>
      </c>
      <c r="J385" s="749" t="s">
        <v>1072</v>
      </c>
      <c r="K385" s="749" t="s">
        <v>748</v>
      </c>
      <c r="L385" s="752">
        <v>118.02999999999997</v>
      </c>
      <c r="M385" s="752">
        <v>1</v>
      </c>
      <c r="N385" s="753">
        <v>118.02999999999997</v>
      </c>
    </row>
    <row r="386" spans="1:14" ht="14.4" customHeight="1" x14ac:dyDescent="0.3">
      <c r="A386" s="747" t="s">
        <v>553</v>
      </c>
      <c r="B386" s="748" t="s">
        <v>554</v>
      </c>
      <c r="C386" s="749" t="s">
        <v>574</v>
      </c>
      <c r="D386" s="750" t="s">
        <v>575</v>
      </c>
      <c r="E386" s="751">
        <v>50113001</v>
      </c>
      <c r="F386" s="750" t="s">
        <v>589</v>
      </c>
      <c r="G386" s="749" t="s">
        <v>590</v>
      </c>
      <c r="H386" s="749">
        <v>100810</v>
      </c>
      <c r="I386" s="749">
        <v>810</v>
      </c>
      <c r="J386" s="749" t="s">
        <v>1073</v>
      </c>
      <c r="K386" s="749" t="s">
        <v>1074</v>
      </c>
      <c r="L386" s="752">
        <v>69.550000000000011</v>
      </c>
      <c r="M386" s="752">
        <v>1</v>
      </c>
      <c r="N386" s="753">
        <v>69.550000000000011</v>
      </c>
    </row>
    <row r="387" spans="1:14" ht="14.4" customHeight="1" x14ac:dyDescent="0.3">
      <c r="A387" s="747" t="s">
        <v>553</v>
      </c>
      <c r="B387" s="748" t="s">
        <v>554</v>
      </c>
      <c r="C387" s="749" t="s">
        <v>574</v>
      </c>
      <c r="D387" s="750" t="s">
        <v>575</v>
      </c>
      <c r="E387" s="751">
        <v>50113001</v>
      </c>
      <c r="F387" s="750" t="s">
        <v>589</v>
      </c>
      <c r="G387" s="749" t="s">
        <v>590</v>
      </c>
      <c r="H387" s="749">
        <v>145961</v>
      </c>
      <c r="I387" s="749">
        <v>45961</v>
      </c>
      <c r="J387" s="749" t="s">
        <v>1075</v>
      </c>
      <c r="K387" s="749" t="s">
        <v>1076</v>
      </c>
      <c r="L387" s="752">
        <v>484.69</v>
      </c>
      <c r="M387" s="752">
        <v>1</v>
      </c>
      <c r="N387" s="753">
        <v>484.69</v>
      </c>
    </row>
    <row r="388" spans="1:14" ht="14.4" customHeight="1" x14ac:dyDescent="0.3">
      <c r="A388" s="747" t="s">
        <v>553</v>
      </c>
      <c r="B388" s="748" t="s">
        <v>554</v>
      </c>
      <c r="C388" s="749" t="s">
        <v>574</v>
      </c>
      <c r="D388" s="750" t="s">
        <v>575</v>
      </c>
      <c r="E388" s="751">
        <v>50113001</v>
      </c>
      <c r="F388" s="750" t="s">
        <v>589</v>
      </c>
      <c r="G388" s="749" t="s">
        <v>590</v>
      </c>
      <c r="H388" s="749">
        <v>208207</v>
      </c>
      <c r="I388" s="749">
        <v>208207</v>
      </c>
      <c r="J388" s="749" t="s">
        <v>1077</v>
      </c>
      <c r="K388" s="749" t="s">
        <v>1078</v>
      </c>
      <c r="L388" s="752">
        <v>81.100000000000009</v>
      </c>
      <c r="M388" s="752">
        <v>1</v>
      </c>
      <c r="N388" s="753">
        <v>81.100000000000009</v>
      </c>
    </row>
    <row r="389" spans="1:14" ht="14.4" customHeight="1" x14ac:dyDescent="0.3">
      <c r="A389" s="747" t="s">
        <v>553</v>
      </c>
      <c r="B389" s="748" t="s">
        <v>554</v>
      </c>
      <c r="C389" s="749" t="s">
        <v>574</v>
      </c>
      <c r="D389" s="750" t="s">
        <v>575</v>
      </c>
      <c r="E389" s="751">
        <v>50113001</v>
      </c>
      <c r="F389" s="750" t="s">
        <v>589</v>
      </c>
      <c r="G389" s="749" t="s">
        <v>590</v>
      </c>
      <c r="H389" s="749">
        <v>117162</v>
      </c>
      <c r="I389" s="749">
        <v>17162</v>
      </c>
      <c r="J389" s="749" t="s">
        <v>1079</v>
      </c>
      <c r="K389" s="749" t="s">
        <v>1080</v>
      </c>
      <c r="L389" s="752">
        <v>126.41000000000003</v>
      </c>
      <c r="M389" s="752">
        <v>1</v>
      </c>
      <c r="N389" s="753">
        <v>126.41000000000003</v>
      </c>
    </row>
    <row r="390" spans="1:14" ht="14.4" customHeight="1" x14ac:dyDescent="0.3">
      <c r="A390" s="747" t="s">
        <v>553</v>
      </c>
      <c r="B390" s="748" t="s">
        <v>554</v>
      </c>
      <c r="C390" s="749" t="s">
        <v>574</v>
      </c>
      <c r="D390" s="750" t="s">
        <v>575</v>
      </c>
      <c r="E390" s="751">
        <v>50113001</v>
      </c>
      <c r="F390" s="750" t="s">
        <v>589</v>
      </c>
      <c r="G390" s="749" t="s">
        <v>590</v>
      </c>
      <c r="H390" s="749">
        <v>117163</v>
      </c>
      <c r="I390" s="749">
        <v>17163</v>
      </c>
      <c r="J390" s="749" t="s">
        <v>1079</v>
      </c>
      <c r="K390" s="749" t="s">
        <v>1081</v>
      </c>
      <c r="L390" s="752">
        <v>180.62</v>
      </c>
      <c r="M390" s="752">
        <v>2</v>
      </c>
      <c r="N390" s="753">
        <v>361.24</v>
      </c>
    </row>
    <row r="391" spans="1:14" ht="14.4" customHeight="1" x14ac:dyDescent="0.3">
      <c r="A391" s="747" t="s">
        <v>553</v>
      </c>
      <c r="B391" s="748" t="s">
        <v>554</v>
      </c>
      <c r="C391" s="749" t="s">
        <v>574</v>
      </c>
      <c r="D391" s="750" t="s">
        <v>575</v>
      </c>
      <c r="E391" s="751">
        <v>50113001</v>
      </c>
      <c r="F391" s="750" t="s">
        <v>589</v>
      </c>
      <c r="G391" s="749" t="s">
        <v>590</v>
      </c>
      <c r="H391" s="749">
        <v>124903</v>
      </c>
      <c r="I391" s="749">
        <v>124903</v>
      </c>
      <c r="J391" s="749" t="s">
        <v>1082</v>
      </c>
      <c r="K391" s="749" t="s">
        <v>1083</v>
      </c>
      <c r="L391" s="752">
        <v>257.54000000000008</v>
      </c>
      <c r="M391" s="752">
        <v>1</v>
      </c>
      <c r="N391" s="753">
        <v>257.54000000000008</v>
      </c>
    </row>
    <row r="392" spans="1:14" ht="14.4" customHeight="1" x14ac:dyDescent="0.3">
      <c r="A392" s="747" t="s">
        <v>553</v>
      </c>
      <c r="B392" s="748" t="s">
        <v>554</v>
      </c>
      <c r="C392" s="749" t="s">
        <v>574</v>
      </c>
      <c r="D392" s="750" t="s">
        <v>575</v>
      </c>
      <c r="E392" s="751">
        <v>50113001</v>
      </c>
      <c r="F392" s="750" t="s">
        <v>589</v>
      </c>
      <c r="G392" s="749" t="s">
        <v>590</v>
      </c>
      <c r="H392" s="749">
        <v>100610</v>
      </c>
      <c r="I392" s="749">
        <v>610</v>
      </c>
      <c r="J392" s="749" t="s">
        <v>767</v>
      </c>
      <c r="K392" s="749" t="s">
        <v>768</v>
      </c>
      <c r="L392" s="752">
        <v>72.526250000000019</v>
      </c>
      <c r="M392" s="752">
        <v>16</v>
      </c>
      <c r="N392" s="753">
        <v>1160.4200000000003</v>
      </c>
    </row>
    <row r="393" spans="1:14" ht="14.4" customHeight="1" x14ac:dyDescent="0.3">
      <c r="A393" s="747" t="s">
        <v>553</v>
      </c>
      <c r="B393" s="748" t="s">
        <v>554</v>
      </c>
      <c r="C393" s="749" t="s">
        <v>574</v>
      </c>
      <c r="D393" s="750" t="s">
        <v>575</v>
      </c>
      <c r="E393" s="751">
        <v>50113001</v>
      </c>
      <c r="F393" s="750" t="s">
        <v>589</v>
      </c>
      <c r="G393" s="749" t="s">
        <v>590</v>
      </c>
      <c r="H393" s="749">
        <v>100612</v>
      </c>
      <c r="I393" s="749">
        <v>612</v>
      </c>
      <c r="J393" s="749" t="s">
        <v>937</v>
      </c>
      <c r="K393" s="749" t="s">
        <v>938</v>
      </c>
      <c r="L393" s="752">
        <v>64.456470588235305</v>
      </c>
      <c r="M393" s="752">
        <v>34</v>
      </c>
      <c r="N393" s="753">
        <v>2191.5200000000004</v>
      </c>
    </row>
    <row r="394" spans="1:14" ht="14.4" customHeight="1" x14ac:dyDescent="0.3">
      <c r="A394" s="747" t="s">
        <v>553</v>
      </c>
      <c r="B394" s="748" t="s">
        <v>554</v>
      </c>
      <c r="C394" s="749" t="s">
        <v>574</v>
      </c>
      <c r="D394" s="750" t="s">
        <v>575</v>
      </c>
      <c r="E394" s="751">
        <v>50113001</v>
      </c>
      <c r="F394" s="750" t="s">
        <v>589</v>
      </c>
      <c r="G394" s="749" t="s">
        <v>590</v>
      </c>
      <c r="H394" s="749">
        <v>114711</v>
      </c>
      <c r="I394" s="749">
        <v>14711</v>
      </c>
      <c r="J394" s="749" t="s">
        <v>1084</v>
      </c>
      <c r="K394" s="749" t="s">
        <v>1085</v>
      </c>
      <c r="L394" s="752">
        <v>54.42</v>
      </c>
      <c r="M394" s="752">
        <v>5</v>
      </c>
      <c r="N394" s="753">
        <v>272.10000000000002</v>
      </c>
    </row>
    <row r="395" spans="1:14" ht="14.4" customHeight="1" x14ac:dyDescent="0.3">
      <c r="A395" s="747" t="s">
        <v>553</v>
      </c>
      <c r="B395" s="748" t="s">
        <v>554</v>
      </c>
      <c r="C395" s="749" t="s">
        <v>574</v>
      </c>
      <c r="D395" s="750" t="s">
        <v>575</v>
      </c>
      <c r="E395" s="751">
        <v>50113001</v>
      </c>
      <c r="F395" s="750" t="s">
        <v>589</v>
      </c>
      <c r="G395" s="749" t="s">
        <v>590</v>
      </c>
      <c r="H395" s="749">
        <v>155391</v>
      </c>
      <c r="I395" s="749">
        <v>55391</v>
      </c>
      <c r="J395" s="749" t="s">
        <v>1086</v>
      </c>
      <c r="K395" s="749" t="s">
        <v>1087</v>
      </c>
      <c r="L395" s="752">
        <v>605.1400000000001</v>
      </c>
      <c r="M395" s="752">
        <v>1</v>
      </c>
      <c r="N395" s="753">
        <v>605.1400000000001</v>
      </c>
    </row>
    <row r="396" spans="1:14" ht="14.4" customHeight="1" x14ac:dyDescent="0.3">
      <c r="A396" s="747" t="s">
        <v>553</v>
      </c>
      <c r="B396" s="748" t="s">
        <v>554</v>
      </c>
      <c r="C396" s="749" t="s">
        <v>574</v>
      </c>
      <c r="D396" s="750" t="s">
        <v>575</v>
      </c>
      <c r="E396" s="751">
        <v>50113001</v>
      </c>
      <c r="F396" s="750" t="s">
        <v>589</v>
      </c>
      <c r="G396" s="749" t="s">
        <v>590</v>
      </c>
      <c r="H396" s="749">
        <v>148578</v>
      </c>
      <c r="I396" s="749">
        <v>48578</v>
      </c>
      <c r="J396" s="749" t="s">
        <v>776</v>
      </c>
      <c r="K396" s="749" t="s">
        <v>777</v>
      </c>
      <c r="L396" s="752">
        <v>54.97999999999999</v>
      </c>
      <c r="M396" s="752">
        <v>2</v>
      </c>
      <c r="N396" s="753">
        <v>109.95999999999998</v>
      </c>
    </row>
    <row r="397" spans="1:14" ht="14.4" customHeight="1" x14ac:dyDescent="0.3">
      <c r="A397" s="747" t="s">
        <v>553</v>
      </c>
      <c r="B397" s="748" t="s">
        <v>554</v>
      </c>
      <c r="C397" s="749" t="s">
        <v>574</v>
      </c>
      <c r="D397" s="750" t="s">
        <v>575</v>
      </c>
      <c r="E397" s="751">
        <v>50113001</v>
      </c>
      <c r="F397" s="750" t="s">
        <v>589</v>
      </c>
      <c r="G397" s="749" t="s">
        <v>590</v>
      </c>
      <c r="H397" s="749">
        <v>128791</v>
      </c>
      <c r="I397" s="749">
        <v>28791</v>
      </c>
      <c r="J397" s="749" t="s">
        <v>1088</v>
      </c>
      <c r="K397" s="749" t="s">
        <v>1089</v>
      </c>
      <c r="L397" s="752">
        <v>685.04000000000008</v>
      </c>
      <c r="M397" s="752">
        <v>1</v>
      </c>
      <c r="N397" s="753">
        <v>685.04000000000008</v>
      </c>
    </row>
    <row r="398" spans="1:14" ht="14.4" customHeight="1" x14ac:dyDescent="0.3">
      <c r="A398" s="747" t="s">
        <v>553</v>
      </c>
      <c r="B398" s="748" t="s">
        <v>554</v>
      </c>
      <c r="C398" s="749" t="s">
        <v>574</v>
      </c>
      <c r="D398" s="750" t="s">
        <v>575</v>
      </c>
      <c r="E398" s="751">
        <v>50113001</v>
      </c>
      <c r="F398" s="750" t="s">
        <v>589</v>
      </c>
      <c r="G398" s="749" t="s">
        <v>590</v>
      </c>
      <c r="H398" s="749">
        <v>132087</v>
      </c>
      <c r="I398" s="749">
        <v>32087</v>
      </c>
      <c r="J398" s="749" t="s">
        <v>1090</v>
      </c>
      <c r="K398" s="749" t="s">
        <v>1091</v>
      </c>
      <c r="L398" s="752">
        <v>29.169999999999991</v>
      </c>
      <c r="M398" s="752">
        <v>2</v>
      </c>
      <c r="N398" s="753">
        <v>58.339999999999982</v>
      </c>
    </row>
    <row r="399" spans="1:14" ht="14.4" customHeight="1" x14ac:dyDescent="0.3">
      <c r="A399" s="747" t="s">
        <v>553</v>
      </c>
      <c r="B399" s="748" t="s">
        <v>554</v>
      </c>
      <c r="C399" s="749" t="s">
        <v>574</v>
      </c>
      <c r="D399" s="750" t="s">
        <v>575</v>
      </c>
      <c r="E399" s="751">
        <v>50113001</v>
      </c>
      <c r="F399" s="750" t="s">
        <v>589</v>
      </c>
      <c r="G399" s="749" t="s">
        <v>590</v>
      </c>
      <c r="H399" s="749">
        <v>215851</v>
      </c>
      <c r="I399" s="749">
        <v>215851</v>
      </c>
      <c r="J399" s="749" t="s">
        <v>941</v>
      </c>
      <c r="K399" s="749" t="s">
        <v>942</v>
      </c>
      <c r="L399" s="752">
        <v>290.43</v>
      </c>
      <c r="M399" s="752">
        <v>1</v>
      </c>
      <c r="N399" s="753">
        <v>290.43</v>
      </c>
    </row>
    <row r="400" spans="1:14" ht="14.4" customHeight="1" x14ac:dyDescent="0.3">
      <c r="A400" s="747" t="s">
        <v>553</v>
      </c>
      <c r="B400" s="748" t="s">
        <v>554</v>
      </c>
      <c r="C400" s="749" t="s">
        <v>574</v>
      </c>
      <c r="D400" s="750" t="s">
        <v>575</v>
      </c>
      <c r="E400" s="751">
        <v>50113001</v>
      </c>
      <c r="F400" s="750" t="s">
        <v>589</v>
      </c>
      <c r="G400" s="749" t="s">
        <v>555</v>
      </c>
      <c r="H400" s="749">
        <v>142758</v>
      </c>
      <c r="I400" s="749">
        <v>42758</v>
      </c>
      <c r="J400" s="749" t="s">
        <v>1092</v>
      </c>
      <c r="K400" s="749" t="s">
        <v>1093</v>
      </c>
      <c r="L400" s="752">
        <v>911.85</v>
      </c>
      <c r="M400" s="752">
        <v>5</v>
      </c>
      <c r="N400" s="753">
        <v>4559.25</v>
      </c>
    </row>
    <row r="401" spans="1:14" ht="14.4" customHeight="1" x14ac:dyDescent="0.3">
      <c r="A401" s="747" t="s">
        <v>553</v>
      </c>
      <c r="B401" s="748" t="s">
        <v>554</v>
      </c>
      <c r="C401" s="749" t="s">
        <v>574</v>
      </c>
      <c r="D401" s="750" t="s">
        <v>575</v>
      </c>
      <c r="E401" s="751">
        <v>50113001</v>
      </c>
      <c r="F401" s="750" t="s">
        <v>589</v>
      </c>
      <c r="G401" s="749" t="s">
        <v>590</v>
      </c>
      <c r="H401" s="749">
        <v>154094</v>
      </c>
      <c r="I401" s="749">
        <v>54094</v>
      </c>
      <c r="J401" s="749" t="s">
        <v>1094</v>
      </c>
      <c r="K401" s="749" t="s">
        <v>1095</v>
      </c>
      <c r="L401" s="752">
        <v>111.38999999999997</v>
      </c>
      <c r="M401" s="752">
        <v>1</v>
      </c>
      <c r="N401" s="753">
        <v>111.38999999999997</v>
      </c>
    </row>
    <row r="402" spans="1:14" ht="14.4" customHeight="1" x14ac:dyDescent="0.3">
      <c r="A402" s="747" t="s">
        <v>553</v>
      </c>
      <c r="B402" s="748" t="s">
        <v>554</v>
      </c>
      <c r="C402" s="749" t="s">
        <v>574</v>
      </c>
      <c r="D402" s="750" t="s">
        <v>575</v>
      </c>
      <c r="E402" s="751">
        <v>50113001</v>
      </c>
      <c r="F402" s="750" t="s">
        <v>589</v>
      </c>
      <c r="G402" s="749" t="s">
        <v>597</v>
      </c>
      <c r="H402" s="749">
        <v>850551</v>
      </c>
      <c r="I402" s="749">
        <v>167859</v>
      </c>
      <c r="J402" s="749" t="s">
        <v>1096</v>
      </c>
      <c r="K402" s="749" t="s">
        <v>1097</v>
      </c>
      <c r="L402" s="752">
        <v>272.16000000000003</v>
      </c>
      <c r="M402" s="752">
        <v>1</v>
      </c>
      <c r="N402" s="753">
        <v>272.16000000000003</v>
      </c>
    </row>
    <row r="403" spans="1:14" ht="14.4" customHeight="1" x14ac:dyDescent="0.3">
      <c r="A403" s="747" t="s">
        <v>553</v>
      </c>
      <c r="B403" s="748" t="s">
        <v>554</v>
      </c>
      <c r="C403" s="749" t="s">
        <v>574</v>
      </c>
      <c r="D403" s="750" t="s">
        <v>575</v>
      </c>
      <c r="E403" s="751">
        <v>50113001</v>
      </c>
      <c r="F403" s="750" t="s">
        <v>589</v>
      </c>
      <c r="G403" s="749" t="s">
        <v>590</v>
      </c>
      <c r="H403" s="749">
        <v>193469</v>
      </c>
      <c r="I403" s="749">
        <v>93469</v>
      </c>
      <c r="J403" s="749" t="s">
        <v>1098</v>
      </c>
      <c r="K403" s="749" t="s">
        <v>766</v>
      </c>
      <c r="L403" s="752">
        <v>32.6</v>
      </c>
      <c r="M403" s="752">
        <v>4</v>
      </c>
      <c r="N403" s="753">
        <v>130.4</v>
      </c>
    </row>
    <row r="404" spans="1:14" ht="14.4" customHeight="1" x14ac:dyDescent="0.3">
      <c r="A404" s="747" t="s">
        <v>553</v>
      </c>
      <c r="B404" s="748" t="s">
        <v>554</v>
      </c>
      <c r="C404" s="749" t="s">
        <v>574</v>
      </c>
      <c r="D404" s="750" t="s">
        <v>575</v>
      </c>
      <c r="E404" s="751">
        <v>50113001</v>
      </c>
      <c r="F404" s="750" t="s">
        <v>589</v>
      </c>
      <c r="G404" s="749" t="s">
        <v>597</v>
      </c>
      <c r="H404" s="749">
        <v>845108</v>
      </c>
      <c r="I404" s="749">
        <v>125595</v>
      </c>
      <c r="J404" s="749" t="s">
        <v>1099</v>
      </c>
      <c r="K404" s="749" t="s">
        <v>1100</v>
      </c>
      <c r="L404" s="752">
        <v>77.300000000000011</v>
      </c>
      <c r="M404" s="752">
        <v>1</v>
      </c>
      <c r="N404" s="753">
        <v>77.300000000000011</v>
      </c>
    </row>
    <row r="405" spans="1:14" ht="14.4" customHeight="1" x14ac:dyDescent="0.3">
      <c r="A405" s="747" t="s">
        <v>553</v>
      </c>
      <c r="B405" s="748" t="s">
        <v>554</v>
      </c>
      <c r="C405" s="749" t="s">
        <v>574</v>
      </c>
      <c r="D405" s="750" t="s">
        <v>575</v>
      </c>
      <c r="E405" s="751">
        <v>50113001</v>
      </c>
      <c r="F405" s="750" t="s">
        <v>589</v>
      </c>
      <c r="G405" s="749" t="s">
        <v>597</v>
      </c>
      <c r="H405" s="749">
        <v>845237</v>
      </c>
      <c r="I405" s="749">
        <v>125589</v>
      </c>
      <c r="J405" s="749" t="s">
        <v>1101</v>
      </c>
      <c r="K405" s="749" t="s">
        <v>1102</v>
      </c>
      <c r="L405" s="752">
        <v>49.809999999999995</v>
      </c>
      <c r="M405" s="752">
        <v>1</v>
      </c>
      <c r="N405" s="753">
        <v>49.809999999999995</v>
      </c>
    </row>
    <row r="406" spans="1:14" ht="14.4" customHeight="1" x14ac:dyDescent="0.3">
      <c r="A406" s="747" t="s">
        <v>553</v>
      </c>
      <c r="B406" s="748" t="s">
        <v>554</v>
      </c>
      <c r="C406" s="749" t="s">
        <v>574</v>
      </c>
      <c r="D406" s="750" t="s">
        <v>575</v>
      </c>
      <c r="E406" s="751">
        <v>50113001</v>
      </c>
      <c r="F406" s="750" t="s">
        <v>589</v>
      </c>
      <c r="G406" s="749" t="s">
        <v>597</v>
      </c>
      <c r="H406" s="749">
        <v>214628</v>
      </c>
      <c r="I406" s="749">
        <v>214628</v>
      </c>
      <c r="J406" s="749" t="s">
        <v>1103</v>
      </c>
      <c r="K406" s="749" t="s">
        <v>1104</v>
      </c>
      <c r="L406" s="752">
        <v>71.805000000000021</v>
      </c>
      <c r="M406" s="752">
        <v>2</v>
      </c>
      <c r="N406" s="753">
        <v>143.61000000000004</v>
      </c>
    </row>
    <row r="407" spans="1:14" ht="14.4" customHeight="1" x14ac:dyDescent="0.3">
      <c r="A407" s="747" t="s">
        <v>553</v>
      </c>
      <c r="B407" s="748" t="s">
        <v>554</v>
      </c>
      <c r="C407" s="749" t="s">
        <v>574</v>
      </c>
      <c r="D407" s="750" t="s">
        <v>575</v>
      </c>
      <c r="E407" s="751">
        <v>50113001</v>
      </c>
      <c r="F407" s="750" t="s">
        <v>589</v>
      </c>
      <c r="G407" s="749" t="s">
        <v>597</v>
      </c>
      <c r="H407" s="749">
        <v>115551</v>
      </c>
      <c r="I407" s="749">
        <v>115551</v>
      </c>
      <c r="J407" s="749" t="s">
        <v>1105</v>
      </c>
      <c r="K407" s="749" t="s">
        <v>1106</v>
      </c>
      <c r="L407" s="752">
        <v>70.419999999999973</v>
      </c>
      <c r="M407" s="752">
        <v>1</v>
      </c>
      <c r="N407" s="753">
        <v>70.419999999999973</v>
      </c>
    </row>
    <row r="408" spans="1:14" ht="14.4" customHeight="1" x14ac:dyDescent="0.3">
      <c r="A408" s="747" t="s">
        <v>553</v>
      </c>
      <c r="B408" s="748" t="s">
        <v>554</v>
      </c>
      <c r="C408" s="749" t="s">
        <v>574</v>
      </c>
      <c r="D408" s="750" t="s">
        <v>575</v>
      </c>
      <c r="E408" s="751">
        <v>50113001</v>
      </c>
      <c r="F408" s="750" t="s">
        <v>589</v>
      </c>
      <c r="G408" s="749" t="s">
        <v>597</v>
      </c>
      <c r="H408" s="749">
        <v>131934</v>
      </c>
      <c r="I408" s="749">
        <v>31934</v>
      </c>
      <c r="J408" s="749" t="s">
        <v>1107</v>
      </c>
      <c r="K408" s="749" t="s">
        <v>1108</v>
      </c>
      <c r="L408" s="752">
        <v>49.82</v>
      </c>
      <c r="M408" s="752">
        <v>1</v>
      </c>
      <c r="N408" s="753">
        <v>49.82</v>
      </c>
    </row>
    <row r="409" spans="1:14" ht="14.4" customHeight="1" x14ac:dyDescent="0.3">
      <c r="A409" s="747" t="s">
        <v>553</v>
      </c>
      <c r="B409" s="748" t="s">
        <v>554</v>
      </c>
      <c r="C409" s="749" t="s">
        <v>574</v>
      </c>
      <c r="D409" s="750" t="s">
        <v>575</v>
      </c>
      <c r="E409" s="751">
        <v>50113001</v>
      </c>
      <c r="F409" s="750" t="s">
        <v>589</v>
      </c>
      <c r="G409" s="749" t="s">
        <v>555</v>
      </c>
      <c r="H409" s="749">
        <v>188400</v>
      </c>
      <c r="I409" s="749">
        <v>188400</v>
      </c>
      <c r="J409" s="749" t="s">
        <v>1109</v>
      </c>
      <c r="K409" s="749" t="s">
        <v>1110</v>
      </c>
      <c r="L409" s="752">
        <v>115.93</v>
      </c>
      <c r="M409" s="752">
        <v>1</v>
      </c>
      <c r="N409" s="753">
        <v>115.93</v>
      </c>
    </row>
    <row r="410" spans="1:14" ht="14.4" customHeight="1" x14ac:dyDescent="0.3">
      <c r="A410" s="747" t="s">
        <v>553</v>
      </c>
      <c r="B410" s="748" t="s">
        <v>554</v>
      </c>
      <c r="C410" s="749" t="s">
        <v>574</v>
      </c>
      <c r="D410" s="750" t="s">
        <v>575</v>
      </c>
      <c r="E410" s="751">
        <v>50113001</v>
      </c>
      <c r="F410" s="750" t="s">
        <v>589</v>
      </c>
      <c r="G410" s="749" t="s">
        <v>590</v>
      </c>
      <c r="H410" s="749">
        <v>118287</v>
      </c>
      <c r="I410" s="749">
        <v>18287</v>
      </c>
      <c r="J410" s="749" t="s">
        <v>1111</v>
      </c>
      <c r="K410" s="749" t="s">
        <v>1112</v>
      </c>
      <c r="L410" s="752">
        <v>1423.14</v>
      </c>
      <c r="M410" s="752">
        <v>1</v>
      </c>
      <c r="N410" s="753">
        <v>1423.14</v>
      </c>
    </row>
    <row r="411" spans="1:14" ht="14.4" customHeight="1" x14ac:dyDescent="0.3">
      <c r="A411" s="747" t="s">
        <v>553</v>
      </c>
      <c r="B411" s="748" t="s">
        <v>554</v>
      </c>
      <c r="C411" s="749" t="s">
        <v>574</v>
      </c>
      <c r="D411" s="750" t="s">
        <v>575</v>
      </c>
      <c r="E411" s="751">
        <v>50113001</v>
      </c>
      <c r="F411" s="750" t="s">
        <v>589</v>
      </c>
      <c r="G411" s="749" t="s">
        <v>590</v>
      </c>
      <c r="H411" s="749">
        <v>840464</v>
      </c>
      <c r="I411" s="749">
        <v>0</v>
      </c>
      <c r="J411" s="749" t="s">
        <v>1113</v>
      </c>
      <c r="K411" s="749" t="s">
        <v>1114</v>
      </c>
      <c r="L411" s="752">
        <v>42.67</v>
      </c>
      <c r="M411" s="752">
        <v>1</v>
      </c>
      <c r="N411" s="753">
        <v>42.67</v>
      </c>
    </row>
    <row r="412" spans="1:14" ht="14.4" customHeight="1" x14ac:dyDescent="0.3">
      <c r="A412" s="747" t="s">
        <v>553</v>
      </c>
      <c r="B412" s="748" t="s">
        <v>554</v>
      </c>
      <c r="C412" s="749" t="s">
        <v>574</v>
      </c>
      <c r="D412" s="750" t="s">
        <v>575</v>
      </c>
      <c r="E412" s="751">
        <v>50113001</v>
      </c>
      <c r="F412" s="750" t="s">
        <v>589</v>
      </c>
      <c r="G412" s="749" t="s">
        <v>597</v>
      </c>
      <c r="H412" s="749">
        <v>153950</v>
      </c>
      <c r="I412" s="749">
        <v>53950</v>
      </c>
      <c r="J412" s="749" t="s">
        <v>951</v>
      </c>
      <c r="K412" s="749" t="s">
        <v>952</v>
      </c>
      <c r="L412" s="752">
        <v>91.53000000000003</v>
      </c>
      <c r="M412" s="752">
        <v>1</v>
      </c>
      <c r="N412" s="753">
        <v>91.53000000000003</v>
      </c>
    </row>
    <row r="413" spans="1:14" ht="14.4" customHeight="1" x14ac:dyDescent="0.3">
      <c r="A413" s="747" t="s">
        <v>553</v>
      </c>
      <c r="B413" s="748" t="s">
        <v>554</v>
      </c>
      <c r="C413" s="749" t="s">
        <v>574</v>
      </c>
      <c r="D413" s="750" t="s">
        <v>575</v>
      </c>
      <c r="E413" s="751">
        <v>50113001</v>
      </c>
      <c r="F413" s="750" t="s">
        <v>589</v>
      </c>
      <c r="G413" s="749" t="s">
        <v>597</v>
      </c>
      <c r="H413" s="749">
        <v>987473</v>
      </c>
      <c r="I413" s="749">
        <v>146894</v>
      </c>
      <c r="J413" s="749" t="s">
        <v>790</v>
      </c>
      <c r="K413" s="749" t="s">
        <v>791</v>
      </c>
      <c r="L413" s="752">
        <v>21.959999999999997</v>
      </c>
      <c r="M413" s="752">
        <v>2</v>
      </c>
      <c r="N413" s="753">
        <v>43.919999999999995</v>
      </c>
    </row>
    <row r="414" spans="1:14" ht="14.4" customHeight="1" x14ac:dyDescent="0.3">
      <c r="A414" s="747" t="s">
        <v>553</v>
      </c>
      <c r="B414" s="748" t="s">
        <v>554</v>
      </c>
      <c r="C414" s="749" t="s">
        <v>574</v>
      </c>
      <c r="D414" s="750" t="s">
        <v>575</v>
      </c>
      <c r="E414" s="751">
        <v>50113001</v>
      </c>
      <c r="F414" s="750" t="s">
        <v>589</v>
      </c>
      <c r="G414" s="749" t="s">
        <v>597</v>
      </c>
      <c r="H414" s="749">
        <v>989453</v>
      </c>
      <c r="I414" s="749">
        <v>146899</v>
      </c>
      <c r="J414" s="749" t="s">
        <v>790</v>
      </c>
      <c r="K414" s="749" t="s">
        <v>792</v>
      </c>
      <c r="L414" s="752">
        <v>45.49</v>
      </c>
      <c r="M414" s="752">
        <v>3</v>
      </c>
      <c r="N414" s="753">
        <v>136.47</v>
      </c>
    </row>
    <row r="415" spans="1:14" ht="14.4" customHeight="1" x14ac:dyDescent="0.3">
      <c r="A415" s="747" t="s">
        <v>553</v>
      </c>
      <c r="B415" s="748" t="s">
        <v>554</v>
      </c>
      <c r="C415" s="749" t="s">
        <v>574</v>
      </c>
      <c r="D415" s="750" t="s">
        <v>575</v>
      </c>
      <c r="E415" s="751">
        <v>50113002</v>
      </c>
      <c r="F415" s="750" t="s">
        <v>793</v>
      </c>
      <c r="G415" s="749" t="s">
        <v>590</v>
      </c>
      <c r="H415" s="749">
        <v>103414</v>
      </c>
      <c r="I415" s="749">
        <v>3414</v>
      </c>
      <c r="J415" s="749" t="s">
        <v>798</v>
      </c>
      <c r="K415" s="749" t="s">
        <v>799</v>
      </c>
      <c r="L415" s="752">
        <v>2443.19</v>
      </c>
      <c r="M415" s="752">
        <v>21</v>
      </c>
      <c r="N415" s="753">
        <v>51306.99</v>
      </c>
    </row>
    <row r="416" spans="1:14" ht="14.4" customHeight="1" x14ac:dyDescent="0.3">
      <c r="A416" s="747" t="s">
        <v>553</v>
      </c>
      <c r="B416" s="748" t="s">
        <v>554</v>
      </c>
      <c r="C416" s="749" t="s">
        <v>574</v>
      </c>
      <c r="D416" s="750" t="s">
        <v>575</v>
      </c>
      <c r="E416" s="751">
        <v>50113006</v>
      </c>
      <c r="F416" s="750" t="s">
        <v>800</v>
      </c>
      <c r="G416" s="749" t="s">
        <v>597</v>
      </c>
      <c r="H416" s="749">
        <v>33833</v>
      </c>
      <c r="I416" s="749">
        <v>33833</v>
      </c>
      <c r="J416" s="749" t="s">
        <v>801</v>
      </c>
      <c r="K416" s="749" t="s">
        <v>802</v>
      </c>
      <c r="L416" s="752">
        <v>163.66999999999999</v>
      </c>
      <c r="M416" s="752">
        <v>3</v>
      </c>
      <c r="N416" s="753">
        <v>491.01</v>
      </c>
    </row>
    <row r="417" spans="1:14" ht="14.4" customHeight="1" x14ac:dyDescent="0.3">
      <c r="A417" s="747" t="s">
        <v>553</v>
      </c>
      <c r="B417" s="748" t="s">
        <v>554</v>
      </c>
      <c r="C417" s="749" t="s">
        <v>574</v>
      </c>
      <c r="D417" s="750" t="s">
        <v>575</v>
      </c>
      <c r="E417" s="751">
        <v>50113006</v>
      </c>
      <c r="F417" s="750" t="s">
        <v>800</v>
      </c>
      <c r="G417" s="749" t="s">
        <v>597</v>
      </c>
      <c r="H417" s="749">
        <v>133339</v>
      </c>
      <c r="I417" s="749">
        <v>33339</v>
      </c>
      <c r="J417" s="749" t="s">
        <v>803</v>
      </c>
      <c r="K417" s="749" t="s">
        <v>804</v>
      </c>
      <c r="L417" s="752">
        <v>40.920000000000009</v>
      </c>
      <c r="M417" s="752">
        <v>3</v>
      </c>
      <c r="N417" s="753">
        <v>122.76000000000002</v>
      </c>
    </row>
    <row r="418" spans="1:14" ht="14.4" customHeight="1" x14ac:dyDescent="0.3">
      <c r="A418" s="747" t="s">
        <v>553</v>
      </c>
      <c r="B418" s="748" t="s">
        <v>554</v>
      </c>
      <c r="C418" s="749" t="s">
        <v>574</v>
      </c>
      <c r="D418" s="750" t="s">
        <v>575</v>
      </c>
      <c r="E418" s="751">
        <v>50113006</v>
      </c>
      <c r="F418" s="750" t="s">
        <v>800</v>
      </c>
      <c r="G418" s="749" t="s">
        <v>597</v>
      </c>
      <c r="H418" s="749">
        <v>133340</v>
      </c>
      <c r="I418" s="749">
        <v>33340</v>
      </c>
      <c r="J418" s="749" t="s">
        <v>805</v>
      </c>
      <c r="K418" s="749" t="s">
        <v>804</v>
      </c>
      <c r="L418" s="752">
        <v>41.349999999999994</v>
      </c>
      <c r="M418" s="752">
        <v>3</v>
      </c>
      <c r="N418" s="753">
        <v>124.04999999999998</v>
      </c>
    </row>
    <row r="419" spans="1:14" ht="14.4" customHeight="1" x14ac:dyDescent="0.3">
      <c r="A419" s="747" t="s">
        <v>553</v>
      </c>
      <c r="B419" s="748" t="s">
        <v>554</v>
      </c>
      <c r="C419" s="749" t="s">
        <v>574</v>
      </c>
      <c r="D419" s="750" t="s">
        <v>575</v>
      </c>
      <c r="E419" s="751">
        <v>50113006</v>
      </c>
      <c r="F419" s="750" t="s">
        <v>800</v>
      </c>
      <c r="G419" s="749" t="s">
        <v>597</v>
      </c>
      <c r="H419" s="749">
        <v>33740</v>
      </c>
      <c r="I419" s="749">
        <v>33740</v>
      </c>
      <c r="J419" s="749" t="s">
        <v>806</v>
      </c>
      <c r="K419" s="749" t="s">
        <v>807</v>
      </c>
      <c r="L419" s="752">
        <v>131.25</v>
      </c>
      <c r="M419" s="752">
        <v>1</v>
      </c>
      <c r="N419" s="753">
        <v>131.25</v>
      </c>
    </row>
    <row r="420" spans="1:14" ht="14.4" customHeight="1" x14ac:dyDescent="0.3">
      <c r="A420" s="747" t="s">
        <v>553</v>
      </c>
      <c r="B420" s="748" t="s">
        <v>554</v>
      </c>
      <c r="C420" s="749" t="s">
        <v>574</v>
      </c>
      <c r="D420" s="750" t="s">
        <v>575</v>
      </c>
      <c r="E420" s="751">
        <v>50113006</v>
      </c>
      <c r="F420" s="750" t="s">
        <v>800</v>
      </c>
      <c r="G420" s="749" t="s">
        <v>597</v>
      </c>
      <c r="H420" s="749">
        <v>846765</v>
      </c>
      <c r="I420" s="749">
        <v>33421</v>
      </c>
      <c r="J420" s="749" t="s">
        <v>959</v>
      </c>
      <c r="K420" s="749" t="s">
        <v>807</v>
      </c>
      <c r="L420" s="752">
        <v>135.6</v>
      </c>
      <c r="M420" s="752">
        <v>1</v>
      </c>
      <c r="N420" s="753">
        <v>135.6</v>
      </c>
    </row>
    <row r="421" spans="1:14" ht="14.4" customHeight="1" x14ac:dyDescent="0.3">
      <c r="A421" s="747" t="s">
        <v>553</v>
      </c>
      <c r="B421" s="748" t="s">
        <v>554</v>
      </c>
      <c r="C421" s="749" t="s">
        <v>574</v>
      </c>
      <c r="D421" s="750" t="s">
        <v>575</v>
      </c>
      <c r="E421" s="751">
        <v>50113006</v>
      </c>
      <c r="F421" s="750" t="s">
        <v>800</v>
      </c>
      <c r="G421" s="749" t="s">
        <v>597</v>
      </c>
      <c r="H421" s="749">
        <v>33751</v>
      </c>
      <c r="I421" s="749">
        <v>33751</v>
      </c>
      <c r="J421" s="749" t="s">
        <v>1115</v>
      </c>
      <c r="K421" s="749" t="s">
        <v>1116</v>
      </c>
      <c r="L421" s="752">
        <v>111.95</v>
      </c>
      <c r="M421" s="752">
        <v>3</v>
      </c>
      <c r="N421" s="753">
        <v>335.85</v>
      </c>
    </row>
    <row r="422" spans="1:14" ht="14.4" customHeight="1" x14ac:dyDescent="0.3">
      <c r="A422" s="747" t="s">
        <v>553</v>
      </c>
      <c r="B422" s="748" t="s">
        <v>554</v>
      </c>
      <c r="C422" s="749" t="s">
        <v>574</v>
      </c>
      <c r="D422" s="750" t="s">
        <v>575</v>
      </c>
      <c r="E422" s="751">
        <v>50113006</v>
      </c>
      <c r="F422" s="750" t="s">
        <v>800</v>
      </c>
      <c r="G422" s="749" t="s">
        <v>597</v>
      </c>
      <c r="H422" s="749">
        <v>395579</v>
      </c>
      <c r="I422" s="749">
        <v>33752</v>
      </c>
      <c r="J422" s="749" t="s">
        <v>1117</v>
      </c>
      <c r="K422" s="749" t="s">
        <v>1118</v>
      </c>
      <c r="L422" s="752">
        <v>111.95</v>
      </c>
      <c r="M422" s="752">
        <v>1</v>
      </c>
      <c r="N422" s="753">
        <v>111.95</v>
      </c>
    </row>
    <row r="423" spans="1:14" ht="14.4" customHeight="1" x14ac:dyDescent="0.3">
      <c r="A423" s="747" t="s">
        <v>553</v>
      </c>
      <c r="B423" s="748" t="s">
        <v>554</v>
      </c>
      <c r="C423" s="749" t="s">
        <v>574</v>
      </c>
      <c r="D423" s="750" t="s">
        <v>575</v>
      </c>
      <c r="E423" s="751">
        <v>50113006</v>
      </c>
      <c r="F423" s="750" t="s">
        <v>800</v>
      </c>
      <c r="G423" s="749" t="s">
        <v>597</v>
      </c>
      <c r="H423" s="749">
        <v>33750</v>
      </c>
      <c r="I423" s="749">
        <v>33750</v>
      </c>
      <c r="J423" s="749" t="s">
        <v>1119</v>
      </c>
      <c r="K423" s="749" t="s">
        <v>1116</v>
      </c>
      <c r="L423" s="752">
        <v>111.94999999999999</v>
      </c>
      <c r="M423" s="752">
        <v>3</v>
      </c>
      <c r="N423" s="753">
        <v>335.84999999999997</v>
      </c>
    </row>
    <row r="424" spans="1:14" ht="14.4" customHeight="1" x14ac:dyDescent="0.3">
      <c r="A424" s="747" t="s">
        <v>553</v>
      </c>
      <c r="B424" s="748" t="s">
        <v>554</v>
      </c>
      <c r="C424" s="749" t="s">
        <v>574</v>
      </c>
      <c r="D424" s="750" t="s">
        <v>575</v>
      </c>
      <c r="E424" s="751">
        <v>50113006</v>
      </c>
      <c r="F424" s="750" t="s">
        <v>800</v>
      </c>
      <c r="G424" s="749" t="s">
        <v>597</v>
      </c>
      <c r="H424" s="749">
        <v>33859</v>
      </c>
      <c r="I424" s="749">
        <v>33859</v>
      </c>
      <c r="J424" s="749" t="s">
        <v>811</v>
      </c>
      <c r="K424" s="749" t="s">
        <v>802</v>
      </c>
      <c r="L424" s="752">
        <v>129.97000000000003</v>
      </c>
      <c r="M424" s="752">
        <v>1</v>
      </c>
      <c r="N424" s="753">
        <v>129.97000000000003</v>
      </c>
    </row>
    <row r="425" spans="1:14" ht="14.4" customHeight="1" x14ac:dyDescent="0.3">
      <c r="A425" s="747" t="s">
        <v>553</v>
      </c>
      <c r="B425" s="748" t="s">
        <v>554</v>
      </c>
      <c r="C425" s="749" t="s">
        <v>574</v>
      </c>
      <c r="D425" s="750" t="s">
        <v>575</v>
      </c>
      <c r="E425" s="751">
        <v>50113008</v>
      </c>
      <c r="F425" s="750" t="s">
        <v>964</v>
      </c>
      <c r="G425" s="749"/>
      <c r="H425" s="749"/>
      <c r="I425" s="749">
        <v>138455</v>
      </c>
      <c r="J425" s="749" t="s">
        <v>965</v>
      </c>
      <c r="K425" s="749" t="s">
        <v>966</v>
      </c>
      <c r="L425" s="752">
        <v>1287.0450032552083</v>
      </c>
      <c r="M425" s="752">
        <v>6</v>
      </c>
      <c r="N425" s="753">
        <v>7722.27001953125</v>
      </c>
    </row>
    <row r="426" spans="1:14" ht="14.4" customHeight="1" x14ac:dyDescent="0.3">
      <c r="A426" s="747" t="s">
        <v>553</v>
      </c>
      <c r="B426" s="748" t="s">
        <v>554</v>
      </c>
      <c r="C426" s="749" t="s">
        <v>574</v>
      </c>
      <c r="D426" s="750" t="s">
        <v>575</v>
      </c>
      <c r="E426" s="751">
        <v>50113008</v>
      </c>
      <c r="F426" s="750" t="s">
        <v>964</v>
      </c>
      <c r="G426" s="749"/>
      <c r="H426" s="749"/>
      <c r="I426" s="749">
        <v>6480</v>
      </c>
      <c r="J426" s="749" t="s">
        <v>1120</v>
      </c>
      <c r="K426" s="749" t="s">
        <v>1121</v>
      </c>
      <c r="L426" s="752">
        <v>4305.4000244140625</v>
      </c>
      <c r="M426" s="752">
        <v>4</v>
      </c>
      <c r="N426" s="753">
        <v>17221.60009765625</v>
      </c>
    </row>
    <row r="427" spans="1:14" ht="14.4" customHeight="1" x14ac:dyDescent="0.3">
      <c r="A427" s="747" t="s">
        <v>553</v>
      </c>
      <c r="B427" s="748" t="s">
        <v>554</v>
      </c>
      <c r="C427" s="749" t="s">
        <v>574</v>
      </c>
      <c r="D427" s="750" t="s">
        <v>575</v>
      </c>
      <c r="E427" s="751">
        <v>50113008</v>
      </c>
      <c r="F427" s="750" t="s">
        <v>964</v>
      </c>
      <c r="G427" s="749"/>
      <c r="H427" s="749"/>
      <c r="I427" s="749">
        <v>212531</v>
      </c>
      <c r="J427" s="749" t="s">
        <v>1120</v>
      </c>
      <c r="K427" s="749" t="s">
        <v>1122</v>
      </c>
      <c r="L427" s="752">
        <v>8610.7998046875</v>
      </c>
      <c r="M427" s="752">
        <v>2</v>
      </c>
      <c r="N427" s="753">
        <v>17221.599609375</v>
      </c>
    </row>
    <row r="428" spans="1:14" ht="14.4" customHeight="1" x14ac:dyDescent="0.3">
      <c r="A428" s="747" t="s">
        <v>553</v>
      </c>
      <c r="B428" s="748" t="s">
        <v>554</v>
      </c>
      <c r="C428" s="749" t="s">
        <v>574</v>
      </c>
      <c r="D428" s="750" t="s">
        <v>575</v>
      </c>
      <c r="E428" s="751">
        <v>50113013</v>
      </c>
      <c r="F428" s="750" t="s">
        <v>812</v>
      </c>
      <c r="G428" s="749" t="s">
        <v>597</v>
      </c>
      <c r="H428" s="749">
        <v>194155</v>
      </c>
      <c r="I428" s="749">
        <v>94155</v>
      </c>
      <c r="J428" s="749" t="s">
        <v>813</v>
      </c>
      <c r="K428" s="749" t="s">
        <v>814</v>
      </c>
      <c r="L428" s="752">
        <v>320.32</v>
      </c>
      <c r="M428" s="752">
        <v>4.3999999999999995</v>
      </c>
      <c r="N428" s="753">
        <v>1409.4079999999999</v>
      </c>
    </row>
    <row r="429" spans="1:14" ht="14.4" customHeight="1" x14ac:dyDescent="0.3">
      <c r="A429" s="747" t="s">
        <v>553</v>
      </c>
      <c r="B429" s="748" t="s">
        <v>554</v>
      </c>
      <c r="C429" s="749" t="s">
        <v>574</v>
      </c>
      <c r="D429" s="750" t="s">
        <v>575</v>
      </c>
      <c r="E429" s="751">
        <v>50113013</v>
      </c>
      <c r="F429" s="750" t="s">
        <v>812</v>
      </c>
      <c r="G429" s="749" t="s">
        <v>597</v>
      </c>
      <c r="H429" s="749">
        <v>195147</v>
      </c>
      <c r="I429" s="749">
        <v>195147</v>
      </c>
      <c r="J429" s="749" t="s">
        <v>968</v>
      </c>
      <c r="K429" s="749" t="s">
        <v>969</v>
      </c>
      <c r="L429" s="752">
        <v>561.51</v>
      </c>
      <c r="M429" s="752">
        <v>1</v>
      </c>
      <c r="N429" s="753">
        <v>561.51</v>
      </c>
    </row>
    <row r="430" spans="1:14" ht="14.4" customHeight="1" x14ac:dyDescent="0.3">
      <c r="A430" s="747" t="s">
        <v>553</v>
      </c>
      <c r="B430" s="748" t="s">
        <v>554</v>
      </c>
      <c r="C430" s="749" t="s">
        <v>574</v>
      </c>
      <c r="D430" s="750" t="s">
        <v>575</v>
      </c>
      <c r="E430" s="751">
        <v>50113013</v>
      </c>
      <c r="F430" s="750" t="s">
        <v>812</v>
      </c>
      <c r="G430" s="749" t="s">
        <v>590</v>
      </c>
      <c r="H430" s="749">
        <v>172972</v>
      </c>
      <c r="I430" s="749">
        <v>72972</v>
      </c>
      <c r="J430" s="749" t="s">
        <v>815</v>
      </c>
      <c r="K430" s="749" t="s">
        <v>816</v>
      </c>
      <c r="L430" s="752">
        <v>181.64999999999998</v>
      </c>
      <c r="M430" s="752">
        <v>80.200000000000017</v>
      </c>
      <c r="N430" s="753">
        <v>14568.330000000002</v>
      </c>
    </row>
    <row r="431" spans="1:14" ht="14.4" customHeight="1" x14ac:dyDescent="0.3">
      <c r="A431" s="747" t="s">
        <v>553</v>
      </c>
      <c r="B431" s="748" t="s">
        <v>554</v>
      </c>
      <c r="C431" s="749" t="s">
        <v>574</v>
      </c>
      <c r="D431" s="750" t="s">
        <v>575</v>
      </c>
      <c r="E431" s="751">
        <v>50113013</v>
      </c>
      <c r="F431" s="750" t="s">
        <v>812</v>
      </c>
      <c r="G431" s="749" t="s">
        <v>597</v>
      </c>
      <c r="H431" s="749">
        <v>183817</v>
      </c>
      <c r="I431" s="749">
        <v>183817</v>
      </c>
      <c r="J431" s="749" t="s">
        <v>974</v>
      </c>
      <c r="K431" s="749" t="s">
        <v>820</v>
      </c>
      <c r="L431" s="752">
        <v>918.5</v>
      </c>
      <c r="M431" s="752">
        <v>7.5</v>
      </c>
      <c r="N431" s="753">
        <v>6888.75</v>
      </c>
    </row>
    <row r="432" spans="1:14" ht="14.4" customHeight="1" x14ac:dyDescent="0.3">
      <c r="A432" s="747" t="s">
        <v>553</v>
      </c>
      <c r="B432" s="748" t="s">
        <v>554</v>
      </c>
      <c r="C432" s="749" t="s">
        <v>574</v>
      </c>
      <c r="D432" s="750" t="s">
        <v>575</v>
      </c>
      <c r="E432" s="751">
        <v>50113013</v>
      </c>
      <c r="F432" s="750" t="s">
        <v>812</v>
      </c>
      <c r="G432" s="749" t="s">
        <v>590</v>
      </c>
      <c r="H432" s="749">
        <v>183926</v>
      </c>
      <c r="I432" s="749">
        <v>183926</v>
      </c>
      <c r="J432" s="749" t="s">
        <v>819</v>
      </c>
      <c r="K432" s="749" t="s">
        <v>820</v>
      </c>
      <c r="L432" s="752">
        <v>132.66</v>
      </c>
      <c r="M432" s="752">
        <v>2.6999999999999997</v>
      </c>
      <c r="N432" s="753">
        <v>358.18199999999996</v>
      </c>
    </row>
    <row r="433" spans="1:14" ht="14.4" customHeight="1" x14ac:dyDescent="0.3">
      <c r="A433" s="747" t="s">
        <v>553</v>
      </c>
      <c r="B433" s="748" t="s">
        <v>554</v>
      </c>
      <c r="C433" s="749" t="s">
        <v>574</v>
      </c>
      <c r="D433" s="750" t="s">
        <v>575</v>
      </c>
      <c r="E433" s="751">
        <v>50113013</v>
      </c>
      <c r="F433" s="750" t="s">
        <v>812</v>
      </c>
      <c r="G433" s="749" t="s">
        <v>597</v>
      </c>
      <c r="H433" s="749">
        <v>111706</v>
      </c>
      <c r="I433" s="749">
        <v>11706</v>
      </c>
      <c r="J433" s="749" t="s">
        <v>821</v>
      </c>
      <c r="K433" s="749" t="s">
        <v>822</v>
      </c>
      <c r="L433" s="752">
        <v>229.52</v>
      </c>
      <c r="M433" s="752">
        <v>2</v>
      </c>
      <c r="N433" s="753">
        <v>459.04</v>
      </c>
    </row>
    <row r="434" spans="1:14" ht="14.4" customHeight="1" x14ac:dyDescent="0.3">
      <c r="A434" s="747" t="s">
        <v>553</v>
      </c>
      <c r="B434" s="748" t="s">
        <v>554</v>
      </c>
      <c r="C434" s="749" t="s">
        <v>574</v>
      </c>
      <c r="D434" s="750" t="s">
        <v>575</v>
      </c>
      <c r="E434" s="751">
        <v>50113013</v>
      </c>
      <c r="F434" s="750" t="s">
        <v>812</v>
      </c>
      <c r="G434" s="749" t="s">
        <v>590</v>
      </c>
      <c r="H434" s="749">
        <v>162180</v>
      </c>
      <c r="I434" s="749">
        <v>162180</v>
      </c>
      <c r="J434" s="749" t="s">
        <v>1123</v>
      </c>
      <c r="K434" s="749" t="s">
        <v>1124</v>
      </c>
      <c r="L434" s="752">
        <v>152.9</v>
      </c>
      <c r="M434" s="752">
        <v>-0.1</v>
      </c>
      <c r="N434" s="753">
        <v>-15.290000000000001</v>
      </c>
    </row>
    <row r="435" spans="1:14" ht="14.4" customHeight="1" x14ac:dyDescent="0.3">
      <c r="A435" s="747" t="s">
        <v>553</v>
      </c>
      <c r="B435" s="748" t="s">
        <v>554</v>
      </c>
      <c r="C435" s="749" t="s">
        <v>574</v>
      </c>
      <c r="D435" s="750" t="s">
        <v>575</v>
      </c>
      <c r="E435" s="751">
        <v>50113013</v>
      </c>
      <c r="F435" s="750" t="s">
        <v>812</v>
      </c>
      <c r="G435" s="749" t="s">
        <v>590</v>
      </c>
      <c r="H435" s="749">
        <v>162187</v>
      </c>
      <c r="I435" s="749">
        <v>162187</v>
      </c>
      <c r="J435" s="749" t="s">
        <v>823</v>
      </c>
      <c r="K435" s="749" t="s">
        <v>824</v>
      </c>
      <c r="L435" s="752">
        <v>285.99999999999994</v>
      </c>
      <c r="M435" s="752">
        <v>1</v>
      </c>
      <c r="N435" s="753">
        <v>285.99999999999994</v>
      </c>
    </row>
    <row r="436" spans="1:14" ht="14.4" customHeight="1" x14ac:dyDescent="0.3">
      <c r="A436" s="747" t="s">
        <v>553</v>
      </c>
      <c r="B436" s="748" t="s">
        <v>554</v>
      </c>
      <c r="C436" s="749" t="s">
        <v>574</v>
      </c>
      <c r="D436" s="750" t="s">
        <v>575</v>
      </c>
      <c r="E436" s="751">
        <v>50113013</v>
      </c>
      <c r="F436" s="750" t="s">
        <v>812</v>
      </c>
      <c r="G436" s="749" t="s">
        <v>597</v>
      </c>
      <c r="H436" s="749">
        <v>849655</v>
      </c>
      <c r="I436" s="749">
        <v>129836</v>
      </c>
      <c r="J436" s="749" t="s">
        <v>1125</v>
      </c>
      <c r="K436" s="749" t="s">
        <v>1126</v>
      </c>
      <c r="L436" s="752">
        <v>262.89999999999998</v>
      </c>
      <c r="M436" s="752">
        <v>3.5</v>
      </c>
      <c r="N436" s="753">
        <v>920.14999999999986</v>
      </c>
    </row>
    <row r="437" spans="1:14" ht="14.4" customHeight="1" x14ac:dyDescent="0.3">
      <c r="A437" s="747" t="s">
        <v>553</v>
      </c>
      <c r="B437" s="748" t="s">
        <v>554</v>
      </c>
      <c r="C437" s="749" t="s">
        <v>574</v>
      </c>
      <c r="D437" s="750" t="s">
        <v>575</v>
      </c>
      <c r="E437" s="751">
        <v>50113013</v>
      </c>
      <c r="F437" s="750" t="s">
        <v>812</v>
      </c>
      <c r="G437" s="749" t="s">
        <v>597</v>
      </c>
      <c r="H437" s="749">
        <v>849887</v>
      </c>
      <c r="I437" s="749">
        <v>129834</v>
      </c>
      <c r="J437" s="749" t="s">
        <v>1127</v>
      </c>
      <c r="K437" s="749" t="s">
        <v>555</v>
      </c>
      <c r="L437" s="752">
        <v>154</v>
      </c>
      <c r="M437" s="752">
        <v>3.5</v>
      </c>
      <c r="N437" s="753">
        <v>539</v>
      </c>
    </row>
    <row r="438" spans="1:14" ht="14.4" customHeight="1" x14ac:dyDescent="0.3">
      <c r="A438" s="747" t="s">
        <v>553</v>
      </c>
      <c r="B438" s="748" t="s">
        <v>554</v>
      </c>
      <c r="C438" s="749" t="s">
        <v>574</v>
      </c>
      <c r="D438" s="750" t="s">
        <v>575</v>
      </c>
      <c r="E438" s="751">
        <v>50113013</v>
      </c>
      <c r="F438" s="750" t="s">
        <v>812</v>
      </c>
      <c r="G438" s="749" t="s">
        <v>590</v>
      </c>
      <c r="H438" s="749">
        <v>218400</v>
      </c>
      <c r="I438" s="749">
        <v>218400</v>
      </c>
      <c r="J438" s="749" t="s">
        <v>1128</v>
      </c>
      <c r="K438" s="749" t="s">
        <v>1129</v>
      </c>
      <c r="L438" s="752">
        <v>597.74</v>
      </c>
      <c r="M438" s="752">
        <v>2</v>
      </c>
      <c r="N438" s="753">
        <v>1195.48</v>
      </c>
    </row>
    <row r="439" spans="1:14" ht="14.4" customHeight="1" x14ac:dyDescent="0.3">
      <c r="A439" s="747" t="s">
        <v>553</v>
      </c>
      <c r="B439" s="748" t="s">
        <v>554</v>
      </c>
      <c r="C439" s="749" t="s">
        <v>574</v>
      </c>
      <c r="D439" s="750" t="s">
        <v>575</v>
      </c>
      <c r="E439" s="751">
        <v>50113013</v>
      </c>
      <c r="F439" s="750" t="s">
        <v>812</v>
      </c>
      <c r="G439" s="749" t="s">
        <v>590</v>
      </c>
      <c r="H439" s="749">
        <v>101066</v>
      </c>
      <c r="I439" s="749">
        <v>1066</v>
      </c>
      <c r="J439" s="749" t="s">
        <v>1130</v>
      </c>
      <c r="K439" s="749" t="s">
        <v>1131</v>
      </c>
      <c r="L439" s="752">
        <v>50.689999999999991</v>
      </c>
      <c r="M439" s="752">
        <v>15</v>
      </c>
      <c r="N439" s="753">
        <v>760.34999999999991</v>
      </c>
    </row>
    <row r="440" spans="1:14" ht="14.4" customHeight="1" x14ac:dyDescent="0.3">
      <c r="A440" s="747" t="s">
        <v>553</v>
      </c>
      <c r="B440" s="748" t="s">
        <v>554</v>
      </c>
      <c r="C440" s="749" t="s">
        <v>574</v>
      </c>
      <c r="D440" s="750" t="s">
        <v>575</v>
      </c>
      <c r="E440" s="751">
        <v>50113013</v>
      </c>
      <c r="F440" s="750" t="s">
        <v>812</v>
      </c>
      <c r="G440" s="749" t="s">
        <v>590</v>
      </c>
      <c r="H440" s="749">
        <v>148261</v>
      </c>
      <c r="I440" s="749">
        <v>48261</v>
      </c>
      <c r="J440" s="749" t="s">
        <v>1130</v>
      </c>
      <c r="K440" s="749" t="s">
        <v>1132</v>
      </c>
      <c r="L440" s="752">
        <v>68.990000000000009</v>
      </c>
      <c r="M440" s="752">
        <v>10</v>
      </c>
      <c r="N440" s="753">
        <v>689.90000000000009</v>
      </c>
    </row>
    <row r="441" spans="1:14" ht="14.4" customHeight="1" x14ac:dyDescent="0.3">
      <c r="A441" s="747" t="s">
        <v>553</v>
      </c>
      <c r="B441" s="748" t="s">
        <v>554</v>
      </c>
      <c r="C441" s="749" t="s">
        <v>574</v>
      </c>
      <c r="D441" s="750" t="s">
        <v>575</v>
      </c>
      <c r="E441" s="751">
        <v>50113013</v>
      </c>
      <c r="F441" s="750" t="s">
        <v>812</v>
      </c>
      <c r="G441" s="749" t="s">
        <v>590</v>
      </c>
      <c r="H441" s="749">
        <v>394618</v>
      </c>
      <c r="I441" s="749">
        <v>112786</v>
      </c>
      <c r="J441" s="749" t="s">
        <v>1133</v>
      </c>
      <c r="K441" s="749" t="s">
        <v>1134</v>
      </c>
      <c r="L441" s="752">
        <v>310.00200000000001</v>
      </c>
      <c r="M441" s="752">
        <v>0.6</v>
      </c>
      <c r="N441" s="753">
        <v>186.00119999999998</v>
      </c>
    </row>
    <row r="442" spans="1:14" ht="14.4" customHeight="1" x14ac:dyDescent="0.3">
      <c r="A442" s="747" t="s">
        <v>553</v>
      </c>
      <c r="B442" s="748" t="s">
        <v>554</v>
      </c>
      <c r="C442" s="749" t="s">
        <v>574</v>
      </c>
      <c r="D442" s="750" t="s">
        <v>575</v>
      </c>
      <c r="E442" s="751">
        <v>50113013</v>
      </c>
      <c r="F442" s="750" t="s">
        <v>812</v>
      </c>
      <c r="G442" s="749" t="s">
        <v>590</v>
      </c>
      <c r="H442" s="749">
        <v>847476</v>
      </c>
      <c r="I442" s="749">
        <v>112782</v>
      </c>
      <c r="J442" s="749" t="s">
        <v>825</v>
      </c>
      <c r="K442" s="749" t="s">
        <v>826</v>
      </c>
      <c r="L442" s="752">
        <v>674.31031666666684</v>
      </c>
      <c r="M442" s="752">
        <v>3.9999999999999996</v>
      </c>
      <c r="N442" s="753">
        <v>2697.2412666666669</v>
      </c>
    </row>
    <row r="443" spans="1:14" ht="14.4" customHeight="1" x14ac:dyDescent="0.3">
      <c r="A443" s="747" t="s">
        <v>553</v>
      </c>
      <c r="B443" s="748" t="s">
        <v>554</v>
      </c>
      <c r="C443" s="749" t="s">
        <v>574</v>
      </c>
      <c r="D443" s="750" t="s">
        <v>575</v>
      </c>
      <c r="E443" s="751">
        <v>50113013</v>
      </c>
      <c r="F443" s="750" t="s">
        <v>812</v>
      </c>
      <c r="G443" s="749" t="s">
        <v>597</v>
      </c>
      <c r="H443" s="749">
        <v>111592</v>
      </c>
      <c r="I443" s="749">
        <v>11592</v>
      </c>
      <c r="J443" s="749" t="s">
        <v>827</v>
      </c>
      <c r="K443" s="749" t="s">
        <v>828</v>
      </c>
      <c r="L443" s="752">
        <v>384.47514548022593</v>
      </c>
      <c r="M443" s="752">
        <v>23.6</v>
      </c>
      <c r="N443" s="753">
        <v>9073.6134333333321</v>
      </c>
    </row>
    <row r="444" spans="1:14" ht="14.4" customHeight="1" x14ac:dyDescent="0.3">
      <c r="A444" s="747" t="s">
        <v>553</v>
      </c>
      <c r="B444" s="748" t="s">
        <v>554</v>
      </c>
      <c r="C444" s="749" t="s">
        <v>574</v>
      </c>
      <c r="D444" s="750" t="s">
        <v>575</v>
      </c>
      <c r="E444" s="751">
        <v>50113013</v>
      </c>
      <c r="F444" s="750" t="s">
        <v>812</v>
      </c>
      <c r="G444" s="749" t="s">
        <v>597</v>
      </c>
      <c r="H444" s="749">
        <v>197000</v>
      </c>
      <c r="I444" s="749">
        <v>97000</v>
      </c>
      <c r="J444" s="749" t="s">
        <v>829</v>
      </c>
      <c r="K444" s="749" t="s">
        <v>830</v>
      </c>
      <c r="L444" s="752">
        <v>18.96</v>
      </c>
      <c r="M444" s="752">
        <v>101</v>
      </c>
      <c r="N444" s="753">
        <v>1914.9600000000003</v>
      </c>
    </row>
    <row r="445" spans="1:14" ht="14.4" customHeight="1" x14ac:dyDescent="0.3">
      <c r="A445" s="747" t="s">
        <v>553</v>
      </c>
      <c r="B445" s="748" t="s">
        <v>554</v>
      </c>
      <c r="C445" s="749" t="s">
        <v>574</v>
      </c>
      <c r="D445" s="750" t="s">
        <v>575</v>
      </c>
      <c r="E445" s="751">
        <v>50113013</v>
      </c>
      <c r="F445" s="750" t="s">
        <v>812</v>
      </c>
      <c r="G445" s="749" t="s">
        <v>590</v>
      </c>
      <c r="H445" s="749">
        <v>207116</v>
      </c>
      <c r="I445" s="749">
        <v>207116</v>
      </c>
      <c r="J445" s="749" t="s">
        <v>1135</v>
      </c>
      <c r="K445" s="749" t="s">
        <v>1136</v>
      </c>
      <c r="L445" s="752">
        <v>419.52</v>
      </c>
      <c r="M445" s="752">
        <v>2</v>
      </c>
      <c r="N445" s="753">
        <v>839.04</v>
      </c>
    </row>
    <row r="446" spans="1:14" ht="14.4" customHeight="1" x14ac:dyDescent="0.3">
      <c r="A446" s="747" t="s">
        <v>553</v>
      </c>
      <c r="B446" s="748" t="s">
        <v>554</v>
      </c>
      <c r="C446" s="749" t="s">
        <v>574</v>
      </c>
      <c r="D446" s="750" t="s">
        <v>575</v>
      </c>
      <c r="E446" s="751">
        <v>50113013</v>
      </c>
      <c r="F446" s="750" t="s">
        <v>812</v>
      </c>
      <c r="G446" s="749" t="s">
        <v>590</v>
      </c>
      <c r="H446" s="749">
        <v>101076</v>
      </c>
      <c r="I446" s="749">
        <v>1076</v>
      </c>
      <c r="J446" s="749" t="s">
        <v>983</v>
      </c>
      <c r="K446" s="749" t="s">
        <v>984</v>
      </c>
      <c r="L446" s="752">
        <v>78.429999999999993</v>
      </c>
      <c r="M446" s="752">
        <v>3</v>
      </c>
      <c r="N446" s="753">
        <v>235.28999999999996</v>
      </c>
    </row>
    <row r="447" spans="1:14" ht="14.4" customHeight="1" x14ac:dyDescent="0.3">
      <c r="A447" s="747" t="s">
        <v>553</v>
      </c>
      <c r="B447" s="748" t="s">
        <v>554</v>
      </c>
      <c r="C447" s="749" t="s">
        <v>574</v>
      </c>
      <c r="D447" s="750" t="s">
        <v>575</v>
      </c>
      <c r="E447" s="751">
        <v>50113013</v>
      </c>
      <c r="F447" s="750" t="s">
        <v>812</v>
      </c>
      <c r="G447" s="749" t="s">
        <v>597</v>
      </c>
      <c r="H447" s="749">
        <v>113453</v>
      </c>
      <c r="I447" s="749">
        <v>113453</v>
      </c>
      <c r="J447" s="749" t="s">
        <v>831</v>
      </c>
      <c r="K447" s="749" t="s">
        <v>832</v>
      </c>
      <c r="L447" s="752">
        <v>458.69999999999982</v>
      </c>
      <c r="M447" s="752">
        <v>26.7</v>
      </c>
      <c r="N447" s="753">
        <v>12247.289999999995</v>
      </c>
    </row>
    <row r="448" spans="1:14" ht="14.4" customHeight="1" x14ac:dyDescent="0.3">
      <c r="A448" s="747" t="s">
        <v>553</v>
      </c>
      <c r="B448" s="748" t="s">
        <v>554</v>
      </c>
      <c r="C448" s="749" t="s">
        <v>574</v>
      </c>
      <c r="D448" s="750" t="s">
        <v>575</v>
      </c>
      <c r="E448" s="751">
        <v>50113013</v>
      </c>
      <c r="F448" s="750" t="s">
        <v>812</v>
      </c>
      <c r="G448" s="749" t="s">
        <v>590</v>
      </c>
      <c r="H448" s="749">
        <v>146640</v>
      </c>
      <c r="I448" s="749">
        <v>46640</v>
      </c>
      <c r="J448" s="749" t="s">
        <v>1137</v>
      </c>
      <c r="K448" s="749" t="s">
        <v>1138</v>
      </c>
      <c r="L448" s="752">
        <v>121.41</v>
      </c>
      <c r="M448" s="752">
        <v>1</v>
      </c>
      <c r="N448" s="753">
        <v>121.41</v>
      </c>
    </row>
    <row r="449" spans="1:14" ht="14.4" customHeight="1" x14ac:dyDescent="0.3">
      <c r="A449" s="747" t="s">
        <v>553</v>
      </c>
      <c r="B449" s="748" t="s">
        <v>554</v>
      </c>
      <c r="C449" s="749" t="s">
        <v>574</v>
      </c>
      <c r="D449" s="750" t="s">
        <v>575</v>
      </c>
      <c r="E449" s="751">
        <v>50113013</v>
      </c>
      <c r="F449" s="750" t="s">
        <v>812</v>
      </c>
      <c r="G449" s="749" t="s">
        <v>590</v>
      </c>
      <c r="H449" s="749">
        <v>106264</v>
      </c>
      <c r="I449" s="749">
        <v>6264</v>
      </c>
      <c r="J449" s="749" t="s">
        <v>985</v>
      </c>
      <c r="K449" s="749" t="s">
        <v>986</v>
      </c>
      <c r="L449" s="752">
        <v>31.495625</v>
      </c>
      <c r="M449" s="752">
        <v>16</v>
      </c>
      <c r="N449" s="753">
        <v>503.93</v>
      </c>
    </row>
    <row r="450" spans="1:14" ht="14.4" customHeight="1" x14ac:dyDescent="0.3">
      <c r="A450" s="747" t="s">
        <v>553</v>
      </c>
      <c r="B450" s="748" t="s">
        <v>554</v>
      </c>
      <c r="C450" s="749" t="s">
        <v>574</v>
      </c>
      <c r="D450" s="750" t="s">
        <v>575</v>
      </c>
      <c r="E450" s="751">
        <v>50113013</v>
      </c>
      <c r="F450" s="750" t="s">
        <v>812</v>
      </c>
      <c r="G450" s="749" t="s">
        <v>590</v>
      </c>
      <c r="H450" s="749">
        <v>847759</v>
      </c>
      <c r="I450" s="749">
        <v>142077</v>
      </c>
      <c r="J450" s="749" t="s">
        <v>1139</v>
      </c>
      <c r="K450" s="749" t="s">
        <v>1140</v>
      </c>
      <c r="L450" s="752">
        <v>1732.28</v>
      </c>
      <c r="M450" s="752">
        <v>4</v>
      </c>
      <c r="N450" s="753">
        <v>6929.12</v>
      </c>
    </row>
    <row r="451" spans="1:14" ht="14.4" customHeight="1" x14ac:dyDescent="0.3">
      <c r="A451" s="747" t="s">
        <v>553</v>
      </c>
      <c r="B451" s="748" t="s">
        <v>554</v>
      </c>
      <c r="C451" s="749" t="s">
        <v>574</v>
      </c>
      <c r="D451" s="750" t="s">
        <v>575</v>
      </c>
      <c r="E451" s="751">
        <v>50113013</v>
      </c>
      <c r="F451" s="750" t="s">
        <v>812</v>
      </c>
      <c r="G451" s="749" t="s">
        <v>597</v>
      </c>
      <c r="H451" s="749">
        <v>126127</v>
      </c>
      <c r="I451" s="749">
        <v>26127</v>
      </c>
      <c r="J451" s="749" t="s">
        <v>987</v>
      </c>
      <c r="K451" s="749" t="s">
        <v>988</v>
      </c>
      <c r="L451" s="752">
        <v>12178.080000000002</v>
      </c>
      <c r="M451" s="752">
        <v>3.2</v>
      </c>
      <c r="N451" s="753">
        <v>38969.856000000007</v>
      </c>
    </row>
    <row r="452" spans="1:14" ht="14.4" customHeight="1" x14ac:dyDescent="0.3">
      <c r="A452" s="747" t="s">
        <v>553</v>
      </c>
      <c r="B452" s="748" t="s">
        <v>554</v>
      </c>
      <c r="C452" s="749" t="s">
        <v>574</v>
      </c>
      <c r="D452" s="750" t="s">
        <v>575</v>
      </c>
      <c r="E452" s="751">
        <v>50113013</v>
      </c>
      <c r="F452" s="750" t="s">
        <v>812</v>
      </c>
      <c r="G452" s="749" t="s">
        <v>590</v>
      </c>
      <c r="H452" s="749">
        <v>116600</v>
      </c>
      <c r="I452" s="749">
        <v>16600</v>
      </c>
      <c r="J452" s="749" t="s">
        <v>989</v>
      </c>
      <c r="K452" s="749" t="s">
        <v>990</v>
      </c>
      <c r="L452" s="752">
        <v>23.560000000000006</v>
      </c>
      <c r="M452" s="752">
        <v>246</v>
      </c>
      <c r="N452" s="753">
        <v>5795.7600000000011</v>
      </c>
    </row>
    <row r="453" spans="1:14" ht="14.4" customHeight="1" x14ac:dyDescent="0.3">
      <c r="A453" s="747" t="s">
        <v>553</v>
      </c>
      <c r="B453" s="748" t="s">
        <v>554</v>
      </c>
      <c r="C453" s="749" t="s">
        <v>574</v>
      </c>
      <c r="D453" s="750" t="s">
        <v>575</v>
      </c>
      <c r="E453" s="751">
        <v>50113013</v>
      </c>
      <c r="F453" s="750" t="s">
        <v>812</v>
      </c>
      <c r="G453" s="749" t="s">
        <v>597</v>
      </c>
      <c r="H453" s="749">
        <v>166269</v>
      </c>
      <c r="I453" s="749">
        <v>166269</v>
      </c>
      <c r="J453" s="749" t="s">
        <v>991</v>
      </c>
      <c r="K453" s="749" t="s">
        <v>992</v>
      </c>
      <c r="L453" s="752">
        <v>52.88000000000001</v>
      </c>
      <c r="M453" s="752">
        <v>20</v>
      </c>
      <c r="N453" s="753">
        <v>1057.6000000000001</v>
      </c>
    </row>
    <row r="454" spans="1:14" ht="14.4" customHeight="1" x14ac:dyDescent="0.3">
      <c r="A454" s="747" t="s">
        <v>553</v>
      </c>
      <c r="B454" s="748" t="s">
        <v>554</v>
      </c>
      <c r="C454" s="749" t="s">
        <v>574</v>
      </c>
      <c r="D454" s="750" t="s">
        <v>575</v>
      </c>
      <c r="E454" s="751">
        <v>50113014</v>
      </c>
      <c r="F454" s="750" t="s">
        <v>833</v>
      </c>
      <c r="G454" s="749" t="s">
        <v>597</v>
      </c>
      <c r="H454" s="749">
        <v>164401</v>
      </c>
      <c r="I454" s="749">
        <v>164401</v>
      </c>
      <c r="J454" s="749" t="s">
        <v>836</v>
      </c>
      <c r="K454" s="749" t="s">
        <v>837</v>
      </c>
      <c r="L454" s="752">
        <v>148.5</v>
      </c>
      <c r="M454" s="752">
        <v>2.9000000000000004</v>
      </c>
      <c r="N454" s="753">
        <v>430.65000000000003</v>
      </c>
    </row>
    <row r="455" spans="1:14" ht="14.4" customHeight="1" x14ac:dyDescent="0.3">
      <c r="A455" s="747" t="s">
        <v>553</v>
      </c>
      <c r="B455" s="748" t="s">
        <v>554</v>
      </c>
      <c r="C455" s="749" t="s">
        <v>574</v>
      </c>
      <c r="D455" s="750" t="s">
        <v>575</v>
      </c>
      <c r="E455" s="751">
        <v>50113014</v>
      </c>
      <c r="F455" s="750" t="s">
        <v>833</v>
      </c>
      <c r="G455" s="749" t="s">
        <v>597</v>
      </c>
      <c r="H455" s="749">
        <v>164407</v>
      </c>
      <c r="I455" s="749">
        <v>164407</v>
      </c>
      <c r="J455" s="749" t="s">
        <v>836</v>
      </c>
      <c r="K455" s="749" t="s">
        <v>838</v>
      </c>
      <c r="L455" s="752">
        <v>294.8</v>
      </c>
      <c r="M455" s="752">
        <v>1.5</v>
      </c>
      <c r="N455" s="753">
        <v>442.20000000000005</v>
      </c>
    </row>
    <row r="456" spans="1:14" ht="14.4" customHeight="1" x14ac:dyDescent="0.3">
      <c r="A456" s="747" t="s">
        <v>553</v>
      </c>
      <c r="B456" s="748" t="s">
        <v>554</v>
      </c>
      <c r="C456" s="749" t="s">
        <v>574</v>
      </c>
      <c r="D456" s="750" t="s">
        <v>575</v>
      </c>
      <c r="E456" s="751">
        <v>50113014</v>
      </c>
      <c r="F456" s="750" t="s">
        <v>833</v>
      </c>
      <c r="G456" s="749" t="s">
        <v>590</v>
      </c>
      <c r="H456" s="749">
        <v>116895</v>
      </c>
      <c r="I456" s="749">
        <v>16895</v>
      </c>
      <c r="J456" s="749" t="s">
        <v>839</v>
      </c>
      <c r="K456" s="749" t="s">
        <v>840</v>
      </c>
      <c r="L456" s="752">
        <v>107.87000000000003</v>
      </c>
      <c r="M456" s="752">
        <v>5</v>
      </c>
      <c r="N456" s="753">
        <v>539.35000000000014</v>
      </c>
    </row>
    <row r="457" spans="1:14" ht="14.4" customHeight="1" x14ac:dyDescent="0.3">
      <c r="A457" s="747" t="s">
        <v>553</v>
      </c>
      <c r="B457" s="748" t="s">
        <v>554</v>
      </c>
      <c r="C457" s="749" t="s">
        <v>577</v>
      </c>
      <c r="D457" s="750" t="s">
        <v>578</v>
      </c>
      <c r="E457" s="751">
        <v>50113001</v>
      </c>
      <c r="F457" s="750" t="s">
        <v>589</v>
      </c>
      <c r="G457" s="749" t="s">
        <v>590</v>
      </c>
      <c r="H457" s="749">
        <v>100362</v>
      </c>
      <c r="I457" s="749">
        <v>362</v>
      </c>
      <c r="J457" s="749" t="s">
        <v>1141</v>
      </c>
      <c r="K457" s="749" t="s">
        <v>1142</v>
      </c>
      <c r="L457" s="752">
        <v>86.439999999999984</v>
      </c>
      <c r="M457" s="752">
        <v>3</v>
      </c>
      <c r="N457" s="753">
        <v>259.31999999999994</v>
      </c>
    </row>
    <row r="458" spans="1:14" ht="14.4" customHeight="1" x14ac:dyDescent="0.3">
      <c r="A458" s="747" t="s">
        <v>553</v>
      </c>
      <c r="B458" s="748" t="s">
        <v>554</v>
      </c>
      <c r="C458" s="749" t="s">
        <v>577</v>
      </c>
      <c r="D458" s="750" t="s">
        <v>578</v>
      </c>
      <c r="E458" s="751">
        <v>50113001</v>
      </c>
      <c r="F458" s="750" t="s">
        <v>589</v>
      </c>
      <c r="G458" s="749" t="s">
        <v>590</v>
      </c>
      <c r="H458" s="749">
        <v>100392</v>
      </c>
      <c r="I458" s="749">
        <v>392</v>
      </c>
      <c r="J458" s="749" t="s">
        <v>1006</v>
      </c>
      <c r="K458" s="749" t="s">
        <v>938</v>
      </c>
      <c r="L458" s="752">
        <v>57.590000000000011</v>
      </c>
      <c r="M458" s="752">
        <v>1</v>
      </c>
      <c r="N458" s="753">
        <v>57.590000000000011</v>
      </c>
    </row>
    <row r="459" spans="1:14" ht="14.4" customHeight="1" x14ac:dyDescent="0.3">
      <c r="A459" s="747" t="s">
        <v>553</v>
      </c>
      <c r="B459" s="748" t="s">
        <v>554</v>
      </c>
      <c r="C459" s="749" t="s">
        <v>577</v>
      </c>
      <c r="D459" s="750" t="s">
        <v>578</v>
      </c>
      <c r="E459" s="751">
        <v>50113001</v>
      </c>
      <c r="F459" s="750" t="s">
        <v>589</v>
      </c>
      <c r="G459" s="749" t="s">
        <v>590</v>
      </c>
      <c r="H459" s="749">
        <v>116320</v>
      </c>
      <c r="I459" s="749">
        <v>16320</v>
      </c>
      <c r="J459" s="749" t="s">
        <v>858</v>
      </c>
      <c r="K459" s="749" t="s">
        <v>859</v>
      </c>
      <c r="L459" s="752">
        <v>118.17666666666666</v>
      </c>
      <c r="M459" s="752">
        <v>3</v>
      </c>
      <c r="N459" s="753">
        <v>354.53</v>
      </c>
    </row>
    <row r="460" spans="1:14" ht="14.4" customHeight="1" x14ac:dyDescent="0.3">
      <c r="A460" s="747" t="s">
        <v>553</v>
      </c>
      <c r="B460" s="748" t="s">
        <v>554</v>
      </c>
      <c r="C460" s="749" t="s">
        <v>577</v>
      </c>
      <c r="D460" s="750" t="s">
        <v>578</v>
      </c>
      <c r="E460" s="751">
        <v>50113001</v>
      </c>
      <c r="F460" s="750" t="s">
        <v>589</v>
      </c>
      <c r="G460" s="749" t="s">
        <v>590</v>
      </c>
      <c r="H460" s="749">
        <v>225150</v>
      </c>
      <c r="I460" s="749">
        <v>225150</v>
      </c>
      <c r="J460" s="749" t="s">
        <v>1143</v>
      </c>
      <c r="K460" s="749" t="s">
        <v>1144</v>
      </c>
      <c r="L460" s="752">
        <v>88.217500000000015</v>
      </c>
      <c r="M460" s="752">
        <v>4</v>
      </c>
      <c r="N460" s="753">
        <v>352.87000000000006</v>
      </c>
    </row>
    <row r="461" spans="1:14" ht="14.4" customHeight="1" x14ac:dyDescent="0.3">
      <c r="A461" s="747" t="s">
        <v>553</v>
      </c>
      <c r="B461" s="748" t="s">
        <v>554</v>
      </c>
      <c r="C461" s="749" t="s">
        <v>577</v>
      </c>
      <c r="D461" s="750" t="s">
        <v>578</v>
      </c>
      <c r="E461" s="751">
        <v>50113001</v>
      </c>
      <c r="F461" s="750" t="s">
        <v>589</v>
      </c>
      <c r="G461" s="749" t="s">
        <v>590</v>
      </c>
      <c r="H461" s="749">
        <v>501596</v>
      </c>
      <c r="I461" s="749">
        <v>0</v>
      </c>
      <c r="J461" s="749" t="s">
        <v>1145</v>
      </c>
      <c r="K461" s="749" t="s">
        <v>1146</v>
      </c>
      <c r="L461" s="752">
        <v>115.43</v>
      </c>
      <c r="M461" s="752">
        <v>1</v>
      </c>
      <c r="N461" s="753">
        <v>115.43</v>
      </c>
    </row>
    <row r="462" spans="1:14" ht="14.4" customHeight="1" x14ac:dyDescent="0.3">
      <c r="A462" s="747" t="s">
        <v>553</v>
      </c>
      <c r="B462" s="748" t="s">
        <v>554</v>
      </c>
      <c r="C462" s="749" t="s">
        <v>577</v>
      </c>
      <c r="D462" s="750" t="s">
        <v>578</v>
      </c>
      <c r="E462" s="751">
        <v>50113001</v>
      </c>
      <c r="F462" s="750" t="s">
        <v>589</v>
      </c>
      <c r="G462" s="749" t="s">
        <v>590</v>
      </c>
      <c r="H462" s="749">
        <v>921284</v>
      </c>
      <c r="I462" s="749">
        <v>0</v>
      </c>
      <c r="J462" s="749" t="s">
        <v>1147</v>
      </c>
      <c r="K462" s="749" t="s">
        <v>555</v>
      </c>
      <c r="L462" s="752">
        <v>106.52366009193899</v>
      </c>
      <c r="M462" s="752">
        <v>6</v>
      </c>
      <c r="N462" s="753">
        <v>639.14196055163393</v>
      </c>
    </row>
    <row r="463" spans="1:14" ht="14.4" customHeight="1" x14ac:dyDescent="0.3">
      <c r="A463" s="747" t="s">
        <v>553</v>
      </c>
      <c r="B463" s="748" t="s">
        <v>554</v>
      </c>
      <c r="C463" s="749" t="s">
        <v>577</v>
      </c>
      <c r="D463" s="750" t="s">
        <v>578</v>
      </c>
      <c r="E463" s="751">
        <v>50113001</v>
      </c>
      <c r="F463" s="750" t="s">
        <v>589</v>
      </c>
      <c r="G463" s="749" t="s">
        <v>590</v>
      </c>
      <c r="H463" s="749">
        <v>900321</v>
      </c>
      <c r="I463" s="749">
        <v>0</v>
      </c>
      <c r="J463" s="749" t="s">
        <v>1148</v>
      </c>
      <c r="K463" s="749" t="s">
        <v>555</v>
      </c>
      <c r="L463" s="752">
        <v>185.2286004748575</v>
      </c>
      <c r="M463" s="752">
        <v>1</v>
      </c>
      <c r="N463" s="753">
        <v>185.2286004748575</v>
      </c>
    </row>
    <row r="464" spans="1:14" ht="14.4" customHeight="1" x14ac:dyDescent="0.3">
      <c r="A464" s="747" t="s">
        <v>553</v>
      </c>
      <c r="B464" s="748" t="s">
        <v>554</v>
      </c>
      <c r="C464" s="749" t="s">
        <v>577</v>
      </c>
      <c r="D464" s="750" t="s">
        <v>578</v>
      </c>
      <c r="E464" s="751">
        <v>50113001</v>
      </c>
      <c r="F464" s="750" t="s">
        <v>589</v>
      </c>
      <c r="G464" s="749" t="s">
        <v>590</v>
      </c>
      <c r="H464" s="749">
        <v>921241</v>
      </c>
      <c r="I464" s="749">
        <v>0</v>
      </c>
      <c r="J464" s="749" t="s">
        <v>1149</v>
      </c>
      <c r="K464" s="749" t="s">
        <v>555</v>
      </c>
      <c r="L464" s="752">
        <v>143.00077502786135</v>
      </c>
      <c r="M464" s="752">
        <v>1</v>
      </c>
      <c r="N464" s="753">
        <v>143.00077502786135</v>
      </c>
    </row>
    <row r="465" spans="1:14" ht="14.4" customHeight="1" x14ac:dyDescent="0.3">
      <c r="A465" s="747" t="s">
        <v>553</v>
      </c>
      <c r="B465" s="748" t="s">
        <v>554</v>
      </c>
      <c r="C465" s="749" t="s">
        <v>577</v>
      </c>
      <c r="D465" s="750" t="s">
        <v>578</v>
      </c>
      <c r="E465" s="751">
        <v>50113001</v>
      </c>
      <c r="F465" s="750" t="s">
        <v>589</v>
      </c>
      <c r="G465" s="749" t="s">
        <v>590</v>
      </c>
      <c r="H465" s="749">
        <v>921250</v>
      </c>
      <c r="I465" s="749">
        <v>0</v>
      </c>
      <c r="J465" s="749" t="s">
        <v>1150</v>
      </c>
      <c r="K465" s="749" t="s">
        <v>555</v>
      </c>
      <c r="L465" s="752">
        <v>134.20829903752926</v>
      </c>
      <c r="M465" s="752">
        <v>1</v>
      </c>
      <c r="N465" s="753">
        <v>134.20829903752926</v>
      </c>
    </row>
    <row r="466" spans="1:14" ht="14.4" customHeight="1" x14ac:dyDescent="0.3">
      <c r="A466" s="747" t="s">
        <v>553</v>
      </c>
      <c r="B466" s="748" t="s">
        <v>554</v>
      </c>
      <c r="C466" s="749" t="s">
        <v>577</v>
      </c>
      <c r="D466" s="750" t="s">
        <v>578</v>
      </c>
      <c r="E466" s="751">
        <v>50113001</v>
      </c>
      <c r="F466" s="750" t="s">
        <v>589</v>
      </c>
      <c r="G466" s="749" t="s">
        <v>590</v>
      </c>
      <c r="H466" s="749">
        <v>920377</v>
      </c>
      <c r="I466" s="749">
        <v>0</v>
      </c>
      <c r="J466" s="749" t="s">
        <v>1151</v>
      </c>
      <c r="K466" s="749" t="s">
        <v>555</v>
      </c>
      <c r="L466" s="752">
        <v>86.502413400827663</v>
      </c>
      <c r="M466" s="752">
        <v>3</v>
      </c>
      <c r="N466" s="753">
        <v>259.50724020248299</v>
      </c>
    </row>
    <row r="467" spans="1:14" ht="14.4" customHeight="1" x14ac:dyDescent="0.3">
      <c r="A467" s="747" t="s">
        <v>553</v>
      </c>
      <c r="B467" s="748" t="s">
        <v>554</v>
      </c>
      <c r="C467" s="749" t="s">
        <v>577</v>
      </c>
      <c r="D467" s="750" t="s">
        <v>578</v>
      </c>
      <c r="E467" s="751">
        <v>50113001</v>
      </c>
      <c r="F467" s="750" t="s">
        <v>589</v>
      </c>
      <c r="G467" s="749" t="s">
        <v>590</v>
      </c>
      <c r="H467" s="749">
        <v>921184</v>
      </c>
      <c r="I467" s="749">
        <v>0</v>
      </c>
      <c r="J467" s="749" t="s">
        <v>1152</v>
      </c>
      <c r="K467" s="749" t="s">
        <v>555</v>
      </c>
      <c r="L467" s="752">
        <v>109.9039451305124</v>
      </c>
      <c r="M467" s="752">
        <v>1</v>
      </c>
      <c r="N467" s="753">
        <v>109.9039451305124</v>
      </c>
    </row>
    <row r="468" spans="1:14" ht="14.4" customHeight="1" x14ac:dyDescent="0.3">
      <c r="A468" s="747" t="s">
        <v>553</v>
      </c>
      <c r="B468" s="748" t="s">
        <v>554</v>
      </c>
      <c r="C468" s="749" t="s">
        <v>577</v>
      </c>
      <c r="D468" s="750" t="s">
        <v>578</v>
      </c>
      <c r="E468" s="751">
        <v>50113001</v>
      </c>
      <c r="F468" s="750" t="s">
        <v>589</v>
      </c>
      <c r="G468" s="749" t="s">
        <v>590</v>
      </c>
      <c r="H468" s="749">
        <v>67558</v>
      </c>
      <c r="I468" s="749">
        <v>67558</v>
      </c>
      <c r="J468" s="749" t="s">
        <v>1153</v>
      </c>
      <c r="K468" s="749" t="s">
        <v>1154</v>
      </c>
      <c r="L468" s="752">
        <v>27.490000000000009</v>
      </c>
      <c r="M468" s="752">
        <v>3</v>
      </c>
      <c r="N468" s="753">
        <v>82.470000000000027</v>
      </c>
    </row>
    <row r="469" spans="1:14" ht="14.4" customHeight="1" x14ac:dyDescent="0.3">
      <c r="A469" s="747" t="s">
        <v>553</v>
      </c>
      <c r="B469" s="748" t="s">
        <v>554</v>
      </c>
      <c r="C469" s="749" t="s">
        <v>577</v>
      </c>
      <c r="D469" s="750" t="s">
        <v>578</v>
      </c>
      <c r="E469" s="751">
        <v>50113001</v>
      </c>
      <c r="F469" s="750" t="s">
        <v>589</v>
      </c>
      <c r="G469" s="749" t="s">
        <v>590</v>
      </c>
      <c r="H469" s="749">
        <v>191836</v>
      </c>
      <c r="I469" s="749">
        <v>91836</v>
      </c>
      <c r="J469" s="749" t="s">
        <v>778</v>
      </c>
      <c r="K469" s="749" t="s">
        <v>780</v>
      </c>
      <c r="L469" s="752">
        <v>44.669999999999995</v>
      </c>
      <c r="M469" s="752">
        <v>1</v>
      </c>
      <c r="N469" s="753">
        <v>44.669999999999995</v>
      </c>
    </row>
    <row r="470" spans="1:14" ht="14.4" customHeight="1" x14ac:dyDescent="0.3">
      <c r="A470" s="747" t="s">
        <v>553</v>
      </c>
      <c r="B470" s="748" t="s">
        <v>554</v>
      </c>
      <c r="C470" s="749" t="s">
        <v>580</v>
      </c>
      <c r="D470" s="750" t="s">
        <v>581</v>
      </c>
      <c r="E470" s="751">
        <v>50113001</v>
      </c>
      <c r="F470" s="750" t="s">
        <v>589</v>
      </c>
      <c r="G470" s="749" t="s">
        <v>590</v>
      </c>
      <c r="H470" s="749">
        <v>146686</v>
      </c>
      <c r="I470" s="749">
        <v>146686</v>
      </c>
      <c r="J470" s="749" t="s">
        <v>845</v>
      </c>
      <c r="K470" s="749" t="s">
        <v>846</v>
      </c>
      <c r="L470" s="752">
        <v>19.8</v>
      </c>
      <c r="M470" s="752">
        <v>70</v>
      </c>
      <c r="N470" s="753">
        <v>1386</v>
      </c>
    </row>
    <row r="471" spans="1:14" ht="14.4" customHeight="1" x14ac:dyDescent="0.3">
      <c r="A471" s="747" t="s">
        <v>553</v>
      </c>
      <c r="B471" s="748" t="s">
        <v>554</v>
      </c>
      <c r="C471" s="749" t="s">
        <v>580</v>
      </c>
      <c r="D471" s="750" t="s">
        <v>581</v>
      </c>
      <c r="E471" s="751">
        <v>50113001</v>
      </c>
      <c r="F471" s="750" t="s">
        <v>589</v>
      </c>
      <c r="G471" s="749" t="s">
        <v>590</v>
      </c>
      <c r="H471" s="749">
        <v>846758</v>
      </c>
      <c r="I471" s="749">
        <v>103387</v>
      </c>
      <c r="J471" s="749" t="s">
        <v>591</v>
      </c>
      <c r="K471" s="749" t="s">
        <v>592</v>
      </c>
      <c r="L471" s="752">
        <v>72.749711538461554</v>
      </c>
      <c r="M471" s="752">
        <v>104</v>
      </c>
      <c r="N471" s="753">
        <v>7565.9700000000012</v>
      </c>
    </row>
    <row r="472" spans="1:14" ht="14.4" customHeight="1" x14ac:dyDescent="0.3">
      <c r="A472" s="747" t="s">
        <v>553</v>
      </c>
      <c r="B472" s="748" t="s">
        <v>554</v>
      </c>
      <c r="C472" s="749" t="s">
        <v>580</v>
      </c>
      <c r="D472" s="750" t="s">
        <v>581</v>
      </c>
      <c r="E472" s="751">
        <v>50113001</v>
      </c>
      <c r="F472" s="750" t="s">
        <v>589</v>
      </c>
      <c r="G472" s="749" t="s">
        <v>590</v>
      </c>
      <c r="H472" s="749">
        <v>192729</v>
      </c>
      <c r="I472" s="749">
        <v>92729</v>
      </c>
      <c r="J472" s="749" t="s">
        <v>593</v>
      </c>
      <c r="K472" s="749" t="s">
        <v>594</v>
      </c>
      <c r="L472" s="752">
        <v>48.366333333333323</v>
      </c>
      <c r="M472" s="752">
        <v>90</v>
      </c>
      <c r="N472" s="753">
        <v>4352.9699999999993</v>
      </c>
    </row>
    <row r="473" spans="1:14" ht="14.4" customHeight="1" x14ac:dyDescent="0.3">
      <c r="A473" s="747" t="s">
        <v>553</v>
      </c>
      <c r="B473" s="748" t="s">
        <v>554</v>
      </c>
      <c r="C473" s="749" t="s">
        <v>580</v>
      </c>
      <c r="D473" s="750" t="s">
        <v>581</v>
      </c>
      <c r="E473" s="751">
        <v>50113001</v>
      </c>
      <c r="F473" s="750" t="s">
        <v>589</v>
      </c>
      <c r="G473" s="749" t="s">
        <v>590</v>
      </c>
      <c r="H473" s="749">
        <v>176064</v>
      </c>
      <c r="I473" s="749">
        <v>76064</v>
      </c>
      <c r="J473" s="749" t="s">
        <v>1155</v>
      </c>
      <c r="K473" s="749" t="s">
        <v>1156</v>
      </c>
      <c r="L473" s="752">
        <v>83.950000000000017</v>
      </c>
      <c r="M473" s="752">
        <v>1</v>
      </c>
      <c r="N473" s="753">
        <v>83.950000000000017</v>
      </c>
    </row>
    <row r="474" spans="1:14" ht="14.4" customHeight="1" x14ac:dyDescent="0.3">
      <c r="A474" s="747" t="s">
        <v>553</v>
      </c>
      <c r="B474" s="748" t="s">
        <v>554</v>
      </c>
      <c r="C474" s="749" t="s">
        <v>580</v>
      </c>
      <c r="D474" s="750" t="s">
        <v>581</v>
      </c>
      <c r="E474" s="751">
        <v>50113001</v>
      </c>
      <c r="F474" s="750" t="s">
        <v>589</v>
      </c>
      <c r="G474" s="749" t="s">
        <v>590</v>
      </c>
      <c r="H474" s="749">
        <v>100362</v>
      </c>
      <c r="I474" s="749">
        <v>362</v>
      </c>
      <c r="J474" s="749" t="s">
        <v>1141</v>
      </c>
      <c r="K474" s="749" t="s">
        <v>1142</v>
      </c>
      <c r="L474" s="752">
        <v>86.430000000000021</v>
      </c>
      <c r="M474" s="752">
        <v>4</v>
      </c>
      <c r="N474" s="753">
        <v>345.72000000000008</v>
      </c>
    </row>
    <row r="475" spans="1:14" ht="14.4" customHeight="1" x14ac:dyDescent="0.3">
      <c r="A475" s="747" t="s">
        <v>553</v>
      </c>
      <c r="B475" s="748" t="s">
        <v>554</v>
      </c>
      <c r="C475" s="749" t="s">
        <v>580</v>
      </c>
      <c r="D475" s="750" t="s">
        <v>581</v>
      </c>
      <c r="E475" s="751">
        <v>50113001</v>
      </c>
      <c r="F475" s="750" t="s">
        <v>589</v>
      </c>
      <c r="G475" s="749" t="s">
        <v>590</v>
      </c>
      <c r="H475" s="749">
        <v>128831</v>
      </c>
      <c r="I475" s="749">
        <v>28831</v>
      </c>
      <c r="J475" s="749" t="s">
        <v>1157</v>
      </c>
      <c r="K475" s="749" t="s">
        <v>1158</v>
      </c>
      <c r="L475" s="752">
        <v>162.89999999999998</v>
      </c>
      <c r="M475" s="752">
        <v>1</v>
      </c>
      <c r="N475" s="753">
        <v>162.89999999999998</v>
      </c>
    </row>
    <row r="476" spans="1:14" ht="14.4" customHeight="1" x14ac:dyDescent="0.3">
      <c r="A476" s="747" t="s">
        <v>553</v>
      </c>
      <c r="B476" s="748" t="s">
        <v>554</v>
      </c>
      <c r="C476" s="749" t="s">
        <v>580</v>
      </c>
      <c r="D476" s="750" t="s">
        <v>581</v>
      </c>
      <c r="E476" s="751">
        <v>50113001</v>
      </c>
      <c r="F476" s="750" t="s">
        <v>589</v>
      </c>
      <c r="G476" s="749" t="s">
        <v>590</v>
      </c>
      <c r="H476" s="749">
        <v>167547</v>
      </c>
      <c r="I476" s="749">
        <v>67547</v>
      </c>
      <c r="J476" s="749" t="s">
        <v>602</v>
      </c>
      <c r="K476" s="749" t="s">
        <v>603</v>
      </c>
      <c r="L476" s="752">
        <v>47.12</v>
      </c>
      <c r="M476" s="752">
        <v>19</v>
      </c>
      <c r="N476" s="753">
        <v>895.28</v>
      </c>
    </row>
    <row r="477" spans="1:14" ht="14.4" customHeight="1" x14ac:dyDescent="0.3">
      <c r="A477" s="747" t="s">
        <v>553</v>
      </c>
      <c r="B477" s="748" t="s">
        <v>554</v>
      </c>
      <c r="C477" s="749" t="s">
        <v>580</v>
      </c>
      <c r="D477" s="750" t="s">
        <v>581</v>
      </c>
      <c r="E477" s="751">
        <v>50113001</v>
      </c>
      <c r="F477" s="750" t="s">
        <v>589</v>
      </c>
      <c r="G477" s="749" t="s">
        <v>597</v>
      </c>
      <c r="H477" s="749">
        <v>127260</v>
      </c>
      <c r="I477" s="749">
        <v>127260</v>
      </c>
      <c r="J477" s="749" t="s">
        <v>604</v>
      </c>
      <c r="K477" s="749" t="s">
        <v>847</v>
      </c>
      <c r="L477" s="752">
        <v>16.200000000000003</v>
      </c>
      <c r="M477" s="752">
        <v>1</v>
      </c>
      <c r="N477" s="753">
        <v>16.200000000000003</v>
      </c>
    </row>
    <row r="478" spans="1:14" ht="14.4" customHeight="1" x14ac:dyDescent="0.3">
      <c r="A478" s="747" t="s">
        <v>553</v>
      </c>
      <c r="B478" s="748" t="s">
        <v>554</v>
      </c>
      <c r="C478" s="749" t="s">
        <v>580</v>
      </c>
      <c r="D478" s="750" t="s">
        <v>581</v>
      </c>
      <c r="E478" s="751">
        <v>50113001</v>
      </c>
      <c r="F478" s="750" t="s">
        <v>589</v>
      </c>
      <c r="G478" s="749" t="s">
        <v>590</v>
      </c>
      <c r="H478" s="749">
        <v>194920</v>
      </c>
      <c r="I478" s="749">
        <v>94920</v>
      </c>
      <c r="J478" s="749" t="s">
        <v>606</v>
      </c>
      <c r="K478" s="749" t="s">
        <v>607</v>
      </c>
      <c r="L478" s="752">
        <v>73.650000000000006</v>
      </c>
      <c r="M478" s="752">
        <v>19</v>
      </c>
      <c r="N478" s="753">
        <v>1399.3500000000001</v>
      </c>
    </row>
    <row r="479" spans="1:14" ht="14.4" customHeight="1" x14ac:dyDescent="0.3">
      <c r="A479" s="747" t="s">
        <v>553</v>
      </c>
      <c r="B479" s="748" t="s">
        <v>554</v>
      </c>
      <c r="C479" s="749" t="s">
        <v>580</v>
      </c>
      <c r="D479" s="750" t="s">
        <v>581</v>
      </c>
      <c r="E479" s="751">
        <v>50113001</v>
      </c>
      <c r="F479" s="750" t="s">
        <v>589</v>
      </c>
      <c r="G479" s="749" t="s">
        <v>590</v>
      </c>
      <c r="H479" s="749">
        <v>188518</v>
      </c>
      <c r="I479" s="749">
        <v>88518</v>
      </c>
      <c r="J479" s="749" t="s">
        <v>1159</v>
      </c>
      <c r="K479" s="749" t="s">
        <v>1160</v>
      </c>
      <c r="L479" s="752">
        <v>37.789999999999992</v>
      </c>
      <c r="M479" s="752">
        <v>1</v>
      </c>
      <c r="N479" s="753">
        <v>37.789999999999992</v>
      </c>
    </row>
    <row r="480" spans="1:14" ht="14.4" customHeight="1" x14ac:dyDescent="0.3">
      <c r="A480" s="747" t="s">
        <v>553</v>
      </c>
      <c r="B480" s="748" t="s">
        <v>554</v>
      </c>
      <c r="C480" s="749" t="s">
        <v>580</v>
      </c>
      <c r="D480" s="750" t="s">
        <v>581</v>
      </c>
      <c r="E480" s="751">
        <v>50113001</v>
      </c>
      <c r="F480" s="750" t="s">
        <v>589</v>
      </c>
      <c r="G480" s="749" t="s">
        <v>590</v>
      </c>
      <c r="H480" s="749">
        <v>193582</v>
      </c>
      <c r="I480" s="749">
        <v>93582</v>
      </c>
      <c r="J480" s="749" t="s">
        <v>1002</v>
      </c>
      <c r="K480" s="749" t="s">
        <v>1003</v>
      </c>
      <c r="L480" s="752">
        <v>73.65000000000002</v>
      </c>
      <c r="M480" s="752">
        <v>1</v>
      </c>
      <c r="N480" s="753">
        <v>73.65000000000002</v>
      </c>
    </row>
    <row r="481" spans="1:14" ht="14.4" customHeight="1" x14ac:dyDescent="0.3">
      <c r="A481" s="747" t="s">
        <v>553</v>
      </c>
      <c r="B481" s="748" t="s">
        <v>554</v>
      </c>
      <c r="C481" s="749" t="s">
        <v>580</v>
      </c>
      <c r="D481" s="750" t="s">
        <v>581</v>
      </c>
      <c r="E481" s="751">
        <v>50113001</v>
      </c>
      <c r="F481" s="750" t="s">
        <v>589</v>
      </c>
      <c r="G481" s="749" t="s">
        <v>590</v>
      </c>
      <c r="H481" s="749">
        <v>196610</v>
      </c>
      <c r="I481" s="749">
        <v>96610</v>
      </c>
      <c r="J481" s="749" t="s">
        <v>1161</v>
      </c>
      <c r="K481" s="749" t="s">
        <v>1162</v>
      </c>
      <c r="L481" s="752">
        <v>46.390000000000008</v>
      </c>
      <c r="M481" s="752">
        <v>2</v>
      </c>
      <c r="N481" s="753">
        <v>92.780000000000015</v>
      </c>
    </row>
    <row r="482" spans="1:14" ht="14.4" customHeight="1" x14ac:dyDescent="0.3">
      <c r="A482" s="747" t="s">
        <v>553</v>
      </c>
      <c r="B482" s="748" t="s">
        <v>554</v>
      </c>
      <c r="C482" s="749" t="s">
        <v>580</v>
      </c>
      <c r="D482" s="750" t="s">
        <v>581</v>
      </c>
      <c r="E482" s="751">
        <v>50113001</v>
      </c>
      <c r="F482" s="750" t="s">
        <v>589</v>
      </c>
      <c r="G482" s="749" t="s">
        <v>597</v>
      </c>
      <c r="H482" s="749">
        <v>849054</v>
      </c>
      <c r="I482" s="749">
        <v>107847</v>
      </c>
      <c r="J482" s="749" t="s">
        <v>1163</v>
      </c>
      <c r="K482" s="749" t="s">
        <v>596</v>
      </c>
      <c r="L482" s="752">
        <v>96.35</v>
      </c>
      <c r="M482" s="752">
        <v>1</v>
      </c>
      <c r="N482" s="753">
        <v>96.35</v>
      </c>
    </row>
    <row r="483" spans="1:14" ht="14.4" customHeight="1" x14ac:dyDescent="0.3">
      <c r="A483" s="747" t="s">
        <v>553</v>
      </c>
      <c r="B483" s="748" t="s">
        <v>554</v>
      </c>
      <c r="C483" s="749" t="s">
        <v>580</v>
      </c>
      <c r="D483" s="750" t="s">
        <v>581</v>
      </c>
      <c r="E483" s="751">
        <v>50113001</v>
      </c>
      <c r="F483" s="750" t="s">
        <v>589</v>
      </c>
      <c r="G483" s="749" t="s">
        <v>590</v>
      </c>
      <c r="H483" s="749">
        <v>187742</v>
      </c>
      <c r="I483" s="749">
        <v>87742</v>
      </c>
      <c r="J483" s="749" t="s">
        <v>1164</v>
      </c>
      <c r="K483" s="749" t="s">
        <v>1165</v>
      </c>
      <c r="L483" s="752">
        <v>17.390000000000008</v>
      </c>
      <c r="M483" s="752">
        <v>300</v>
      </c>
      <c r="N483" s="753">
        <v>5217.0000000000018</v>
      </c>
    </row>
    <row r="484" spans="1:14" ht="14.4" customHeight="1" x14ac:dyDescent="0.3">
      <c r="A484" s="747" t="s">
        <v>553</v>
      </c>
      <c r="B484" s="748" t="s">
        <v>554</v>
      </c>
      <c r="C484" s="749" t="s">
        <v>580</v>
      </c>
      <c r="D484" s="750" t="s">
        <v>581</v>
      </c>
      <c r="E484" s="751">
        <v>50113001</v>
      </c>
      <c r="F484" s="750" t="s">
        <v>589</v>
      </c>
      <c r="G484" s="749" t="s">
        <v>590</v>
      </c>
      <c r="H484" s="749">
        <v>187825</v>
      </c>
      <c r="I484" s="749">
        <v>87825</v>
      </c>
      <c r="J484" s="749" t="s">
        <v>1166</v>
      </c>
      <c r="K484" s="749" t="s">
        <v>1167</v>
      </c>
      <c r="L484" s="752">
        <v>80.370000000000033</v>
      </c>
      <c r="M484" s="752">
        <v>2</v>
      </c>
      <c r="N484" s="753">
        <v>160.74000000000007</v>
      </c>
    </row>
    <row r="485" spans="1:14" ht="14.4" customHeight="1" x14ac:dyDescent="0.3">
      <c r="A485" s="747" t="s">
        <v>553</v>
      </c>
      <c r="B485" s="748" t="s">
        <v>554</v>
      </c>
      <c r="C485" s="749" t="s">
        <v>580</v>
      </c>
      <c r="D485" s="750" t="s">
        <v>581</v>
      </c>
      <c r="E485" s="751">
        <v>50113001</v>
      </c>
      <c r="F485" s="750" t="s">
        <v>589</v>
      </c>
      <c r="G485" s="749" t="s">
        <v>590</v>
      </c>
      <c r="H485" s="749">
        <v>100392</v>
      </c>
      <c r="I485" s="749">
        <v>392</v>
      </c>
      <c r="J485" s="749" t="s">
        <v>1006</v>
      </c>
      <c r="K485" s="749" t="s">
        <v>938</v>
      </c>
      <c r="L485" s="752">
        <v>57.590000000000011</v>
      </c>
      <c r="M485" s="752">
        <v>1</v>
      </c>
      <c r="N485" s="753">
        <v>57.590000000000011</v>
      </c>
    </row>
    <row r="486" spans="1:14" ht="14.4" customHeight="1" x14ac:dyDescent="0.3">
      <c r="A486" s="747" t="s">
        <v>553</v>
      </c>
      <c r="B486" s="748" t="s">
        <v>554</v>
      </c>
      <c r="C486" s="749" t="s">
        <v>580</v>
      </c>
      <c r="D486" s="750" t="s">
        <v>581</v>
      </c>
      <c r="E486" s="751">
        <v>50113001</v>
      </c>
      <c r="F486" s="750" t="s">
        <v>589</v>
      </c>
      <c r="G486" s="749" t="s">
        <v>590</v>
      </c>
      <c r="H486" s="749">
        <v>112894</v>
      </c>
      <c r="I486" s="749">
        <v>12894</v>
      </c>
      <c r="J486" s="749" t="s">
        <v>853</v>
      </c>
      <c r="K486" s="749" t="s">
        <v>1168</v>
      </c>
      <c r="L486" s="752">
        <v>60.29</v>
      </c>
      <c r="M486" s="752">
        <v>1</v>
      </c>
      <c r="N486" s="753">
        <v>60.29</v>
      </c>
    </row>
    <row r="487" spans="1:14" ht="14.4" customHeight="1" x14ac:dyDescent="0.3">
      <c r="A487" s="747" t="s">
        <v>553</v>
      </c>
      <c r="B487" s="748" t="s">
        <v>554</v>
      </c>
      <c r="C487" s="749" t="s">
        <v>580</v>
      </c>
      <c r="D487" s="750" t="s">
        <v>581</v>
      </c>
      <c r="E487" s="751">
        <v>50113001</v>
      </c>
      <c r="F487" s="750" t="s">
        <v>589</v>
      </c>
      <c r="G487" s="749" t="s">
        <v>590</v>
      </c>
      <c r="H487" s="749">
        <v>126247</v>
      </c>
      <c r="I487" s="749">
        <v>26247</v>
      </c>
      <c r="J487" s="749" t="s">
        <v>1169</v>
      </c>
      <c r="K487" s="749" t="s">
        <v>1170</v>
      </c>
      <c r="L487" s="752">
        <v>209.14</v>
      </c>
      <c r="M487" s="752">
        <v>1</v>
      </c>
      <c r="N487" s="753">
        <v>209.14</v>
      </c>
    </row>
    <row r="488" spans="1:14" ht="14.4" customHeight="1" x14ac:dyDescent="0.3">
      <c r="A488" s="747" t="s">
        <v>553</v>
      </c>
      <c r="B488" s="748" t="s">
        <v>554</v>
      </c>
      <c r="C488" s="749" t="s">
        <v>580</v>
      </c>
      <c r="D488" s="750" t="s">
        <v>581</v>
      </c>
      <c r="E488" s="751">
        <v>50113001</v>
      </c>
      <c r="F488" s="750" t="s">
        <v>589</v>
      </c>
      <c r="G488" s="749" t="s">
        <v>597</v>
      </c>
      <c r="H488" s="749">
        <v>183974</v>
      </c>
      <c r="I488" s="749">
        <v>83974</v>
      </c>
      <c r="J488" s="749" t="s">
        <v>1171</v>
      </c>
      <c r="K488" s="749" t="s">
        <v>1172</v>
      </c>
      <c r="L488" s="752">
        <v>88.460000000000008</v>
      </c>
      <c r="M488" s="752">
        <v>1</v>
      </c>
      <c r="N488" s="753">
        <v>88.460000000000008</v>
      </c>
    </row>
    <row r="489" spans="1:14" ht="14.4" customHeight="1" x14ac:dyDescent="0.3">
      <c r="A489" s="747" t="s">
        <v>553</v>
      </c>
      <c r="B489" s="748" t="s">
        <v>554</v>
      </c>
      <c r="C489" s="749" t="s">
        <v>580</v>
      </c>
      <c r="D489" s="750" t="s">
        <v>581</v>
      </c>
      <c r="E489" s="751">
        <v>50113001</v>
      </c>
      <c r="F489" s="750" t="s">
        <v>589</v>
      </c>
      <c r="G489" s="749" t="s">
        <v>597</v>
      </c>
      <c r="H489" s="749">
        <v>146981</v>
      </c>
      <c r="I489" s="749">
        <v>46981</v>
      </c>
      <c r="J489" s="749" t="s">
        <v>1173</v>
      </c>
      <c r="K489" s="749" t="s">
        <v>1174</v>
      </c>
      <c r="L489" s="752">
        <v>97.479999999999947</v>
      </c>
      <c r="M489" s="752">
        <v>1</v>
      </c>
      <c r="N489" s="753">
        <v>97.479999999999947</v>
      </c>
    </row>
    <row r="490" spans="1:14" ht="14.4" customHeight="1" x14ac:dyDescent="0.3">
      <c r="A490" s="747" t="s">
        <v>553</v>
      </c>
      <c r="B490" s="748" t="s">
        <v>554</v>
      </c>
      <c r="C490" s="749" t="s">
        <v>580</v>
      </c>
      <c r="D490" s="750" t="s">
        <v>581</v>
      </c>
      <c r="E490" s="751">
        <v>50113001</v>
      </c>
      <c r="F490" s="750" t="s">
        <v>589</v>
      </c>
      <c r="G490" s="749" t="s">
        <v>597</v>
      </c>
      <c r="H490" s="749">
        <v>58038</v>
      </c>
      <c r="I490" s="749">
        <v>58038</v>
      </c>
      <c r="J490" s="749" t="s">
        <v>1175</v>
      </c>
      <c r="K490" s="749" t="s">
        <v>1176</v>
      </c>
      <c r="L490" s="752">
        <v>249.83</v>
      </c>
      <c r="M490" s="752">
        <v>1</v>
      </c>
      <c r="N490" s="753">
        <v>249.83</v>
      </c>
    </row>
    <row r="491" spans="1:14" ht="14.4" customHeight="1" x14ac:dyDescent="0.3">
      <c r="A491" s="747" t="s">
        <v>553</v>
      </c>
      <c r="B491" s="748" t="s">
        <v>554</v>
      </c>
      <c r="C491" s="749" t="s">
        <v>580</v>
      </c>
      <c r="D491" s="750" t="s">
        <v>581</v>
      </c>
      <c r="E491" s="751">
        <v>50113001</v>
      </c>
      <c r="F491" s="750" t="s">
        <v>589</v>
      </c>
      <c r="G491" s="749" t="s">
        <v>590</v>
      </c>
      <c r="H491" s="749">
        <v>848172</v>
      </c>
      <c r="I491" s="749">
        <v>0</v>
      </c>
      <c r="J491" s="749" t="s">
        <v>1177</v>
      </c>
      <c r="K491" s="749" t="s">
        <v>555</v>
      </c>
      <c r="L491" s="752">
        <v>178.41</v>
      </c>
      <c r="M491" s="752">
        <v>1</v>
      </c>
      <c r="N491" s="753">
        <v>178.41</v>
      </c>
    </row>
    <row r="492" spans="1:14" ht="14.4" customHeight="1" x14ac:dyDescent="0.3">
      <c r="A492" s="747" t="s">
        <v>553</v>
      </c>
      <c r="B492" s="748" t="s">
        <v>554</v>
      </c>
      <c r="C492" s="749" t="s">
        <v>580</v>
      </c>
      <c r="D492" s="750" t="s">
        <v>581</v>
      </c>
      <c r="E492" s="751">
        <v>50113001</v>
      </c>
      <c r="F492" s="750" t="s">
        <v>589</v>
      </c>
      <c r="G492" s="749" t="s">
        <v>590</v>
      </c>
      <c r="H492" s="749">
        <v>100409</v>
      </c>
      <c r="I492" s="749">
        <v>409</v>
      </c>
      <c r="J492" s="749" t="s">
        <v>1178</v>
      </c>
      <c r="K492" s="749" t="s">
        <v>718</v>
      </c>
      <c r="L492" s="752">
        <v>71.13</v>
      </c>
      <c r="M492" s="752">
        <v>1</v>
      </c>
      <c r="N492" s="753">
        <v>71.13</v>
      </c>
    </row>
    <row r="493" spans="1:14" ht="14.4" customHeight="1" x14ac:dyDescent="0.3">
      <c r="A493" s="747" t="s">
        <v>553</v>
      </c>
      <c r="B493" s="748" t="s">
        <v>554</v>
      </c>
      <c r="C493" s="749" t="s">
        <v>580</v>
      </c>
      <c r="D493" s="750" t="s">
        <v>581</v>
      </c>
      <c r="E493" s="751">
        <v>50113001</v>
      </c>
      <c r="F493" s="750" t="s">
        <v>589</v>
      </c>
      <c r="G493" s="749" t="s">
        <v>590</v>
      </c>
      <c r="H493" s="749">
        <v>145981</v>
      </c>
      <c r="I493" s="749">
        <v>45981</v>
      </c>
      <c r="J493" s="749" t="s">
        <v>1179</v>
      </c>
      <c r="K493" s="749" t="s">
        <v>1180</v>
      </c>
      <c r="L493" s="752">
        <v>1704.56</v>
      </c>
      <c r="M493" s="752">
        <v>2</v>
      </c>
      <c r="N493" s="753">
        <v>3409.12</v>
      </c>
    </row>
    <row r="494" spans="1:14" ht="14.4" customHeight="1" x14ac:dyDescent="0.3">
      <c r="A494" s="747" t="s">
        <v>553</v>
      </c>
      <c r="B494" s="748" t="s">
        <v>554</v>
      </c>
      <c r="C494" s="749" t="s">
        <v>580</v>
      </c>
      <c r="D494" s="750" t="s">
        <v>581</v>
      </c>
      <c r="E494" s="751">
        <v>50113001</v>
      </c>
      <c r="F494" s="750" t="s">
        <v>589</v>
      </c>
      <c r="G494" s="749" t="s">
        <v>597</v>
      </c>
      <c r="H494" s="749">
        <v>214427</v>
      </c>
      <c r="I494" s="749">
        <v>214427</v>
      </c>
      <c r="J494" s="749" t="s">
        <v>626</v>
      </c>
      <c r="K494" s="749" t="s">
        <v>627</v>
      </c>
      <c r="L494" s="752">
        <v>16.585600000000003</v>
      </c>
      <c r="M494" s="752">
        <v>500</v>
      </c>
      <c r="N494" s="753">
        <v>8292.8000000000011</v>
      </c>
    </row>
    <row r="495" spans="1:14" ht="14.4" customHeight="1" x14ac:dyDescent="0.3">
      <c r="A495" s="747" t="s">
        <v>553</v>
      </c>
      <c r="B495" s="748" t="s">
        <v>554</v>
      </c>
      <c r="C495" s="749" t="s">
        <v>580</v>
      </c>
      <c r="D495" s="750" t="s">
        <v>581</v>
      </c>
      <c r="E495" s="751">
        <v>50113001</v>
      </c>
      <c r="F495" s="750" t="s">
        <v>589</v>
      </c>
      <c r="G495" s="749" t="s">
        <v>590</v>
      </c>
      <c r="H495" s="749">
        <v>193105</v>
      </c>
      <c r="I495" s="749">
        <v>93105</v>
      </c>
      <c r="J495" s="749" t="s">
        <v>628</v>
      </c>
      <c r="K495" s="749" t="s">
        <v>630</v>
      </c>
      <c r="L495" s="752">
        <v>207.86647058823533</v>
      </c>
      <c r="M495" s="752">
        <v>17</v>
      </c>
      <c r="N495" s="753">
        <v>3533.7300000000005</v>
      </c>
    </row>
    <row r="496" spans="1:14" ht="14.4" customHeight="1" x14ac:dyDescent="0.3">
      <c r="A496" s="747" t="s">
        <v>553</v>
      </c>
      <c r="B496" s="748" t="s">
        <v>554</v>
      </c>
      <c r="C496" s="749" t="s">
        <v>580</v>
      </c>
      <c r="D496" s="750" t="s">
        <v>581</v>
      </c>
      <c r="E496" s="751">
        <v>50113001</v>
      </c>
      <c r="F496" s="750" t="s">
        <v>589</v>
      </c>
      <c r="G496" s="749" t="s">
        <v>597</v>
      </c>
      <c r="H496" s="749">
        <v>192034</v>
      </c>
      <c r="I496" s="749">
        <v>92034</v>
      </c>
      <c r="J496" s="749" t="s">
        <v>1181</v>
      </c>
      <c r="K496" s="749" t="s">
        <v>1182</v>
      </c>
      <c r="L496" s="752">
        <v>125.39</v>
      </c>
      <c r="M496" s="752">
        <v>1</v>
      </c>
      <c r="N496" s="753">
        <v>125.39</v>
      </c>
    </row>
    <row r="497" spans="1:14" ht="14.4" customHeight="1" x14ac:dyDescent="0.3">
      <c r="A497" s="747" t="s">
        <v>553</v>
      </c>
      <c r="B497" s="748" t="s">
        <v>554</v>
      </c>
      <c r="C497" s="749" t="s">
        <v>580</v>
      </c>
      <c r="D497" s="750" t="s">
        <v>581</v>
      </c>
      <c r="E497" s="751">
        <v>50113001</v>
      </c>
      <c r="F497" s="750" t="s">
        <v>589</v>
      </c>
      <c r="G497" s="749" t="s">
        <v>590</v>
      </c>
      <c r="H497" s="749">
        <v>208694</v>
      </c>
      <c r="I497" s="749">
        <v>208694</v>
      </c>
      <c r="J497" s="749" t="s">
        <v>635</v>
      </c>
      <c r="K497" s="749" t="s">
        <v>636</v>
      </c>
      <c r="L497" s="752">
        <v>39.900000000000006</v>
      </c>
      <c r="M497" s="752">
        <v>1</v>
      </c>
      <c r="N497" s="753">
        <v>39.900000000000006</v>
      </c>
    </row>
    <row r="498" spans="1:14" ht="14.4" customHeight="1" x14ac:dyDescent="0.3">
      <c r="A498" s="747" t="s">
        <v>553</v>
      </c>
      <c r="B498" s="748" t="s">
        <v>554</v>
      </c>
      <c r="C498" s="749" t="s">
        <v>580</v>
      </c>
      <c r="D498" s="750" t="s">
        <v>581</v>
      </c>
      <c r="E498" s="751">
        <v>50113001</v>
      </c>
      <c r="F498" s="750" t="s">
        <v>589</v>
      </c>
      <c r="G498" s="749" t="s">
        <v>590</v>
      </c>
      <c r="H498" s="749">
        <v>208695</v>
      </c>
      <c r="I498" s="749">
        <v>208695</v>
      </c>
      <c r="J498" s="749" t="s">
        <v>635</v>
      </c>
      <c r="K498" s="749" t="s">
        <v>637</v>
      </c>
      <c r="L498" s="752">
        <v>77.760000000000005</v>
      </c>
      <c r="M498" s="752">
        <v>1</v>
      </c>
      <c r="N498" s="753">
        <v>77.760000000000005</v>
      </c>
    </row>
    <row r="499" spans="1:14" ht="14.4" customHeight="1" x14ac:dyDescent="0.3">
      <c r="A499" s="747" t="s">
        <v>553</v>
      </c>
      <c r="B499" s="748" t="s">
        <v>554</v>
      </c>
      <c r="C499" s="749" t="s">
        <v>580</v>
      </c>
      <c r="D499" s="750" t="s">
        <v>581</v>
      </c>
      <c r="E499" s="751">
        <v>50113001</v>
      </c>
      <c r="F499" s="750" t="s">
        <v>589</v>
      </c>
      <c r="G499" s="749" t="s">
        <v>590</v>
      </c>
      <c r="H499" s="749">
        <v>846346</v>
      </c>
      <c r="I499" s="749">
        <v>119672</v>
      </c>
      <c r="J499" s="749" t="s">
        <v>1183</v>
      </c>
      <c r="K499" s="749" t="s">
        <v>1184</v>
      </c>
      <c r="L499" s="752">
        <v>115.57000000000005</v>
      </c>
      <c r="M499" s="752">
        <v>1</v>
      </c>
      <c r="N499" s="753">
        <v>115.57000000000005</v>
      </c>
    </row>
    <row r="500" spans="1:14" ht="14.4" customHeight="1" x14ac:dyDescent="0.3">
      <c r="A500" s="747" t="s">
        <v>553</v>
      </c>
      <c r="B500" s="748" t="s">
        <v>554</v>
      </c>
      <c r="C500" s="749" t="s">
        <v>580</v>
      </c>
      <c r="D500" s="750" t="s">
        <v>581</v>
      </c>
      <c r="E500" s="751">
        <v>50113001</v>
      </c>
      <c r="F500" s="750" t="s">
        <v>589</v>
      </c>
      <c r="G500" s="749" t="s">
        <v>590</v>
      </c>
      <c r="H500" s="749">
        <v>117011</v>
      </c>
      <c r="I500" s="749">
        <v>17011</v>
      </c>
      <c r="J500" s="749" t="s">
        <v>638</v>
      </c>
      <c r="K500" s="749" t="s">
        <v>639</v>
      </c>
      <c r="L500" s="752">
        <v>145.54625000000001</v>
      </c>
      <c r="M500" s="752">
        <v>32</v>
      </c>
      <c r="N500" s="753">
        <v>4657.4800000000005</v>
      </c>
    </row>
    <row r="501" spans="1:14" ht="14.4" customHeight="1" x14ac:dyDescent="0.3">
      <c r="A501" s="747" t="s">
        <v>553</v>
      </c>
      <c r="B501" s="748" t="s">
        <v>554</v>
      </c>
      <c r="C501" s="749" t="s">
        <v>580</v>
      </c>
      <c r="D501" s="750" t="s">
        <v>581</v>
      </c>
      <c r="E501" s="751">
        <v>50113001</v>
      </c>
      <c r="F501" s="750" t="s">
        <v>589</v>
      </c>
      <c r="G501" s="749" t="s">
        <v>590</v>
      </c>
      <c r="H501" s="749">
        <v>108499</v>
      </c>
      <c r="I501" s="749">
        <v>8499</v>
      </c>
      <c r="J501" s="749" t="s">
        <v>640</v>
      </c>
      <c r="K501" s="749" t="s">
        <v>641</v>
      </c>
      <c r="L501" s="752">
        <v>111.52000000000002</v>
      </c>
      <c r="M501" s="752">
        <v>80</v>
      </c>
      <c r="N501" s="753">
        <v>8921.6000000000022</v>
      </c>
    </row>
    <row r="502" spans="1:14" ht="14.4" customHeight="1" x14ac:dyDescent="0.3">
      <c r="A502" s="747" t="s">
        <v>553</v>
      </c>
      <c r="B502" s="748" t="s">
        <v>554</v>
      </c>
      <c r="C502" s="749" t="s">
        <v>580</v>
      </c>
      <c r="D502" s="750" t="s">
        <v>581</v>
      </c>
      <c r="E502" s="751">
        <v>50113001</v>
      </c>
      <c r="F502" s="750" t="s">
        <v>589</v>
      </c>
      <c r="G502" s="749" t="s">
        <v>597</v>
      </c>
      <c r="H502" s="749">
        <v>215713</v>
      </c>
      <c r="I502" s="749">
        <v>215713</v>
      </c>
      <c r="J502" s="749" t="s">
        <v>864</v>
      </c>
      <c r="K502" s="749" t="s">
        <v>865</v>
      </c>
      <c r="L502" s="752">
        <v>51.96</v>
      </c>
      <c r="M502" s="752">
        <v>2</v>
      </c>
      <c r="N502" s="753">
        <v>103.92</v>
      </c>
    </row>
    <row r="503" spans="1:14" ht="14.4" customHeight="1" x14ac:dyDescent="0.3">
      <c r="A503" s="747" t="s">
        <v>553</v>
      </c>
      <c r="B503" s="748" t="s">
        <v>554</v>
      </c>
      <c r="C503" s="749" t="s">
        <v>580</v>
      </c>
      <c r="D503" s="750" t="s">
        <v>581</v>
      </c>
      <c r="E503" s="751">
        <v>50113001</v>
      </c>
      <c r="F503" s="750" t="s">
        <v>589</v>
      </c>
      <c r="G503" s="749" t="s">
        <v>590</v>
      </c>
      <c r="H503" s="749">
        <v>23987</v>
      </c>
      <c r="I503" s="749">
        <v>23987</v>
      </c>
      <c r="J503" s="749" t="s">
        <v>1019</v>
      </c>
      <c r="K503" s="749" t="s">
        <v>1020</v>
      </c>
      <c r="L503" s="752">
        <v>175.03000000000003</v>
      </c>
      <c r="M503" s="752">
        <v>1</v>
      </c>
      <c r="N503" s="753">
        <v>175.03000000000003</v>
      </c>
    </row>
    <row r="504" spans="1:14" ht="14.4" customHeight="1" x14ac:dyDescent="0.3">
      <c r="A504" s="747" t="s">
        <v>553</v>
      </c>
      <c r="B504" s="748" t="s">
        <v>554</v>
      </c>
      <c r="C504" s="749" t="s">
        <v>580</v>
      </c>
      <c r="D504" s="750" t="s">
        <v>581</v>
      </c>
      <c r="E504" s="751">
        <v>50113001</v>
      </c>
      <c r="F504" s="750" t="s">
        <v>589</v>
      </c>
      <c r="G504" s="749" t="s">
        <v>597</v>
      </c>
      <c r="H504" s="749">
        <v>847627</v>
      </c>
      <c r="I504" s="749">
        <v>134502</v>
      </c>
      <c r="J504" s="749" t="s">
        <v>1185</v>
      </c>
      <c r="K504" s="749" t="s">
        <v>1186</v>
      </c>
      <c r="L504" s="752">
        <v>50.640000547830518</v>
      </c>
      <c r="M504" s="752">
        <v>1</v>
      </c>
      <c r="N504" s="753">
        <v>50.640000547830518</v>
      </c>
    </row>
    <row r="505" spans="1:14" ht="14.4" customHeight="1" x14ac:dyDescent="0.3">
      <c r="A505" s="747" t="s">
        <v>553</v>
      </c>
      <c r="B505" s="748" t="s">
        <v>554</v>
      </c>
      <c r="C505" s="749" t="s">
        <v>580</v>
      </c>
      <c r="D505" s="750" t="s">
        <v>581</v>
      </c>
      <c r="E505" s="751">
        <v>50113001</v>
      </c>
      <c r="F505" s="750" t="s">
        <v>589</v>
      </c>
      <c r="G505" s="749" t="s">
        <v>597</v>
      </c>
      <c r="H505" s="749">
        <v>847425</v>
      </c>
      <c r="I505" s="749">
        <v>134513</v>
      </c>
      <c r="J505" s="749" t="s">
        <v>1187</v>
      </c>
      <c r="K505" s="749" t="s">
        <v>714</v>
      </c>
      <c r="L505" s="752">
        <v>100.59999999999997</v>
      </c>
      <c r="M505" s="752">
        <v>1</v>
      </c>
      <c r="N505" s="753">
        <v>100.59999999999997</v>
      </c>
    </row>
    <row r="506" spans="1:14" ht="14.4" customHeight="1" x14ac:dyDescent="0.3">
      <c r="A506" s="747" t="s">
        <v>553</v>
      </c>
      <c r="B506" s="748" t="s">
        <v>554</v>
      </c>
      <c r="C506" s="749" t="s">
        <v>580</v>
      </c>
      <c r="D506" s="750" t="s">
        <v>581</v>
      </c>
      <c r="E506" s="751">
        <v>50113001</v>
      </c>
      <c r="F506" s="750" t="s">
        <v>589</v>
      </c>
      <c r="G506" s="749" t="s">
        <v>590</v>
      </c>
      <c r="H506" s="749">
        <v>187076</v>
      </c>
      <c r="I506" s="749">
        <v>87076</v>
      </c>
      <c r="J506" s="749" t="s">
        <v>650</v>
      </c>
      <c r="K506" s="749" t="s">
        <v>651</v>
      </c>
      <c r="L506" s="752">
        <v>132.07999999999998</v>
      </c>
      <c r="M506" s="752">
        <v>2</v>
      </c>
      <c r="N506" s="753">
        <v>264.15999999999997</v>
      </c>
    </row>
    <row r="507" spans="1:14" ht="14.4" customHeight="1" x14ac:dyDescent="0.3">
      <c r="A507" s="747" t="s">
        <v>553</v>
      </c>
      <c r="B507" s="748" t="s">
        <v>554</v>
      </c>
      <c r="C507" s="749" t="s">
        <v>580</v>
      </c>
      <c r="D507" s="750" t="s">
        <v>581</v>
      </c>
      <c r="E507" s="751">
        <v>50113001</v>
      </c>
      <c r="F507" s="750" t="s">
        <v>589</v>
      </c>
      <c r="G507" s="749" t="s">
        <v>590</v>
      </c>
      <c r="H507" s="749">
        <v>192757</v>
      </c>
      <c r="I507" s="749">
        <v>92757</v>
      </c>
      <c r="J507" s="749" t="s">
        <v>650</v>
      </c>
      <c r="K507" s="749" t="s">
        <v>1025</v>
      </c>
      <c r="L507" s="752">
        <v>74.350000000000009</v>
      </c>
      <c r="M507" s="752">
        <v>1</v>
      </c>
      <c r="N507" s="753">
        <v>74.350000000000009</v>
      </c>
    </row>
    <row r="508" spans="1:14" ht="14.4" customHeight="1" x14ac:dyDescent="0.3">
      <c r="A508" s="747" t="s">
        <v>553</v>
      </c>
      <c r="B508" s="748" t="s">
        <v>554</v>
      </c>
      <c r="C508" s="749" t="s">
        <v>580</v>
      </c>
      <c r="D508" s="750" t="s">
        <v>581</v>
      </c>
      <c r="E508" s="751">
        <v>50113001</v>
      </c>
      <c r="F508" s="750" t="s">
        <v>589</v>
      </c>
      <c r="G508" s="749" t="s">
        <v>590</v>
      </c>
      <c r="H508" s="749">
        <v>848560</v>
      </c>
      <c r="I508" s="749">
        <v>125752</v>
      </c>
      <c r="J508" s="749" t="s">
        <v>873</v>
      </c>
      <c r="K508" s="749" t="s">
        <v>874</v>
      </c>
      <c r="L508" s="752">
        <v>186.36999999999995</v>
      </c>
      <c r="M508" s="752">
        <v>1</v>
      </c>
      <c r="N508" s="753">
        <v>186.36999999999995</v>
      </c>
    </row>
    <row r="509" spans="1:14" ht="14.4" customHeight="1" x14ac:dyDescent="0.3">
      <c r="A509" s="747" t="s">
        <v>553</v>
      </c>
      <c r="B509" s="748" t="s">
        <v>554</v>
      </c>
      <c r="C509" s="749" t="s">
        <v>580</v>
      </c>
      <c r="D509" s="750" t="s">
        <v>581</v>
      </c>
      <c r="E509" s="751">
        <v>50113001</v>
      </c>
      <c r="F509" s="750" t="s">
        <v>589</v>
      </c>
      <c r="G509" s="749" t="s">
        <v>590</v>
      </c>
      <c r="H509" s="749">
        <v>149990</v>
      </c>
      <c r="I509" s="749">
        <v>49990</v>
      </c>
      <c r="J509" s="749" t="s">
        <v>654</v>
      </c>
      <c r="K509" s="749" t="s">
        <v>655</v>
      </c>
      <c r="L509" s="752">
        <v>123.92000000000004</v>
      </c>
      <c r="M509" s="752">
        <v>5</v>
      </c>
      <c r="N509" s="753">
        <v>619.60000000000025</v>
      </c>
    </row>
    <row r="510" spans="1:14" ht="14.4" customHeight="1" x14ac:dyDescent="0.3">
      <c r="A510" s="747" t="s">
        <v>553</v>
      </c>
      <c r="B510" s="748" t="s">
        <v>554</v>
      </c>
      <c r="C510" s="749" t="s">
        <v>580</v>
      </c>
      <c r="D510" s="750" t="s">
        <v>581</v>
      </c>
      <c r="E510" s="751">
        <v>50113001</v>
      </c>
      <c r="F510" s="750" t="s">
        <v>589</v>
      </c>
      <c r="G510" s="749" t="s">
        <v>590</v>
      </c>
      <c r="H510" s="749">
        <v>47995</v>
      </c>
      <c r="I510" s="749">
        <v>47995</v>
      </c>
      <c r="J510" s="749" t="s">
        <v>875</v>
      </c>
      <c r="K510" s="749" t="s">
        <v>876</v>
      </c>
      <c r="L510" s="752">
        <v>847.74</v>
      </c>
      <c r="M510" s="752">
        <v>1</v>
      </c>
      <c r="N510" s="753">
        <v>847.74</v>
      </c>
    </row>
    <row r="511" spans="1:14" ht="14.4" customHeight="1" x14ac:dyDescent="0.3">
      <c r="A511" s="747" t="s">
        <v>553</v>
      </c>
      <c r="B511" s="748" t="s">
        <v>554</v>
      </c>
      <c r="C511" s="749" t="s">
        <v>580</v>
      </c>
      <c r="D511" s="750" t="s">
        <v>581</v>
      </c>
      <c r="E511" s="751">
        <v>50113001</v>
      </c>
      <c r="F511" s="750" t="s">
        <v>589</v>
      </c>
      <c r="G511" s="749" t="s">
        <v>590</v>
      </c>
      <c r="H511" s="749">
        <v>193779</v>
      </c>
      <c r="I511" s="749">
        <v>93779</v>
      </c>
      <c r="J511" s="749" t="s">
        <v>1188</v>
      </c>
      <c r="K511" s="749" t="s">
        <v>1189</v>
      </c>
      <c r="L511" s="752">
        <v>70.719999999999985</v>
      </c>
      <c r="M511" s="752">
        <v>1</v>
      </c>
      <c r="N511" s="753">
        <v>70.719999999999985</v>
      </c>
    </row>
    <row r="512" spans="1:14" ht="14.4" customHeight="1" x14ac:dyDescent="0.3">
      <c r="A512" s="747" t="s">
        <v>553</v>
      </c>
      <c r="B512" s="748" t="s">
        <v>554</v>
      </c>
      <c r="C512" s="749" t="s">
        <v>580</v>
      </c>
      <c r="D512" s="750" t="s">
        <v>581</v>
      </c>
      <c r="E512" s="751">
        <v>50113001</v>
      </c>
      <c r="F512" s="750" t="s">
        <v>589</v>
      </c>
      <c r="G512" s="749" t="s">
        <v>597</v>
      </c>
      <c r="H512" s="749">
        <v>114439</v>
      </c>
      <c r="I512" s="749">
        <v>14439</v>
      </c>
      <c r="J512" s="749" t="s">
        <v>1190</v>
      </c>
      <c r="K512" s="749" t="s">
        <v>1191</v>
      </c>
      <c r="L512" s="752">
        <v>74.529999999999987</v>
      </c>
      <c r="M512" s="752">
        <v>1</v>
      </c>
      <c r="N512" s="753">
        <v>74.529999999999987</v>
      </c>
    </row>
    <row r="513" spans="1:14" ht="14.4" customHeight="1" x14ac:dyDescent="0.3">
      <c r="A513" s="747" t="s">
        <v>553</v>
      </c>
      <c r="B513" s="748" t="s">
        <v>554</v>
      </c>
      <c r="C513" s="749" t="s">
        <v>580</v>
      </c>
      <c r="D513" s="750" t="s">
        <v>581</v>
      </c>
      <c r="E513" s="751">
        <v>50113001</v>
      </c>
      <c r="F513" s="750" t="s">
        <v>589</v>
      </c>
      <c r="G513" s="749" t="s">
        <v>597</v>
      </c>
      <c r="H513" s="749">
        <v>213477</v>
      </c>
      <c r="I513" s="749">
        <v>213477</v>
      </c>
      <c r="J513" s="749" t="s">
        <v>658</v>
      </c>
      <c r="K513" s="749" t="s">
        <v>659</v>
      </c>
      <c r="L513" s="752">
        <v>3300</v>
      </c>
      <c r="M513" s="752">
        <v>3</v>
      </c>
      <c r="N513" s="753">
        <v>9900</v>
      </c>
    </row>
    <row r="514" spans="1:14" ht="14.4" customHeight="1" x14ac:dyDescent="0.3">
      <c r="A514" s="747" t="s">
        <v>553</v>
      </c>
      <c r="B514" s="748" t="s">
        <v>554</v>
      </c>
      <c r="C514" s="749" t="s">
        <v>580</v>
      </c>
      <c r="D514" s="750" t="s">
        <v>581</v>
      </c>
      <c r="E514" s="751">
        <v>50113001</v>
      </c>
      <c r="F514" s="750" t="s">
        <v>589</v>
      </c>
      <c r="G514" s="749" t="s">
        <v>597</v>
      </c>
      <c r="H514" s="749">
        <v>214036</v>
      </c>
      <c r="I514" s="749">
        <v>214036</v>
      </c>
      <c r="J514" s="749" t="s">
        <v>662</v>
      </c>
      <c r="K514" s="749" t="s">
        <v>663</v>
      </c>
      <c r="L514" s="752">
        <v>40.390000000000008</v>
      </c>
      <c r="M514" s="752">
        <v>50</v>
      </c>
      <c r="N514" s="753">
        <v>2019.5000000000002</v>
      </c>
    </row>
    <row r="515" spans="1:14" ht="14.4" customHeight="1" x14ac:dyDescent="0.3">
      <c r="A515" s="747" t="s">
        <v>553</v>
      </c>
      <c r="B515" s="748" t="s">
        <v>554</v>
      </c>
      <c r="C515" s="749" t="s">
        <v>580</v>
      </c>
      <c r="D515" s="750" t="s">
        <v>581</v>
      </c>
      <c r="E515" s="751">
        <v>50113001</v>
      </c>
      <c r="F515" s="750" t="s">
        <v>589</v>
      </c>
      <c r="G515" s="749" t="s">
        <v>590</v>
      </c>
      <c r="H515" s="749">
        <v>199333</v>
      </c>
      <c r="I515" s="749">
        <v>99333</v>
      </c>
      <c r="J515" s="749" t="s">
        <v>1192</v>
      </c>
      <c r="K515" s="749" t="s">
        <v>1193</v>
      </c>
      <c r="L515" s="752">
        <v>236.70250000000001</v>
      </c>
      <c r="M515" s="752">
        <v>16</v>
      </c>
      <c r="N515" s="753">
        <v>3787.2400000000002</v>
      </c>
    </row>
    <row r="516" spans="1:14" ht="14.4" customHeight="1" x14ac:dyDescent="0.3">
      <c r="A516" s="747" t="s">
        <v>553</v>
      </c>
      <c r="B516" s="748" t="s">
        <v>554</v>
      </c>
      <c r="C516" s="749" t="s">
        <v>580</v>
      </c>
      <c r="D516" s="750" t="s">
        <v>581</v>
      </c>
      <c r="E516" s="751">
        <v>50113001</v>
      </c>
      <c r="F516" s="750" t="s">
        <v>589</v>
      </c>
      <c r="G516" s="749" t="s">
        <v>590</v>
      </c>
      <c r="H516" s="749">
        <v>111337</v>
      </c>
      <c r="I516" s="749">
        <v>52421</v>
      </c>
      <c r="J516" s="749" t="s">
        <v>877</v>
      </c>
      <c r="K516" s="749" t="s">
        <v>878</v>
      </c>
      <c r="L516" s="752">
        <v>74.963999999999999</v>
      </c>
      <c r="M516" s="752">
        <v>5</v>
      </c>
      <c r="N516" s="753">
        <v>374.82</v>
      </c>
    </row>
    <row r="517" spans="1:14" ht="14.4" customHeight="1" x14ac:dyDescent="0.3">
      <c r="A517" s="747" t="s">
        <v>553</v>
      </c>
      <c r="B517" s="748" t="s">
        <v>554</v>
      </c>
      <c r="C517" s="749" t="s">
        <v>580</v>
      </c>
      <c r="D517" s="750" t="s">
        <v>581</v>
      </c>
      <c r="E517" s="751">
        <v>50113001</v>
      </c>
      <c r="F517" s="750" t="s">
        <v>589</v>
      </c>
      <c r="G517" s="749" t="s">
        <v>590</v>
      </c>
      <c r="H517" s="749">
        <v>123797</v>
      </c>
      <c r="I517" s="749">
        <v>23797</v>
      </c>
      <c r="J517" s="749" t="s">
        <v>1194</v>
      </c>
      <c r="K517" s="749" t="s">
        <v>1195</v>
      </c>
      <c r="L517" s="752">
        <v>134.03999999999996</v>
      </c>
      <c r="M517" s="752">
        <v>1</v>
      </c>
      <c r="N517" s="753">
        <v>134.03999999999996</v>
      </c>
    </row>
    <row r="518" spans="1:14" ht="14.4" customHeight="1" x14ac:dyDescent="0.3">
      <c r="A518" s="747" t="s">
        <v>553</v>
      </c>
      <c r="B518" s="748" t="s">
        <v>554</v>
      </c>
      <c r="C518" s="749" t="s">
        <v>580</v>
      </c>
      <c r="D518" s="750" t="s">
        <v>581</v>
      </c>
      <c r="E518" s="751">
        <v>50113001</v>
      </c>
      <c r="F518" s="750" t="s">
        <v>589</v>
      </c>
      <c r="G518" s="749" t="s">
        <v>590</v>
      </c>
      <c r="H518" s="749">
        <v>31915</v>
      </c>
      <c r="I518" s="749">
        <v>31915</v>
      </c>
      <c r="J518" s="749" t="s">
        <v>666</v>
      </c>
      <c r="K518" s="749" t="s">
        <v>667</v>
      </c>
      <c r="L518" s="752">
        <v>173.69</v>
      </c>
      <c r="M518" s="752">
        <v>10</v>
      </c>
      <c r="N518" s="753">
        <v>1736.9</v>
      </c>
    </row>
    <row r="519" spans="1:14" ht="14.4" customHeight="1" x14ac:dyDescent="0.3">
      <c r="A519" s="747" t="s">
        <v>553</v>
      </c>
      <c r="B519" s="748" t="s">
        <v>554</v>
      </c>
      <c r="C519" s="749" t="s">
        <v>580</v>
      </c>
      <c r="D519" s="750" t="s">
        <v>581</v>
      </c>
      <c r="E519" s="751">
        <v>50113001</v>
      </c>
      <c r="F519" s="750" t="s">
        <v>589</v>
      </c>
      <c r="G519" s="749" t="s">
        <v>590</v>
      </c>
      <c r="H519" s="749">
        <v>2584</v>
      </c>
      <c r="I519" s="749">
        <v>2584</v>
      </c>
      <c r="J519" s="749" t="s">
        <v>1196</v>
      </c>
      <c r="K519" s="749" t="s">
        <v>667</v>
      </c>
      <c r="L519" s="752">
        <v>365.97</v>
      </c>
      <c r="M519" s="752">
        <v>1</v>
      </c>
      <c r="N519" s="753">
        <v>365.97</v>
      </c>
    </row>
    <row r="520" spans="1:14" ht="14.4" customHeight="1" x14ac:dyDescent="0.3">
      <c r="A520" s="747" t="s">
        <v>553</v>
      </c>
      <c r="B520" s="748" t="s">
        <v>554</v>
      </c>
      <c r="C520" s="749" t="s">
        <v>580</v>
      </c>
      <c r="D520" s="750" t="s">
        <v>581</v>
      </c>
      <c r="E520" s="751">
        <v>50113001</v>
      </c>
      <c r="F520" s="750" t="s">
        <v>589</v>
      </c>
      <c r="G520" s="749" t="s">
        <v>590</v>
      </c>
      <c r="H520" s="749">
        <v>47244</v>
      </c>
      <c r="I520" s="749">
        <v>47244</v>
      </c>
      <c r="J520" s="749" t="s">
        <v>668</v>
      </c>
      <c r="K520" s="749" t="s">
        <v>667</v>
      </c>
      <c r="L520" s="752">
        <v>143</v>
      </c>
      <c r="M520" s="752">
        <v>1</v>
      </c>
      <c r="N520" s="753">
        <v>143</v>
      </c>
    </row>
    <row r="521" spans="1:14" ht="14.4" customHeight="1" x14ac:dyDescent="0.3">
      <c r="A521" s="747" t="s">
        <v>553</v>
      </c>
      <c r="B521" s="748" t="s">
        <v>554</v>
      </c>
      <c r="C521" s="749" t="s">
        <v>580</v>
      </c>
      <c r="D521" s="750" t="s">
        <v>581</v>
      </c>
      <c r="E521" s="751">
        <v>50113001</v>
      </c>
      <c r="F521" s="750" t="s">
        <v>589</v>
      </c>
      <c r="G521" s="749" t="s">
        <v>590</v>
      </c>
      <c r="H521" s="749">
        <v>47249</v>
      </c>
      <c r="I521" s="749">
        <v>47249</v>
      </c>
      <c r="J521" s="749" t="s">
        <v>668</v>
      </c>
      <c r="K521" s="749" t="s">
        <v>669</v>
      </c>
      <c r="L521" s="752">
        <v>126.50000000000003</v>
      </c>
      <c r="M521" s="752">
        <v>1</v>
      </c>
      <c r="N521" s="753">
        <v>126.50000000000003</v>
      </c>
    </row>
    <row r="522" spans="1:14" ht="14.4" customHeight="1" x14ac:dyDescent="0.3">
      <c r="A522" s="747" t="s">
        <v>553</v>
      </c>
      <c r="B522" s="748" t="s">
        <v>554</v>
      </c>
      <c r="C522" s="749" t="s">
        <v>580</v>
      </c>
      <c r="D522" s="750" t="s">
        <v>581</v>
      </c>
      <c r="E522" s="751">
        <v>50113001</v>
      </c>
      <c r="F522" s="750" t="s">
        <v>589</v>
      </c>
      <c r="G522" s="749" t="s">
        <v>590</v>
      </c>
      <c r="H522" s="749">
        <v>47256</v>
      </c>
      <c r="I522" s="749">
        <v>47256</v>
      </c>
      <c r="J522" s="749" t="s">
        <v>668</v>
      </c>
      <c r="K522" s="749" t="s">
        <v>1197</v>
      </c>
      <c r="L522" s="752">
        <v>222.2</v>
      </c>
      <c r="M522" s="752">
        <v>2</v>
      </c>
      <c r="N522" s="753">
        <v>444.4</v>
      </c>
    </row>
    <row r="523" spans="1:14" ht="14.4" customHeight="1" x14ac:dyDescent="0.3">
      <c r="A523" s="747" t="s">
        <v>553</v>
      </c>
      <c r="B523" s="748" t="s">
        <v>554</v>
      </c>
      <c r="C523" s="749" t="s">
        <v>580</v>
      </c>
      <c r="D523" s="750" t="s">
        <v>581</v>
      </c>
      <c r="E523" s="751">
        <v>50113001</v>
      </c>
      <c r="F523" s="750" t="s">
        <v>589</v>
      </c>
      <c r="G523" s="749" t="s">
        <v>590</v>
      </c>
      <c r="H523" s="749">
        <v>215605</v>
      </c>
      <c r="I523" s="749">
        <v>215605</v>
      </c>
      <c r="J523" s="749" t="s">
        <v>670</v>
      </c>
      <c r="K523" s="749" t="s">
        <v>1198</v>
      </c>
      <c r="L523" s="752">
        <v>28.41</v>
      </c>
      <c r="M523" s="752">
        <v>4</v>
      </c>
      <c r="N523" s="753">
        <v>113.64</v>
      </c>
    </row>
    <row r="524" spans="1:14" ht="14.4" customHeight="1" x14ac:dyDescent="0.3">
      <c r="A524" s="747" t="s">
        <v>553</v>
      </c>
      <c r="B524" s="748" t="s">
        <v>554</v>
      </c>
      <c r="C524" s="749" t="s">
        <v>580</v>
      </c>
      <c r="D524" s="750" t="s">
        <v>581</v>
      </c>
      <c r="E524" s="751">
        <v>50113001</v>
      </c>
      <c r="F524" s="750" t="s">
        <v>589</v>
      </c>
      <c r="G524" s="749" t="s">
        <v>597</v>
      </c>
      <c r="H524" s="749">
        <v>100308</v>
      </c>
      <c r="I524" s="749">
        <v>100308</v>
      </c>
      <c r="J524" s="749" t="s">
        <v>674</v>
      </c>
      <c r="K524" s="749" t="s">
        <v>675</v>
      </c>
      <c r="L524" s="752">
        <v>43.970000000000006</v>
      </c>
      <c r="M524" s="752">
        <v>12</v>
      </c>
      <c r="N524" s="753">
        <v>527.6400000000001</v>
      </c>
    </row>
    <row r="525" spans="1:14" ht="14.4" customHeight="1" x14ac:dyDescent="0.3">
      <c r="A525" s="747" t="s">
        <v>553</v>
      </c>
      <c r="B525" s="748" t="s">
        <v>554</v>
      </c>
      <c r="C525" s="749" t="s">
        <v>580</v>
      </c>
      <c r="D525" s="750" t="s">
        <v>581</v>
      </c>
      <c r="E525" s="751">
        <v>50113001</v>
      </c>
      <c r="F525" s="750" t="s">
        <v>589</v>
      </c>
      <c r="G525" s="749" t="s">
        <v>590</v>
      </c>
      <c r="H525" s="749">
        <v>214355</v>
      </c>
      <c r="I525" s="749">
        <v>214355</v>
      </c>
      <c r="J525" s="749" t="s">
        <v>881</v>
      </c>
      <c r="K525" s="749" t="s">
        <v>882</v>
      </c>
      <c r="L525" s="752">
        <v>258.87333333333328</v>
      </c>
      <c r="M525" s="752">
        <v>3</v>
      </c>
      <c r="N525" s="753">
        <v>776.61999999999989</v>
      </c>
    </row>
    <row r="526" spans="1:14" ht="14.4" customHeight="1" x14ac:dyDescent="0.3">
      <c r="A526" s="747" t="s">
        <v>553</v>
      </c>
      <c r="B526" s="748" t="s">
        <v>554</v>
      </c>
      <c r="C526" s="749" t="s">
        <v>580</v>
      </c>
      <c r="D526" s="750" t="s">
        <v>581</v>
      </c>
      <c r="E526" s="751">
        <v>50113001</v>
      </c>
      <c r="F526" s="750" t="s">
        <v>589</v>
      </c>
      <c r="G526" s="749" t="s">
        <v>590</v>
      </c>
      <c r="H526" s="749">
        <v>109159</v>
      </c>
      <c r="I526" s="749">
        <v>9159</v>
      </c>
      <c r="J526" s="749" t="s">
        <v>680</v>
      </c>
      <c r="K526" s="749" t="s">
        <v>681</v>
      </c>
      <c r="L526" s="752">
        <v>144.09999999999997</v>
      </c>
      <c r="M526" s="752">
        <v>2</v>
      </c>
      <c r="N526" s="753">
        <v>288.19999999999993</v>
      </c>
    </row>
    <row r="527" spans="1:14" ht="14.4" customHeight="1" x14ac:dyDescent="0.3">
      <c r="A527" s="747" t="s">
        <v>553</v>
      </c>
      <c r="B527" s="748" t="s">
        <v>554</v>
      </c>
      <c r="C527" s="749" t="s">
        <v>580</v>
      </c>
      <c r="D527" s="750" t="s">
        <v>581</v>
      </c>
      <c r="E527" s="751">
        <v>50113001</v>
      </c>
      <c r="F527" s="750" t="s">
        <v>589</v>
      </c>
      <c r="G527" s="749" t="s">
        <v>590</v>
      </c>
      <c r="H527" s="749">
        <v>100750</v>
      </c>
      <c r="I527" s="749">
        <v>162390</v>
      </c>
      <c r="J527" s="749" t="s">
        <v>1199</v>
      </c>
      <c r="K527" s="749" t="s">
        <v>607</v>
      </c>
      <c r="L527" s="752">
        <v>111.72000000000001</v>
      </c>
      <c r="M527" s="752">
        <v>-1</v>
      </c>
      <c r="N527" s="753">
        <v>-111.72000000000001</v>
      </c>
    </row>
    <row r="528" spans="1:14" ht="14.4" customHeight="1" x14ac:dyDescent="0.3">
      <c r="A528" s="747" t="s">
        <v>553</v>
      </c>
      <c r="B528" s="748" t="s">
        <v>554</v>
      </c>
      <c r="C528" s="749" t="s">
        <v>580</v>
      </c>
      <c r="D528" s="750" t="s">
        <v>581</v>
      </c>
      <c r="E528" s="751">
        <v>50113001</v>
      </c>
      <c r="F528" s="750" t="s">
        <v>589</v>
      </c>
      <c r="G528" s="749" t="s">
        <v>590</v>
      </c>
      <c r="H528" s="749">
        <v>51366</v>
      </c>
      <c r="I528" s="749">
        <v>51366</v>
      </c>
      <c r="J528" s="749" t="s">
        <v>682</v>
      </c>
      <c r="K528" s="749" t="s">
        <v>683</v>
      </c>
      <c r="L528" s="752">
        <v>171.6</v>
      </c>
      <c r="M528" s="752">
        <v>155</v>
      </c>
      <c r="N528" s="753">
        <v>26598</v>
      </c>
    </row>
    <row r="529" spans="1:14" ht="14.4" customHeight="1" x14ac:dyDescent="0.3">
      <c r="A529" s="747" t="s">
        <v>553</v>
      </c>
      <c r="B529" s="748" t="s">
        <v>554</v>
      </c>
      <c r="C529" s="749" t="s">
        <v>580</v>
      </c>
      <c r="D529" s="750" t="s">
        <v>581</v>
      </c>
      <c r="E529" s="751">
        <v>50113001</v>
      </c>
      <c r="F529" s="750" t="s">
        <v>589</v>
      </c>
      <c r="G529" s="749" t="s">
        <v>590</v>
      </c>
      <c r="H529" s="749">
        <v>51383</v>
      </c>
      <c r="I529" s="749">
        <v>51383</v>
      </c>
      <c r="J529" s="749" t="s">
        <v>682</v>
      </c>
      <c r="K529" s="749" t="s">
        <v>685</v>
      </c>
      <c r="L529" s="752">
        <v>93.5</v>
      </c>
      <c r="M529" s="752">
        <v>6</v>
      </c>
      <c r="N529" s="753">
        <v>561</v>
      </c>
    </row>
    <row r="530" spans="1:14" ht="14.4" customHeight="1" x14ac:dyDescent="0.3">
      <c r="A530" s="747" t="s">
        <v>553</v>
      </c>
      <c r="B530" s="748" t="s">
        <v>554</v>
      </c>
      <c r="C530" s="749" t="s">
        <v>580</v>
      </c>
      <c r="D530" s="750" t="s">
        <v>581</v>
      </c>
      <c r="E530" s="751">
        <v>50113001</v>
      </c>
      <c r="F530" s="750" t="s">
        <v>589</v>
      </c>
      <c r="G530" s="749" t="s">
        <v>590</v>
      </c>
      <c r="H530" s="749">
        <v>846629</v>
      </c>
      <c r="I530" s="749">
        <v>100013</v>
      </c>
      <c r="J530" s="749" t="s">
        <v>883</v>
      </c>
      <c r="K530" s="749" t="s">
        <v>884</v>
      </c>
      <c r="L530" s="752">
        <v>39.42</v>
      </c>
      <c r="M530" s="752">
        <v>1</v>
      </c>
      <c r="N530" s="753">
        <v>39.42</v>
      </c>
    </row>
    <row r="531" spans="1:14" ht="14.4" customHeight="1" x14ac:dyDescent="0.3">
      <c r="A531" s="747" t="s">
        <v>553</v>
      </c>
      <c r="B531" s="748" t="s">
        <v>554</v>
      </c>
      <c r="C531" s="749" t="s">
        <v>580</v>
      </c>
      <c r="D531" s="750" t="s">
        <v>581</v>
      </c>
      <c r="E531" s="751">
        <v>50113001</v>
      </c>
      <c r="F531" s="750" t="s">
        <v>589</v>
      </c>
      <c r="G531" s="749" t="s">
        <v>590</v>
      </c>
      <c r="H531" s="749">
        <v>191877</v>
      </c>
      <c r="I531" s="749">
        <v>191877</v>
      </c>
      <c r="J531" s="749" t="s">
        <v>1038</v>
      </c>
      <c r="K531" s="749" t="s">
        <v>1039</v>
      </c>
      <c r="L531" s="752">
        <v>46.660000000000018</v>
      </c>
      <c r="M531" s="752">
        <v>1</v>
      </c>
      <c r="N531" s="753">
        <v>46.660000000000018</v>
      </c>
    </row>
    <row r="532" spans="1:14" ht="14.4" customHeight="1" x14ac:dyDescent="0.3">
      <c r="A532" s="747" t="s">
        <v>553</v>
      </c>
      <c r="B532" s="748" t="s">
        <v>554</v>
      </c>
      <c r="C532" s="749" t="s">
        <v>580</v>
      </c>
      <c r="D532" s="750" t="s">
        <v>581</v>
      </c>
      <c r="E532" s="751">
        <v>50113001</v>
      </c>
      <c r="F532" s="750" t="s">
        <v>589</v>
      </c>
      <c r="G532" s="749" t="s">
        <v>590</v>
      </c>
      <c r="H532" s="749">
        <v>152266</v>
      </c>
      <c r="I532" s="749">
        <v>52266</v>
      </c>
      <c r="J532" s="749" t="s">
        <v>1200</v>
      </c>
      <c r="K532" s="749" t="s">
        <v>1201</v>
      </c>
      <c r="L532" s="752">
        <v>40.610000000000007</v>
      </c>
      <c r="M532" s="752">
        <v>14</v>
      </c>
      <c r="N532" s="753">
        <v>568.54000000000008</v>
      </c>
    </row>
    <row r="533" spans="1:14" ht="14.4" customHeight="1" x14ac:dyDescent="0.3">
      <c r="A533" s="747" t="s">
        <v>553</v>
      </c>
      <c r="B533" s="748" t="s">
        <v>554</v>
      </c>
      <c r="C533" s="749" t="s">
        <v>580</v>
      </c>
      <c r="D533" s="750" t="s">
        <v>581</v>
      </c>
      <c r="E533" s="751">
        <v>50113001</v>
      </c>
      <c r="F533" s="750" t="s">
        <v>589</v>
      </c>
      <c r="G533" s="749" t="s">
        <v>590</v>
      </c>
      <c r="H533" s="749">
        <v>114933</v>
      </c>
      <c r="I533" s="749">
        <v>14933</v>
      </c>
      <c r="J533" s="749" t="s">
        <v>1040</v>
      </c>
      <c r="K533" s="749" t="s">
        <v>1041</v>
      </c>
      <c r="L533" s="752">
        <v>135.05000000000001</v>
      </c>
      <c r="M533" s="752">
        <v>1</v>
      </c>
      <c r="N533" s="753">
        <v>135.05000000000001</v>
      </c>
    </row>
    <row r="534" spans="1:14" ht="14.4" customHeight="1" x14ac:dyDescent="0.3">
      <c r="A534" s="747" t="s">
        <v>553</v>
      </c>
      <c r="B534" s="748" t="s">
        <v>554</v>
      </c>
      <c r="C534" s="749" t="s">
        <v>580</v>
      </c>
      <c r="D534" s="750" t="s">
        <v>581</v>
      </c>
      <c r="E534" s="751">
        <v>50113001</v>
      </c>
      <c r="F534" s="750" t="s">
        <v>589</v>
      </c>
      <c r="G534" s="749" t="s">
        <v>590</v>
      </c>
      <c r="H534" s="749">
        <v>185273</v>
      </c>
      <c r="I534" s="749">
        <v>185273</v>
      </c>
      <c r="J534" s="749" t="s">
        <v>1202</v>
      </c>
      <c r="K534" s="749" t="s">
        <v>1043</v>
      </c>
      <c r="L534" s="752">
        <v>1028.2900000000002</v>
      </c>
      <c r="M534" s="752">
        <v>1</v>
      </c>
      <c r="N534" s="753">
        <v>1028.2900000000002</v>
      </c>
    </row>
    <row r="535" spans="1:14" ht="14.4" customHeight="1" x14ac:dyDescent="0.3">
      <c r="A535" s="747" t="s">
        <v>553</v>
      </c>
      <c r="B535" s="748" t="s">
        <v>554</v>
      </c>
      <c r="C535" s="749" t="s">
        <v>580</v>
      </c>
      <c r="D535" s="750" t="s">
        <v>581</v>
      </c>
      <c r="E535" s="751">
        <v>50113001</v>
      </c>
      <c r="F535" s="750" t="s">
        <v>589</v>
      </c>
      <c r="G535" s="749" t="s">
        <v>590</v>
      </c>
      <c r="H535" s="749">
        <v>848725</v>
      </c>
      <c r="I535" s="749">
        <v>107677</v>
      </c>
      <c r="J535" s="749" t="s">
        <v>692</v>
      </c>
      <c r="K535" s="749" t="s">
        <v>693</v>
      </c>
      <c r="L535" s="752">
        <v>382.11</v>
      </c>
      <c r="M535" s="752">
        <v>4</v>
      </c>
      <c r="N535" s="753">
        <v>1528.44</v>
      </c>
    </row>
    <row r="536" spans="1:14" ht="14.4" customHeight="1" x14ac:dyDescent="0.3">
      <c r="A536" s="747" t="s">
        <v>553</v>
      </c>
      <c r="B536" s="748" t="s">
        <v>554</v>
      </c>
      <c r="C536" s="749" t="s">
        <v>580</v>
      </c>
      <c r="D536" s="750" t="s">
        <v>581</v>
      </c>
      <c r="E536" s="751">
        <v>50113001</v>
      </c>
      <c r="F536" s="750" t="s">
        <v>589</v>
      </c>
      <c r="G536" s="749" t="s">
        <v>590</v>
      </c>
      <c r="H536" s="749">
        <v>100489</v>
      </c>
      <c r="I536" s="749">
        <v>489</v>
      </c>
      <c r="J536" s="749" t="s">
        <v>694</v>
      </c>
      <c r="K536" s="749" t="s">
        <v>695</v>
      </c>
      <c r="L536" s="752">
        <v>41.9</v>
      </c>
      <c r="M536" s="752">
        <v>30</v>
      </c>
      <c r="N536" s="753">
        <v>1257</v>
      </c>
    </row>
    <row r="537" spans="1:14" ht="14.4" customHeight="1" x14ac:dyDescent="0.3">
      <c r="A537" s="747" t="s">
        <v>553</v>
      </c>
      <c r="B537" s="748" t="s">
        <v>554</v>
      </c>
      <c r="C537" s="749" t="s">
        <v>580</v>
      </c>
      <c r="D537" s="750" t="s">
        <v>581</v>
      </c>
      <c r="E537" s="751">
        <v>50113001</v>
      </c>
      <c r="F537" s="750" t="s">
        <v>589</v>
      </c>
      <c r="G537" s="749" t="s">
        <v>597</v>
      </c>
      <c r="H537" s="749">
        <v>169654</v>
      </c>
      <c r="I537" s="749">
        <v>169654</v>
      </c>
      <c r="J537" s="749" t="s">
        <v>1203</v>
      </c>
      <c r="K537" s="749" t="s">
        <v>596</v>
      </c>
      <c r="L537" s="752">
        <v>50.530000000000015</v>
      </c>
      <c r="M537" s="752">
        <v>1</v>
      </c>
      <c r="N537" s="753">
        <v>50.530000000000015</v>
      </c>
    </row>
    <row r="538" spans="1:14" ht="14.4" customHeight="1" x14ac:dyDescent="0.3">
      <c r="A538" s="747" t="s">
        <v>553</v>
      </c>
      <c r="B538" s="748" t="s">
        <v>554</v>
      </c>
      <c r="C538" s="749" t="s">
        <v>580</v>
      </c>
      <c r="D538" s="750" t="s">
        <v>581</v>
      </c>
      <c r="E538" s="751">
        <v>50113001</v>
      </c>
      <c r="F538" s="750" t="s">
        <v>589</v>
      </c>
      <c r="G538" s="749" t="s">
        <v>597</v>
      </c>
      <c r="H538" s="749">
        <v>166759</v>
      </c>
      <c r="I538" s="749">
        <v>166759</v>
      </c>
      <c r="J538" s="749" t="s">
        <v>699</v>
      </c>
      <c r="K538" s="749" t="s">
        <v>893</v>
      </c>
      <c r="L538" s="752">
        <v>123.32000000000002</v>
      </c>
      <c r="M538" s="752">
        <v>1</v>
      </c>
      <c r="N538" s="753">
        <v>123.32000000000002</v>
      </c>
    </row>
    <row r="539" spans="1:14" ht="14.4" customHeight="1" x14ac:dyDescent="0.3">
      <c r="A539" s="747" t="s">
        <v>553</v>
      </c>
      <c r="B539" s="748" t="s">
        <v>554</v>
      </c>
      <c r="C539" s="749" t="s">
        <v>580</v>
      </c>
      <c r="D539" s="750" t="s">
        <v>581</v>
      </c>
      <c r="E539" s="751">
        <v>50113001</v>
      </c>
      <c r="F539" s="750" t="s">
        <v>589</v>
      </c>
      <c r="G539" s="749" t="s">
        <v>597</v>
      </c>
      <c r="H539" s="749">
        <v>166760</v>
      </c>
      <c r="I539" s="749">
        <v>166760</v>
      </c>
      <c r="J539" s="749" t="s">
        <v>699</v>
      </c>
      <c r="K539" s="749" t="s">
        <v>700</v>
      </c>
      <c r="L539" s="752">
        <v>312.47000000000008</v>
      </c>
      <c r="M539" s="752">
        <v>1</v>
      </c>
      <c r="N539" s="753">
        <v>312.47000000000008</v>
      </c>
    </row>
    <row r="540" spans="1:14" ht="14.4" customHeight="1" x14ac:dyDescent="0.3">
      <c r="A540" s="747" t="s">
        <v>553</v>
      </c>
      <c r="B540" s="748" t="s">
        <v>554</v>
      </c>
      <c r="C540" s="749" t="s">
        <v>580</v>
      </c>
      <c r="D540" s="750" t="s">
        <v>581</v>
      </c>
      <c r="E540" s="751">
        <v>50113001</v>
      </c>
      <c r="F540" s="750" t="s">
        <v>589</v>
      </c>
      <c r="G540" s="749" t="s">
        <v>590</v>
      </c>
      <c r="H540" s="749">
        <v>930661</v>
      </c>
      <c r="I540" s="749">
        <v>0</v>
      </c>
      <c r="J540" s="749" t="s">
        <v>701</v>
      </c>
      <c r="K540" s="749" t="s">
        <v>555</v>
      </c>
      <c r="L540" s="752">
        <v>316.91597405351365</v>
      </c>
      <c r="M540" s="752">
        <v>14</v>
      </c>
      <c r="N540" s="753">
        <v>4436.8236367491909</v>
      </c>
    </row>
    <row r="541" spans="1:14" ht="14.4" customHeight="1" x14ac:dyDescent="0.3">
      <c r="A541" s="747" t="s">
        <v>553</v>
      </c>
      <c r="B541" s="748" t="s">
        <v>554</v>
      </c>
      <c r="C541" s="749" t="s">
        <v>580</v>
      </c>
      <c r="D541" s="750" t="s">
        <v>581</v>
      </c>
      <c r="E541" s="751">
        <v>50113001</v>
      </c>
      <c r="F541" s="750" t="s">
        <v>589</v>
      </c>
      <c r="G541" s="749" t="s">
        <v>590</v>
      </c>
      <c r="H541" s="749">
        <v>900881</v>
      </c>
      <c r="I541" s="749">
        <v>0</v>
      </c>
      <c r="J541" s="749" t="s">
        <v>1204</v>
      </c>
      <c r="K541" s="749" t="s">
        <v>555</v>
      </c>
      <c r="L541" s="752">
        <v>133.21240589793919</v>
      </c>
      <c r="M541" s="752">
        <v>1</v>
      </c>
      <c r="N541" s="753">
        <v>133.21240589793919</v>
      </c>
    </row>
    <row r="542" spans="1:14" ht="14.4" customHeight="1" x14ac:dyDescent="0.3">
      <c r="A542" s="747" t="s">
        <v>553</v>
      </c>
      <c r="B542" s="748" t="s">
        <v>554</v>
      </c>
      <c r="C542" s="749" t="s">
        <v>580</v>
      </c>
      <c r="D542" s="750" t="s">
        <v>581</v>
      </c>
      <c r="E542" s="751">
        <v>50113001</v>
      </c>
      <c r="F542" s="750" t="s">
        <v>589</v>
      </c>
      <c r="G542" s="749" t="s">
        <v>590</v>
      </c>
      <c r="H542" s="749">
        <v>844350</v>
      </c>
      <c r="I542" s="749">
        <v>0</v>
      </c>
      <c r="J542" s="749" t="s">
        <v>1205</v>
      </c>
      <c r="K542" s="749" t="s">
        <v>555</v>
      </c>
      <c r="L542" s="752">
        <v>74.271934765946071</v>
      </c>
      <c r="M542" s="752">
        <v>1</v>
      </c>
      <c r="N542" s="753">
        <v>74.271934765946071</v>
      </c>
    </row>
    <row r="543" spans="1:14" ht="14.4" customHeight="1" x14ac:dyDescent="0.3">
      <c r="A543" s="747" t="s">
        <v>553</v>
      </c>
      <c r="B543" s="748" t="s">
        <v>554</v>
      </c>
      <c r="C543" s="749" t="s">
        <v>580</v>
      </c>
      <c r="D543" s="750" t="s">
        <v>581</v>
      </c>
      <c r="E543" s="751">
        <v>50113001</v>
      </c>
      <c r="F543" s="750" t="s">
        <v>589</v>
      </c>
      <c r="G543" s="749" t="s">
        <v>590</v>
      </c>
      <c r="H543" s="749">
        <v>395019</v>
      </c>
      <c r="I543" s="749">
        <v>0</v>
      </c>
      <c r="J543" s="749" t="s">
        <v>703</v>
      </c>
      <c r="K543" s="749" t="s">
        <v>555</v>
      </c>
      <c r="L543" s="752">
        <v>111.38072249572345</v>
      </c>
      <c r="M543" s="752">
        <v>9</v>
      </c>
      <c r="N543" s="753">
        <v>1002.4265024615111</v>
      </c>
    </row>
    <row r="544" spans="1:14" ht="14.4" customHeight="1" x14ac:dyDescent="0.3">
      <c r="A544" s="747" t="s">
        <v>553</v>
      </c>
      <c r="B544" s="748" t="s">
        <v>554</v>
      </c>
      <c r="C544" s="749" t="s">
        <v>580</v>
      </c>
      <c r="D544" s="750" t="s">
        <v>581</v>
      </c>
      <c r="E544" s="751">
        <v>50113001</v>
      </c>
      <c r="F544" s="750" t="s">
        <v>589</v>
      </c>
      <c r="G544" s="749" t="s">
        <v>590</v>
      </c>
      <c r="H544" s="749">
        <v>920356</v>
      </c>
      <c r="I544" s="749">
        <v>0</v>
      </c>
      <c r="J544" s="749" t="s">
        <v>1206</v>
      </c>
      <c r="K544" s="749" t="s">
        <v>555</v>
      </c>
      <c r="L544" s="752">
        <v>98.296455109109885</v>
      </c>
      <c r="M544" s="752">
        <v>10</v>
      </c>
      <c r="N544" s="753">
        <v>982.96455109109888</v>
      </c>
    </row>
    <row r="545" spans="1:14" ht="14.4" customHeight="1" x14ac:dyDescent="0.3">
      <c r="A545" s="747" t="s">
        <v>553</v>
      </c>
      <c r="B545" s="748" t="s">
        <v>554</v>
      </c>
      <c r="C545" s="749" t="s">
        <v>580</v>
      </c>
      <c r="D545" s="750" t="s">
        <v>581</v>
      </c>
      <c r="E545" s="751">
        <v>50113001</v>
      </c>
      <c r="F545" s="750" t="s">
        <v>589</v>
      </c>
      <c r="G545" s="749" t="s">
        <v>590</v>
      </c>
      <c r="H545" s="749">
        <v>840220</v>
      </c>
      <c r="I545" s="749">
        <v>0</v>
      </c>
      <c r="J545" s="749" t="s">
        <v>1048</v>
      </c>
      <c r="K545" s="749" t="s">
        <v>555</v>
      </c>
      <c r="L545" s="752">
        <v>214.5</v>
      </c>
      <c r="M545" s="752">
        <v>2</v>
      </c>
      <c r="N545" s="753">
        <v>429</v>
      </c>
    </row>
    <row r="546" spans="1:14" ht="14.4" customHeight="1" x14ac:dyDescent="0.3">
      <c r="A546" s="747" t="s">
        <v>553</v>
      </c>
      <c r="B546" s="748" t="s">
        <v>554</v>
      </c>
      <c r="C546" s="749" t="s">
        <v>580</v>
      </c>
      <c r="D546" s="750" t="s">
        <v>581</v>
      </c>
      <c r="E546" s="751">
        <v>50113001</v>
      </c>
      <c r="F546" s="750" t="s">
        <v>589</v>
      </c>
      <c r="G546" s="749" t="s">
        <v>590</v>
      </c>
      <c r="H546" s="749">
        <v>119570</v>
      </c>
      <c r="I546" s="749">
        <v>19570</v>
      </c>
      <c r="J546" s="749" t="s">
        <v>707</v>
      </c>
      <c r="K546" s="749" t="s">
        <v>708</v>
      </c>
      <c r="L546" s="752">
        <v>122.85</v>
      </c>
      <c r="M546" s="752">
        <v>1</v>
      </c>
      <c r="N546" s="753">
        <v>122.85</v>
      </c>
    </row>
    <row r="547" spans="1:14" ht="14.4" customHeight="1" x14ac:dyDescent="0.3">
      <c r="A547" s="747" t="s">
        <v>553</v>
      </c>
      <c r="B547" s="748" t="s">
        <v>554</v>
      </c>
      <c r="C547" s="749" t="s">
        <v>580</v>
      </c>
      <c r="D547" s="750" t="s">
        <v>581</v>
      </c>
      <c r="E547" s="751">
        <v>50113001</v>
      </c>
      <c r="F547" s="750" t="s">
        <v>589</v>
      </c>
      <c r="G547" s="749" t="s">
        <v>597</v>
      </c>
      <c r="H547" s="749">
        <v>848895</v>
      </c>
      <c r="I547" s="749">
        <v>151056</v>
      </c>
      <c r="J547" s="749" t="s">
        <v>1207</v>
      </c>
      <c r="K547" s="749" t="s">
        <v>1208</v>
      </c>
      <c r="L547" s="752">
        <v>173.26000000000002</v>
      </c>
      <c r="M547" s="752">
        <v>1</v>
      </c>
      <c r="N547" s="753">
        <v>173.26000000000002</v>
      </c>
    </row>
    <row r="548" spans="1:14" ht="14.4" customHeight="1" x14ac:dyDescent="0.3">
      <c r="A548" s="747" t="s">
        <v>553</v>
      </c>
      <c r="B548" s="748" t="s">
        <v>554</v>
      </c>
      <c r="C548" s="749" t="s">
        <v>580</v>
      </c>
      <c r="D548" s="750" t="s">
        <v>581</v>
      </c>
      <c r="E548" s="751">
        <v>50113001</v>
      </c>
      <c r="F548" s="750" t="s">
        <v>589</v>
      </c>
      <c r="G548" s="749" t="s">
        <v>590</v>
      </c>
      <c r="H548" s="749">
        <v>188217</v>
      </c>
      <c r="I548" s="749">
        <v>88217</v>
      </c>
      <c r="J548" s="749" t="s">
        <v>709</v>
      </c>
      <c r="K548" s="749" t="s">
        <v>710</v>
      </c>
      <c r="L548" s="752">
        <v>125.6725</v>
      </c>
      <c r="M548" s="752">
        <v>4</v>
      </c>
      <c r="N548" s="753">
        <v>502.69</v>
      </c>
    </row>
    <row r="549" spans="1:14" ht="14.4" customHeight="1" x14ac:dyDescent="0.3">
      <c r="A549" s="747" t="s">
        <v>553</v>
      </c>
      <c r="B549" s="748" t="s">
        <v>554</v>
      </c>
      <c r="C549" s="749" t="s">
        <v>580</v>
      </c>
      <c r="D549" s="750" t="s">
        <v>581</v>
      </c>
      <c r="E549" s="751">
        <v>50113001</v>
      </c>
      <c r="F549" s="750" t="s">
        <v>589</v>
      </c>
      <c r="G549" s="749" t="s">
        <v>590</v>
      </c>
      <c r="H549" s="749">
        <v>188219</v>
      </c>
      <c r="I549" s="749">
        <v>88219</v>
      </c>
      <c r="J549" s="749" t="s">
        <v>711</v>
      </c>
      <c r="K549" s="749" t="s">
        <v>712</v>
      </c>
      <c r="L549" s="752">
        <v>141.2175</v>
      </c>
      <c r="M549" s="752">
        <v>4</v>
      </c>
      <c r="N549" s="753">
        <v>564.87</v>
      </c>
    </row>
    <row r="550" spans="1:14" ht="14.4" customHeight="1" x14ac:dyDescent="0.3">
      <c r="A550" s="747" t="s">
        <v>553</v>
      </c>
      <c r="B550" s="748" t="s">
        <v>554</v>
      </c>
      <c r="C550" s="749" t="s">
        <v>580</v>
      </c>
      <c r="D550" s="750" t="s">
        <v>581</v>
      </c>
      <c r="E550" s="751">
        <v>50113001</v>
      </c>
      <c r="F550" s="750" t="s">
        <v>589</v>
      </c>
      <c r="G550" s="749" t="s">
        <v>590</v>
      </c>
      <c r="H550" s="749">
        <v>115050</v>
      </c>
      <c r="I550" s="749">
        <v>15050</v>
      </c>
      <c r="J550" s="749" t="s">
        <v>1209</v>
      </c>
      <c r="K550" s="749" t="s">
        <v>1210</v>
      </c>
      <c r="L550" s="752">
        <v>359.03999999999996</v>
      </c>
      <c r="M550" s="752">
        <v>1</v>
      </c>
      <c r="N550" s="753">
        <v>359.03999999999996</v>
      </c>
    </row>
    <row r="551" spans="1:14" ht="14.4" customHeight="1" x14ac:dyDescent="0.3">
      <c r="A551" s="747" t="s">
        <v>553</v>
      </c>
      <c r="B551" s="748" t="s">
        <v>554</v>
      </c>
      <c r="C551" s="749" t="s">
        <v>580</v>
      </c>
      <c r="D551" s="750" t="s">
        <v>581</v>
      </c>
      <c r="E551" s="751">
        <v>50113001</v>
      </c>
      <c r="F551" s="750" t="s">
        <v>589</v>
      </c>
      <c r="G551" s="749" t="s">
        <v>590</v>
      </c>
      <c r="H551" s="749">
        <v>100498</v>
      </c>
      <c r="I551" s="749">
        <v>498</v>
      </c>
      <c r="J551" s="749" t="s">
        <v>717</v>
      </c>
      <c r="K551" s="749" t="s">
        <v>718</v>
      </c>
      <c r="L551" s="752">
        <v>108.75000000000003</v>
      </c>
      <c r="M551" s="752">
        <v>4</v>
      </c>
      <c r="N551" s="753">
        <v>435.00000000000011</v>
      </c>
    </row>
    <row r="552" spans="1:14" ht="14.4" customHeight="1" x14ac:dyDescent="0.3">
      <c r="A552" s="747" t="s">
        <v>553</v>
      </c>
      <c r="B552" s="748" t="s">
        <v>554</v>
      </c>
      <c r="C552" s="749" t="s">
        <v>580</v>
      </c>
      <c r="D552" s="750" t="s">
        <v>581</v>
      </c>
      <c r="E552" s="751">
        <v>50113001</v>
      </c>
      <c r="F552" s="750" t="s">
        <v>589</v>
      </c>
      <c r="G552" s="749" t="s">
        <v>590</v>
      </c>
      <c r="H552" s="749">
        <v>100499</v>
      </c>
      <c r="I552" s="749">
        <v>499</v>
      </c>
      <c r="J552" s="749" t="s">
        <v>717</v>
      </c>
      <c r="K552" s="749" t="s">
        <v>719</v>
      </c>
      <c r="L552" s="752">
        <v>112.43477272727273</v>
      </c>
      <c r="M552" s="752">
        <v>88</v>
      </c>
      <c r="N552" s="753">
        <v>9894.26</v>
      </c>
    </row>
    <row r="553" spans="1:14" ht="14.4" customHeight="1" x14ac:dyDescent="0.3">
      <c r="A553" s="747" t="s">
        <v>553</v>
      </c>
      <c r="B553" s="748" t="s">
        <v>554</v>
      </c>
      <c r="C553" s="749" t="s">
        <v>580</v>
      </c>
      <c r="D553" s="750" t="s">
        <v>581</v>
      </c>
      <c r="E553" s="751">
        <v>50113001</v>
      </c>
      <c r="F553" s="750" t="s">
        <v>589</v>
      </c>
      <c r="G553" s="749" t="s">
        <v>590</v>
      </c>
      <c r="H553" s="749">
        <v>100502</v>
      </c>
      <c r="I553" s="749">
        <v>502</v>
      </c>
      <c r="J553" s="749" t="s">
        <v>720</v>
      </c>
      <c r="K553" s="749" t="s">
        <v>721</v>
      </c>
      <c r="L553" s="752">
        <v>238.68000000000006</v>
      </c>
      <c r="M553" s="752">
        <v>1</v>
      </c>
      <c r="N553" s="753">
        <v>238.68000000000006</v>
      </c>
    </row>
    <row r="554" spans="1:14" ht="14.4" customHeight="1" x14ac:dyDescent="0.3">
      <c r="A554" s="747" t="s">
        <v>553</v>
      </c>
      <c r="B554" s="748" t="s">
        <v>554</v>
      </c>
      <c r="C554" s="749" t="s">
        <v>580</v>
      </c>
      <c r="D554" s="750" t="s">
        <v>581</v>
      </c>
      <c r="E554" s="751">
        <v>50113001</v>
      </c>
      <c r="F554" s="750" t="s">
        <v>589</v>
      </c>
      <c r="G554" s="749" t="s">
        <v>590</v>
      </c>
      <c r="H554" s="749">
        <v>102684</v>
      </c>
      <c r="I554" s="749">
        <v>2684</v>
      </c>
      <c r="J554" s="749" t="s">
        <v>720</v>
      </c>
      <c r="K554" s="749" t="s">
        <v>722</v>
      </c>
      <c r="L554" s="752">
        <v>73.710000000000022</v>
      </c>
      <c r="M554" s="752">
        <v>3</v>
      </c>
      <c r="N554" s="753">
        <v>221.13000000000005</v>
      </c>
    </row>
    <row r="555" spans="1:14" ht="14.4" customHeight="1" x14ac:dyDescent="0.3">
      <c r="A555" s="747" t="s">
        <v>553</v>
      </c>
      <c r="B555" s="748" t="s">
        <v>554</v>
      </c>
      <c r="C555" s="749" t="s">
        <v>580</v>
      </c>
      <c r="D555" s="750" t="s">
        <v>581</v>
      </c>
      <c r="E555" s="751">
        <v>50113001</v>
      </c>
      <c r="F555" s="750" t="s">
        <v>589</v>
      </c>
      <c r="G555" s="749" t="s">
        <v>590</v>
      </c>
      <c r="H555" s="749">
        <v>121793</v>
      </c>
      <c r="I555" s="749">
        <v>21793</v>
      </c>
      <c r="J555" s="749" t="s">
        <v>1051</v>
      </c>
      <c r="K555" s="749" t="s">
        <v>1052</v>
      </c>
      <c r="L555" s="752">
        <v>106.95000000000005</v>
      </c>
      <c r="M555" s="752">
        <v>1</v>
      </c>
      <c r="N555" s="753">
        <v>106.95000000000005</v>
      </c>
    </row>
    <row r="556" spans="1:14" ht="14.4" customHeight="1" x14ac:dyDescent="0.3">
      <c r="A556" s="747" t="s">
        <v>553</v>
      </c>
      <c r="B556" s="748" t="s">
        <v>554</v>
      </c>
      <c r="C556" s="749" t="s">
        <v>580</v>
      </c>
      <c r="D556" s="750" t="s">
        <v>581</v>
      </c>
      <c r="E556" s="751">
        <v>50113001</v>
      </c>
      <c r="F556" s="750" t="s">
        <v>589</v>
      </c>
      <c r="G556" s="749" t="s">
        <v>590</v>
      </c>
      <c r="H556" s="749">
        <v>101125</v>
      </c>
      <c r="I556" s="749">
        <v>1125</v>
      </c>
      <c r="J556" s="749" t="s">
        <v>723</v>
      </c>
      <c r="K556" s="749" t="s">
        <v>724</v>
      </c>
      <c r="L556" s="752">
        <v>86.914999999999992</v>
      </c>
      <c r="M556" s="752">
        <v>40</v>
      </c>
      <c r="N556" s="753">
        <v>3476.6</v>
      </c>
    </row>
    <row r="557" spans="1:14" ht="14.4" customHeight="1" x14ac:dyDescent="0.3">
      <c r="A557" s="747" t="s">
        <v>553</v>
      </c>
      <c r="B557" s="748" t="s">
        <v>554</v>
      </c>
      <c r="C557" s="749" t="s">
        <v>580</v>
      </c>
      <c r="D557" s="750" t="s">
        <v>581</v>
      </c>
      <c r="E557" s="751">
        <v>50113001</v>
      </c>
      <c r="F557" s="750" t="s">
        <v>589</v>
      </c>
      <c r="G557" s="749" t="s">
        <v>590</v>
      </c>
      <c r="H557" s="749">
        <v>100513</v>
      </c>
      <c r="I557" s="749">
        <v>513</v>
      </c>
      <c r="J557" s="749" t="s">
        <v>1211</v>
      </c>
      <c r="K557" s="749" t="s">
        <v>718</v>
      </c>
      <c r="L557" s="752">
        <v>56.780000000000008</v>
      </c>
      <c r="M557" s="752">
        <v>6</v>
      </c>
      <c r="N557" s="753">
        <v>340.68000000000006</v>
      </c>
    </row>
    <row r="558" spans="1:14" ht="14.4" customHeight="1" x14ac:dyDescent="0.3">
      <c r="A558" s="747" t="s">
        <v>553</v>
      </c>
      <c r="B558" s="748" t="s">
        <v>554</v>
      </c>
      <c r="C558" s="749" t="s">
        <v>580</v>
      </c>
      <c r="D558" s="750" t="s">
        <v>581</v>
      </c>
      <c r="E558" s="751">
        <v>50113001</v>
      </c>
      <c r="F558" s="750" t="s">
        <v>589</v>
      </c>
      <c r="G558" s="749" t="s">
        <v>590</v>
      </c>
      <c r="H558" s="749">
        <v>136129</v>
      </c>
      <c r="I558" s="749">
        <v>136129</v>
      </c>
      <c r="J558" s="749" t="s">
        <v>1059</v>
      </c>
      <c r="K558" s="749" t="s">
        <v>1060</v>
      </c>
      <c r="L558" s="752">
        <v>435.66800000000001</v>
      </c>
      <c r="M558" s="752">
        <v>5</v>
      </c>
      <c r="N558" s="753">
        <v>2178.34</v>
      </c>
    </row>
    <row r="559" spans="1:14" ht="14.4" customHeight="1" x14ac:dyDescent="0.3">
      <c r="A559" s="747" t="s">
        <v>553</v>
      </c>
      <c r="B559" s="748" t="s">
        <v>554</v>
      </c>
      <c r="C559" s="749" t="s">
        <v>580</v>
      </c>
      <c r="D559" s="750" t="s">
        <v>581</v>
      </c>
      <c r="E559" s="751">
        <v>50113001</v>
      </c>
      <c r="F559" s="750" t="s">
        <v>589</v>
      </c>
      <c r="G559" s="749" t="s">
        <v>590</v>
      </c>
      <c r="H559" s="749">
        <v>100536</v>
      </c>
      <c r="I559" s="749">
        <v>536</v>
      </c>
      <c r="J559" s="749" t="s">
        <v>1212</v>
      </c>
      <c r="K559" s="749" t="s">
        <v>1142</v>
      </c>
      <c r="L559" s="752">
        <v>140.245</v>
      </c>
      <c r="M559" s="752">
        <v>24</v>
      </c>
      <c r="N559" s="753">
        <v>3365.88</v>
      </c>
    </row>
    <row r="560" spans="1:14" ht="14.4" customHeight="1" x14ac:dyDescent="0.3">
      <c r="A560" s="747" t="s">
        <v>553</v>
      </c>
      <c r="B560" s="748" t="s">
        <v>554</v>
      </c>
      <c r="C560" s="749" t="s">
        <v>580</v>
      </c>
      <c r="D560" s="750" t="s">
        <v>581</v>
      </c>
      <c r="E560" s="751">
        <v>50113001</v>
      </c>
      <c r="F560" s="750" t="s">
        <v>589</v>
      </c>
      <c r="G560" s="749" t="s">
        <v>590</v>
      </c>
      <c r="H560" s="749">
        <v>988466</v>
      </c>
      <c r="I560" s="749">
        <v>192729</v>
      </c>
      <c r="J560" s="749" t="s">
        <v>1213</v>
      </c>
      <c r="K560" s="749" t="s">
        <v>1214</v>
      </c>
      <c r="L560" s="752">
        <v>54.100000000000016</v>
      </c>
      <c r="M560" s="752">
        <v>1</v>
      </c>
      <c r="N560" s="753">
        <v>54.100000000000016</v>
      </c>
    </row>
    <row r="561" spans="1:14" ht="14.4" customHeight="1" x14ac:dyDescent="0.3">
      <c r="A561" s="747" t="s">
        <v>553</v>
      </c>
      <c r="B561" s="748" t="s">
        <v>554</v>
      </c>
      <c r="C561" s="749" t="s">
        <v>580</v>
      </c>
      <c r="D561" s="750" t="s">
        <v>581</v>
      </c>
      <c r="E561" s="751">
        <v>50113001</v>
      </c>
      <c r="F561" s="750" t="s">
        <v>589</v>
      </c>
      <c r="G561" s="749" t="s">
        <v>597</v>
      </c>
      <c r="H561" s="749">
        <v>155823</v>
      </c>
      <c r="I561" s="749">
        <v>55823</v>
      </c>
      <c r="J561" s="749" t="s">
        <v>729</v>
      </c>
      <c r="K561" s="749" t="s">
        <v>730</v>
      </c>
      <c r="L561" s="752">
        <v>33.469999999999985</v>
      </c>
      <c r="M561" s="752">
        <v>1</v>
      </c>
      <c r="N561" s="753">
        <v>33.469999999999985</v>
      </c>
    </row>
    <row r="562" spans="1:14" ht="14.4" customHeight="1" x14ac:dyDescent="0.3">
      <c r="A562" s="747" t="s">
        <v>553</v>
      </c>
      <c r="B562" s="748" t="s">
        <v>554</v>
      </c>
      <c r="C562" s="749" t="s">
        <v>580</v>
      </c>
      <c r="D562" s="750" t="s">
        <v>581</v>
      </c>
      <c r="E562" s="751">
        <v>50113001</v>
      </c>
      <c r="F562" s="750" t="s">
        <v>589</v>
      </c>
      <c r="G562" s="749" t="s">
        <v>597</v>
      </c>
      <c r="H562" s="749">
        <v>155824</v>
      </c>
      <c r="I562" s="749">
        <v>55824</v>
      </c>
      <c r="J562" s="749" t="s">
        <v>729</v>
      </c>
      <c r="K562" s="749" t="s">
        <v>731</v>
      </c>
      <c r="L562" s="752">
        <v>50.727209302325583</v>
      </c>
      <c r="M562" s="752">
        <v>86</v>
      </c>
      <c r="N562" s="753">
        <v>4362.54</v>
      </c>
    </row>
    <row r="563" spans="1:14" ht="14.4" customHeight="1" x14ac:dyDescent="0.3">
      <c r="A563" s="747" t="s">
        <v>553</v>
      </c>
      <c r="B563" s="748" t="s">
        <v>554</v>
      </c>
      <c r="C563" s="749" t="s">
        <v>580</v>
      </c>
      <c r="D563" s="750" t="s">
        <v>581</v>
      </c>
      <c r="E563" s="751">
        <v>50113001</v>
      </c>
      <c r="F563" s="750" t="s">
        <v>589</v>
      </c>
      <c r="G563" s="749" t="s">
        <v>597</v>
      </c>
      <c r="H563" s="749">
        <v>126786</v>
      </c>
      <c r="I563" s="749">
        <v>26786</v>
      </c>
      <c r="J563" s="749" t="s">
        <v>732</v>
      </c>
      <c r="K563" s="749" t="s">
        <v>733</v>
      </c>
      <c r="L563" s="752">
        <v>406.09000000000003</v>
      </c>
      <c r="M563" s="752">
        <v>5</v>
      </c>
      <c r="N563" s="753">
        <v>2030.45</v>
      </c>
    </row>
    <row r="564" spans="1:14" ht="14.4" customHeight="1" x14ac:dyDescent="0.3">
      <c r="A564" s="747" t="s">
        <v>553</v>
      </c>
      <c r="B564" s="748" t="s">
        <v>554</v>
      </c>
      <c r="C564" s="749" t="s">
        <v>580</v>
      </c>
      <c r="D564" s="750" t="s">
        <v>581</v>
      </c>
      <c r="E564" s="751">
        <v>50113001</v>
      </c>
      <c r="F564" s="750" t="s">
        <v>589</v>
      </c>
      <c r="G564" s="749" t="s">
        <v>590</v>
      </c>
      <c r="H564" s="749">
        <v>125907</v>
      </c>
      <c r="I564" s="749">
        <v>125907</v>
      </c>
      <c r="J564" s="749" t="s">
        <v>1215</v>
      </c>
      <c r="K564" s="749" t="s">
        <v>1216</v>
      </c>
      <c r="L564" s="752">
        <v>682</v>
      </c>
      <c r="M564" s="752">
        <v>3</v>
      </c>
      <c r="N564" s="753">
        <v>2046</v>
      </c>
    </row>
    <row r="565" spans="1:14" ht="14.4" customHeight="1" x14ac:dyDescent="0.3">
      <c r="A565" s="747" t="s">
        <v>553</v>
      </c>
      <c r="B565" s="748" t="s">
        <v>554</v>
      </c>
      <c r="C565" s="749" t="s">
        <v>580</v>
      </c>
      <c r="D565" s="750" t="s">
        <v>581</v>
      </c>
      <c r="E565" s="751">
        <v>50113001</v>
      </c>
      <c r="F565" s="750" t="s">
        <v>589</v>
      </c>
      <c r="G565" s="749" t="s">
        <v>590</v>
      </c>
      <c r="H565" s="749">
        <v>162579</v>
      </c>
      <c r="I565" s="749">
        <v>162579</v>
      </c>
      <c r="J565" s="749" t="s">
        <v>1217</v>
      </c>
      <c r="K565" s="749" t="s">
        <v>1218</v>
      </c>
      <c r="L565" s="752">
        <v>45</v>
      </c>
      <c r="M565" s="752">
        <v>10</v>
      </c>
      <c r="N565" s="753">
        <v>450</v>
      </c>
    </row>
    <row r="566" spans="1:14" ht="14.4" customHeight="1" x14ac:dyDescent="0.3">
      <c r="A566" s="747" t="s">
        <v>553</v>
      </c>
      <c r="B566" s="748" t="s">
        <v>554</v>
      </c>
      <c r="C566" s="749" t="s">
        <v>580</v>
      </c>
      <c r="D566" s="750" t="s">
        <v>581</v>
      </c>
      <c r="E566" s="751">
        <v>50113001</v>
      </c>
      <c r="F566" s="750" t="s">
        <v>589</v>
      </c>
      <c r="G566" s="749" t="s">
        <v>597</v>
      </c>
      <c r="H566" s="749">
        <v>850729</v>
      </c>
      <c r="I566" s="749">
        <v>157875</v>
      </c>
      <c r="J566" s="749" t="s">
        <v>738</v>
      </c>
      <c r="K566" s="749" t="s">
        <v>739</v>
      </c>
      <c r="L566" s="752">
        <v>225.5</v>
      </c>
      <c r="M566" s="752">
        <v>17</v>
      </c>
      <c r="N566" s="753">
        <v>3833.5</v>
      </c>
    </row>
    <row r="567" spans="1:14" ht="14.4" customHeight="1" x14ac:dyDescent="0.3">
      <c r="A567" s="747" t="s">
        <v>553</v>
      </c>
      <c r="B567" s="748" t="s">
        <v>554</v>
      </c>
      <c r="C567" s="749" t="s">
        <v>580</v>
      </c>
      <c r="D567" s="750" t="s">
        <v>581</v>
      </c>
      <c r="E567" s="751">
        <v>50113001</v>
      </c>
      <c r="F567" s="750" t="s">
        <v>589</v>
      </c>
      <c r="G567" s="749" t="s">
        <v>590</v>
      </c>
      <c r="H567" s="749">
        <v>848950</v>
      </c>
      <c r="I567" s="749">
        <v>155148</v>
      </c>
      <c r="J567" s="749" t="s">
        <v>740</v>
      </c>
      <c r="K567" s="749" t="s">
        <v>1219</v>
      </c>
      <c r="L567" s="752">
        <v>20.030000000000015</v>
      </c>
      <c r="M567" s="752">
        <v>1</v>
      </c>
      <c r="N567" s="753">
        <v>20.030000000000015</v>
      </c>
    </row>
    <row r="568" spans="1:14" ht="14.4" customHeight="1" x14ac:dyDescent="0.3">
      <c r="A568" s="747" t="s">
        <v>553</v>
      </c>
      <c r="B568" s="748" t="s">
        <v>554</v>
      </c>
      <c r="C568" s="749" t="s">
        <v>580</v>
      </c>
      <c r="D568" s="750" t="s">
        <v>581</v>
      </c>
      <c r="E568" s="751">
        <v>50113001</v>
      </c>
      <c r="F568" s="750" t="s">
        <v>589</v>
      </c>
      <c r="G568" s="749" t="s">
        <v>597</v>
      </c>
      <c r="H568" s="749">
        <v>177322</v>
      </c>
      <c r="I568" s="749">
        <v>177322</v>
      </c>
      <c r="J568" s="749" t="s">
        <v>917</v>
      </c>
      <c r="K568" s="749" t="s">
        <v>918</v>
      </c>
      <c r="L568" s="752">
        <v>35.510000000000012</v>
      </c>
      <c r="M568" s="752">
        <v>1</v>
      </c>
      <c r="N568" s="753">
        <v>35.510000000000012</v>
      </c>
    </row>
    <row r="569" spans="1:14" ht="14.4" customHeight="1" x14ac:dyDescent="0.3">
      <c r="A569" s="747" t="s">
        <v>553</v>
      </c>
      <c r="B569" s="748" t="s">
        <v>554</v>
      </c>
      <c r="C569" s="749" t="s">
        <v>580</v>
      </c>
      <c r="D569" s="750" t="s">
        <v>581</v>
      </c>
      <c r="E569" s="751">
        <v>50113001</v>
      </c>
      <c r="F569" s="750" t="s">
        <v>589</v>
      </c>
      <c r="G569" s="749" t="s">
        <v>590</v>
      </c>
      <c r="H569" s="749">
        <v>111696</v>
      </c>
      <c r="I569" s="749">
        <v>11696</v>
      </c>
      <c r="J569" s="749" t="s">
        <v>1220</v>
      </c>
      <c r="K569" s="749" t="s">
        <v>1221</v>
      </c>
      <c r="L569" s="752">
        <v>324.83</v>
      </c>
      <c r="M569" s="752">
        <v>17</v>
      </c>
      <c r="N569" s="753">
        <v>5522.11</v>
      </c>
    </row>
    <row r="570" spans="1:14" ht="14.4" customHeight="1" x14ac:dyDescent="0.3">
      <c r="A570" s="747" t="s">
        <v>553</v>
      </c>
      <c r="B570" s="748" t="s">
        <v>554</v>
      </c>
      <c r="C570" s="749" t="s">
        <v>580</v>
      </c>
      <c r="D570" s="750" t="s">
        <v>581</v>
      </c>
      <c r="E570" s="751">
        <v>50113001</v>
      </c>
      <c r="F570" s="750" t="s">
        <v>589</v>
      </c>
      <c r="G570" s="749" t="s">
        <v>590</v>
      </c>
      <c r="H570" s="749">
        <v>100269</v>
      </c>
      <c r="I570" s="749">
        <v>269</v>
      </c>
      <c r="J570" s="749" t="s">
        <v>1063</v>
      </c>
      <c r="K570" s="749" t="s">
        <v>636</v>
      </c>
      <c r="L570" s="752">
        <v>41.050000000000018</v>
      </c>
      <c r="M570" s="752">
        <v>1</v>
      </c>
      <c r="N570" s="753">
        <v>41.050000000000018</v>
      </c>
    </row>
    <row r="571" spans="1:14" ht="14.4" customHeight="1" x14ac:dyDescent="0.3">
      <c r="A571" s="747" t="s">
        <v>553</v>
      </c>
      <c r="B571" s="748" t="s">
        <v>554</v>
      </c>
      <c r="C571" s="749" t="s">
        <v>580</v>
      </c>
      <c r="D571" s="750" t="s">
        <v>581</v>
      </c>
      <c r="E571" s="751">
        <v>50113001</v>
      </c>
      <c r="F571" s="750" t="s">
        <v>589</v>
      </c>
      <c r="G571" s="749" t="s">
        <v>597</v>
      </c>
      <c r="H571" s="749">
        <v>844651</v>
      </c>
      <c r="I571" s="749">
        <v>101205</v>
      </c>
      <c r="J571" s="749" t="s">
        <v>923</v>
      </c>
      <c r="K571" s="749" t="s">
        <v>924</v>
      </c>
      <c r="L571" s="752">
        <v>86.679999999999993</v>
      </c>
      <c r="M571" s="752">
        <v>1</v>
      </c>
      <c r="N571" s="753">
        <v>86.679999999999993</v>
      </c>
    </row>
    <row r="572" spans="1:14" ht="14.4" customHeight="1" x14ac:dyDescent="0.3">
      <c r="A572" s="747" t="s">
        <v>553</v>
      </c>
      <c r="B572" s="748" t="s">
        <v>554</v>
      </c>
      <c r="C572" s="749" t="s">
        <v>580</v>
      </c>
      <c r="D572" s="750" t="s">
        <v>581</v>
      </c>
      <c r="E572" s="751">
        <v>50113001</v>
      </c>
      <c r="F572" s="750" t="s">
        <v>589</v>
      </c>
      <c r="G572" s="749" t="s">
        <v>590</v>
      </c>
      <c r="H572" s="749">
        <v>849310</v>
      </c>
      <c r="I572" s="749">
        <v>126689</v>
      </c>
      <c r="J572" s="749" t="s">
        <v>1222</v>
      </c>
      <c r="K572" s="749" t="s">
        <v>1223</v>
      </c>
      <c r="L572" s="752">
        <v>218.9</v>
      </c>
      <c r="M572" s="752">
        <v>1</v>
      </c>
      <c r="N572" s="753">
        <v>218.9</v>
      </c>
    </row>
    <row r="573" spans="1:14" ht="14.4" customHeight="1" x14ac:dyDescent="0.3">
      <c r="A573" s="747" t="s">
        <v>553</v>
      </c>
      <c r="B573" s="748" t="s">
        <v>554</v>
      </c>
      <c r="C573" s="749" t="s">
        <v>580</v>
      </c>
      <c r="D573" s="750" t="s">
        <v>581</v>
      </c>
      <c r="E573" s="751">
        <v>50113001</v>
      </c>
      <c r="F573" s="750" t="s">
        <v>589</v>
      </c>
      <c r="G573" s="749" t="s">
        <v>597</v>
      </c>
      <c r="H573" s="749">
        <v>193969</v>
      </c>
      <c r="I573" s="749">
        <v>93969</v>
      </c>
      <c r="J573" s="749" t="s">
        <v>1224</v>
      </c>
      <c r="K573" s="749" t="s">
        <v>1225</v>
      </c>
      <c r="L573" s="752">
        <v>66.659999999999968</v>
      </c>
      <c r="M573" s="752">
        <v>12</v>
      </c>
      <c r="N573" s="753">
        <v>799.91999999999962</v>
      </c>
    </row>
    <row r="574" spans="1:14" ht="14.4" customHeight="1" x14ac:dyDescent="0.3">
      <c r="A574" s="747" t="s">
        <v>553</v>
      </c>
      <c r="B574" s="748" t="s">
        <v>554</v>
      </c>
      <c r="C574" s="749" t="s">
        <v>580</v>
      </c>
      <c r="D574" s="750" t="s">
        <v>581</v>
      </c>
      <c r="E574" s="751">
        <v>50113001</v>
      </c>
      <c r="F574" s="750" t="s">
        <v>589</v>
      </c>
      <c r="G574" s="749" t="s">
        <v>590</v>
      </c>
      <c r="H574" s="749">
        <v>144357</v>
      </c>
      <c r="I574" s="749">
        <v>44357</v>
      </c>
      <c r="J574" s="749" t="s">
        <v>1226</v>
      </c>
      <c r="K574" s="749" t="s">
        <v>1227</v>
      </c>
      <c r="L574" s="752">
        <v>3569.2799999999997</v>
      </c>
      <c r="M574" s="752">
        <v>1</v>
      </c>
      <c r="N574" s="753">
        <v>3569.2799999999997</v>
      </c>
    </row>
    <row r="575" spans="1:14" ht="14.4" customHeight="1" x14ac:dyDescent="0.3">
      <c r="A575" s="747" t="s">
        <v>553</v>
      </c>
      <c r="B575" s="748" t="s">
        <v>554</v>
      </c>
      <c r="C575" s="749" t="s">
        <v>580</v>
      </c>
      <c r="D575" s="750" t="s">
        <v>581</v>
      </c>
      <c r="E575" s="751">
        <v>50113001</v>
      </c>
      <c r="F575" s="750" t="s">
        <v>589</v>
      </c>
      <c r="G575" s="749" t="s">
        <v>590</v>
      </c>
      <c r="H575" s="749">
        <v>118305</v>
      </c>
      <c r="I575" s="749">
        <v>18305</v>
      </c>
      <c r="J575" s="749" t="s">
        <v>927</v>
      </c>
      <c r="K575" s="749" t="s">
        <v>1228</v>
      </c>
      <c r="L575" s="752">
        <v>242</v>
      </c>
      <c r="M575" s="752">
        <v>44</v>
      </c>
      <c r="N575" s="753">
        <v>10648</v>
      </c>
    </row>
    <row r="576" spans="1:14" ht="14.4" customHeight="1" x14ac:dyDescent="0.3">
      <c r="A576" s="747" t="s">
        <v>553</v>
      </c>
      <c r="B576" s="748" t="s">
        <v>554</v>
      </c>
      <c r="C576" s="749" t="s">
        <v>580</v>
      </c>
      <c r="D576" s="750" t="s">
        <v>581</v>
      </c>
      <c r="E576" s="751">
        <v>50113001</v>
      </c>
      <c r="F576" s="750" t="s">
        <v>589</v>
      </c>
      <c r="G576" s="749" t="s">
        <v>590</v>
      </c>
      <c r="H576" s="749">
        <v>192086</v>
      </c>
      <c r="I576" s="749">
        <v>92086</v>
      </c>
      <c r="J576" s="749" t="s">
        <v>745</v>
      </c>
      <c r="K576" s="749" t="s">
        <v>746</v>
      </c>
      <c r="L576" s="752">
        <v>135.19</v>
      </c>
      <c r="M576" s="752">
        <v>1</v>
      </c>
      <c r="N576" s="753">
        <v>135.19</v>
      </c>
    </row>
    <row r="577" spans="1:14" ht="14.4" customHeight="1" x14ac:dyDescent="0.3">
      <c r="A577" s="747" t="s">
        <v>553</v>
      </c>
      <c r="B577" s="748" t="s">
        <v>554</v>
      </c>
      <c r="C577" s="749" t="s">
        <v>580</v>
      </c>
      <c r="D577" s="750" t="s">
        <v>581</v>
      </c>
      <c r="E577" s="751">
        <v>50113001</v>
      </c>
      <c r="F577" s="750" t="s">
        <v>589</v>
      </c>
      <c r="G577" s="749" t="s">
        <v>597</v>
      </c>
      <c r="H577" s="749">
        <v>215906</v>
      </c>
      <c r="I577" s="749">
        <v>215906</v>
      </c>
      <c r="J577" s="749" t="s">
        <v>1229</v>
      </c>
      <c r="K577" s="749" t="s">
        <v>1230</v>
      </c>
      <c r="L577" s="752">
        <v>252.71</v>
      </c>
      <c r="M577" s="752">
        <v>1</v>
      </c>
      <c r="N577" s="753">
        <v>252.71</v>
      </c>
    </row>
    <row r="578" spans="1:14" ht="14.4" customHeight="1" x14ac:dyDescent="0.3">
      <c r="A578" s="747" t="s">
        <v>553</v>
      </c>
      <c r="B578" s="748" t="s">
        <v>554</v>
      </c>
      <c r="C578" s="749" t="s">
        <v>580</v>
      </c>
      <c r="D578" s="750" t="s">
        <v>581</v>
      </c>
      <c r="E578" s="751">
        <v>50113001</v>
      </c>
      <c r="F578" s="750" t="s">
        <v>589</v>
      </c>
      <c r="G578" s="749" t="s">
        <v>597</v>
      </c>
      <c r="H578" s="749">
        <v>115245</v>
      </c>
      <c r="I578" s="749">
        <v>15245</v>
      </c>
      <c r="J578" s="749" t="s">
        <v>933</v>
      </c>
      <c r="K578" s="749" t="s">
        <v>934</v>
      </c>
      <c r="L578" s="752">
        <v>1375</v>
      </c>
      <c r="M578" s="752">
        <v>2</v>
      </c>
      <c r="N578" s="753">
        <v>2750</v>
      </c>
    </row>
    <row r="579" spans="1:14" ht="14.4" customHeight="1" x14ac:dyDescent="0.3">
      <c r="A579" s="747" t="s">
        <v>553</v>
      </c>
      <c r="B579" s="748" t="s">
        <v>554</v>
      </c>
      <c r="C579" s="749" t="s">
        <v>580</v>
      </c>
      <c r="D579" s="750" t="s">
        <v>581</v>
      </c>
      <c r="E579" s="751">
        <v>50113001</v>
      </c>
      <c r="F579" s="750" t="s">
        <v>589</v>
      </c>
      <c r="G579" s="749" t="s">
        <v>597</v>
      </c>
      <c r="H579" s="749">
        <v>109709</v>
      </c>
      <c r="I579" s="749">
        <v>9709</v>
      </c>
      <c r="J579" s="749" t="s">
        <v>759</v>
      </c>
      <c r="K579" s="749" t="s">
        <v>760</v>
      </c>
      <c r="L579" s="752">
        <v>85.9</v>
      </c>
      <c r="M579" s="752">
        <v>4</v>
      </c>
      <c r="N579" s="753">
        <v>343.6</v>
      </c>
    </row>
    <row r="580" spans="1:14" ht="14.4" customHeight="1" x14ac:dyDescent="0.3">
      <c r="A580" s="747" t="s">
        <v>553</v>
      </c>
      <c r="B580" s="748" t="s">
        <v>554</v>
      </c>
      <c r="C580" s="749" t="s">
        <v>580</v>
      </c>
      <c r="D580" s="750" t="s">
        <v>581</v>
      </c>
      <c r="E580" s="751">
        <v>50113001</v>
      </c>
      <c r="F580" s="750" t="s">
        <v>589</v>
      </c>
      <c r="G580" s="749" t="s">
        <v>590</v>
      </c>
      <c r="H580" s="749">
        <v>100612</v>
      </c>
      <c r="I580" s="749">
        <v>612</v>
      </c>
      <c r="J580" s="749" t="s">
        <v>937</v>
      </c>
      <c r="K580" s="749" t="s">
        <v>938</v>
      </c>
      <c r="L580" s="752">
        <v>63.306800000000003</v>
      </c>
      <c r="M580" s="752">
        <v>50</v>
      </c>
      <c r="N580" s="753">
        <v>3165.34</v>
      </c>
    </row>
    <row r="581" spans="1:14" ht="14.4" customHeight="1" x14ac:dyDescent="0.3">
      <c r="A581" s="747" t="s">
        <v>553</v>
      </c>
      <c r="B581" s="748" t="s">
        <v>554</v>
      </c>
      <c r="C581" s="749" t="s">
        <v>580</v>
      </c>
      <c r="D581" s="750" t="s">
        <v>581</v>
      </c>
      <c r="E581" s="751">
        <v>50113001</v>
      </c>
      <c r="F581" s="750" t="s">
        <v>589</v>
      </c>
      <c r="G581" s="749" t="s">
        <v>590</v>
      </c>
      <c r="H581" s="749">
        <v>395294</v>
      </c>
      <c r="I581" s="749">
        <v>180306</v>
      </c>
      <c r="J581" s="749" t="s">
        <v>769</v>
      </c>
      <c r="K581" s="749" t="s">
        <v>771</v>
      </c>
      <c r="L581" s="752">
        <v>176.06454545454545</v>
      </c>
      <c r="M581" s="752">
        <v>11</v>
      </c>
      <c r="N581" s="753">
        <v>1936.71</v>
      </c>
    </row>
    <row r="582" spans="1:14" ht="14.4" customHeight="1" x14ac:dyDescent="0.3">
      <c r="A582" s="747" t="s">
        <v>553</v>
      </c>
      <c r="B582" s="748" t="s">
        <v>554</v>
      </c>
      <c r="C582" s="749" t="s">
        <v>580</v>
      </c>
      <c r="D582" s="750" t="s">
        <v>581</v>
      </c>
      <c r="E582" s="751">
        <v>50113001</v>
      </c>
      <c r="F582" s="750" t="s">
        <v>589</v>
      </c>
      <c r="G582" s="749" t="s">
        <v>590</v>
      </c>
      <c r="H582" s="749">
        <v>188630</v>
      </c>
      <c r="I582" s="749">
        <v>88630</v>
      </c>
      <c r="J582" s="749" t="s">
        <v>1231</v>
      </c>
      <c r="K582" s="749" t="s">
        <v>1232</v>
      </c>
      <c r="L582" s="752">
        <v>67.39</v>
      </c>
      <c r="M582" s="752">
        <v>3</v>
      </c>
      <c r="N582" s="753">
        <v>202.17000000000002</v>
      </c>
    </row>
    <row r="583" spans="1:14" ht="14.4" customHeight="1" x14ac:dyDescent="0.3">
      <c r="A583" s="747" t="s">
        <v>553</v>
      </c>
      <c r="B583" s="748" t="s">
        <v>554</v>
      </c>
      <c r="C583" s="749" t="s">
        <v>580</v>
      </c>
      <c r="D583" s="750" t="s">
        <v>581</v>
      </c>
      <c r="E583" s="751">
        <v>50113001</v>
      </c>
      <c r="F583" s="750" t="s">
        <v>589</v>
      </c>
      <c r="G583" s="749" t="s">
        <v>590</v>
      </c>
      <c r="H583" s="749">
        <v>848632</v>
      </c>
      <c r="I583" s="749">
        <v>125315</v>
      </c>
      <c r="J583" s="749" t="s">
        <v>776</v>
      </c>
      <c r="K583" s="749" t="s">
        <v>1233</v>
      </c>
      <c r="L583" s="752">
        <v>58.71</v>
      </c>
      <c r="M583" s="752">
        <v>8</v>
      </c>
      <c r="N583" s="753">
        <v>469.68</v>
      </c>
    </row>
    <row r="584" spans="1:14" ht="14.4" customHeight="1" x14ac:dyDescent="0.3">
      <c r="A584" s="747" t="s">
        <v>553</v>
      </c>
      <c r="B584" s="748" t="s">
        <v>554</v>
      </c>
      <c r="C584" s="749" t="s">
        <v>580</v>
      </c>
      <c r="D584" s="750" t="s">
        <v>581</v>
      </c>
      <c r="E584" s="751">
        <v>50113001</v>
      </c>
      <c r="F584" s="750" t="s">
        <v>589</v>
      </c>
      <c r="G584" s="749" t="s">
        <v>590</v>
      </c>
      <c r="H584" s="749">
        <v>109847</v>
      </c>
      <c r="I584" s="749">
        <v>9847</v>
      </c>
      <c r="J584" s="749" t="s">
        <v>778</v>
      </c>
      <c r="K584" s="749" t="s">
        <v>779</v>
      </c>
      <c r="L584" s="752">
        <v>41.06</v>
      </c>
      <c r="M584" s="752">
        <v>4</v>
      </c>
      <c r="N584" s="753">
        <v>164.24</v>
      </c>
    </row>
    <row r="585" spans="1:14" ht="14.4" customHeight="1" x14ac:dyDescent="0.3">
      <c r="A585" s="747" t="s">
        <v>553</v>
      </c>
      <c r="B585" s="748" t="s">
        <v>554</v>
      </c>
      <c r="C585" s="749" t="s">
        <v>580</v>
      </c>
      <c r="D585" s="750" t="s">
        <v>581</v>
      </c>
      <c r="E585" s="751">
        <v>50113001</v>
      </c>
      <c r="F585" s="750" t="s">
        <v>589</v>
      </c>
      <c r="G585" s="749" t="s">
        <v>590</v>
      </c>
      <c r="H585" s="749">
        <v>191836</v>
      </c>
      <c r="I585" s="749">
        <v>91836</v>
      </c>
      <c r="J585" s="749" t="s">
        <v>778</v>
      </c>
      <c r="K585" s="749" t="s">
        <v>780</v>
      </c>
      <c r="L585" s="752">
        <v>44.660000000000018</v>
      </c>
      <c r="M585" s="752">
        <v>4</v>
      </c>
      <c r="N585" s="753">
        <v>178.64000000000007</v>
      </c>
    </row>
    <row r="586" spans="1:14" ht="14.4" customHeight="1" x14ac:dyDescent="0.3">
      <c r="A586" s="747" t="s">
        <v>553</v>
      </c>
      <c r="B586" s="748" t="s">
        <v>554</v>
      </c>
      <c r="C586" s="749" t="s">
        <v>580</v>
      </c>
      <c r="D586" s="750" t="s">
        <v>581</v>
      </c>
      <c r="E586" s="751">
        <v>50113001</v>
      </c>
      <c r="F586" s="750" t="s">
        <v>589</v>
      </c>
      <c r="G586" s="749" t="s">
        <v>590</v>
      </c>
      <c r="H586" s="749">
        <v>168447</v>
      </c>
      <c r="I586" s="749">
        <v>168447</v>
      </c>
      <c r="J586" s="749" t="s">
        <v>1234</v>
      </c>
      <c r="K586" s="749" t="s">
        <v>924</v>
      </c>
      <c r="L586" s="752">
        <v>748.35000000000014</v>
      </c>
      <c r="M586" s="752">
        <v>1</v>
      </c>
      <c r="N586" s="753">
        <v>748.35000000000014</v>
      </c>
    </row>
    <row r="587" spans="1:14" ht="14.4" customHeight="1" x14ac:dyDescent="0.3">
      <c r="A587" s="747" t="s">
        <v>553</v>
      </c>
      <c r="B587" s="748" t="s">
        <v>554</v>
      </c>
      <c r="C587" s="749" t="s">
        <v>580</v>
      </c>
      <c r="D587" s="750" t="s">
        <v>581</v>
      </c>
      <c r="E587" s="751">
        <v>50113001</v>
      </c>
      <c r="F587" s="750" t="s">
        <v>589</v>
      </c>
      <c r="G587" s="749" t="s">
        <v>590</v>
      </c>
      <c r="H587" s="749">
        <v>215851</v>
      </c>
      <c r="I587" s="749">
        <v>215851</v>
      </c>
      <c r="J587" s="749" t="s">
        <v>941</v>
      </c>
      <c r="K587" s="749" t="s">
        <v>942</v>
      </c>
      <c r="L587" s="752">
        <v>290.42999999999995</v>
      </c>
      <c r="M587" s="752">
        <v>2</v>
      </c>
      <c r="N587" s="753">
        <v>580.8599999999999</v>
      </c>
    </row>
    <row r="588" spans="1:14" ht="14.4" customHeight="1" x14ac:dyDescent="0.3">
      <c r="A588" s="747" t="s">
        <v>553</v>
      </c>
      <c r="B588" s="748" t="s">
        <v>554</v>
      </c>
      <c r="C588" s="749" t="s">
        <v>580</v>
      </c>
      <c r="D588" s="750" t="s">
        <v>581</v>
      </c>
      <c r="E588" s="751">
        <v>50113001</v>
      </c>
      <c r="F588" s="750" t="s">
        <v>589</v>
      </c>
      <c r="G588" s="749" t="s">
        <v>597</v>
      </c>
      <c r="H588" s="749">
        <v>156981</v>
      </c>
      <c r="I588" s="749">
        <v>56981</v>
      </c>
      <c r="J588" s="749" t="s">
        <v>1235</v>
      </c>
      <c r="K588" s="749" t="s">
        <v>1236</v>
      </c>
      <c r="L588" s="752">
        <v>30.180000000000003</v>
      </c>
      <c r="M588" s="752">
        <v>1</v>
      </c>
      <c r="N588" s="753">
        <v>30.180000000000003</v>
      </c>
    </row>
    <row r="589" spans="1:14" ht="14.4" customHeight="1" x14ac:dyDescent="0.3">
      <c r="A589" s="747" t="s">
        <v>553</v>
      </c>
      <c r="B589" s="748" t="s">
        <v>554</v>
      </c>
      <c r="C589" s="749" t="s">
        <v>580</v>
      </c>
      <c r="D589" s="750" t="s">
        <v>581</v>
      </c>
      <c r="E589" s="751">
        <v>50113001</v>
      </c>
      <c r="F589" s="750" t="s">
        <v>589</v>
      </c>
      <c r="G589" s="749" t="s">
        <v>590</v>
      </c>
      <c r="H589" s="749">
        <v>197864</v>
      </c>
      <c r="I589" s="749">
        <v>97864</v>
      </c>
      <c r="J589" s="749" t="s">
        <v>947</v>
      </c>
      <c r="K589" s="749" t="s">
        <v>948</v>
      </c>
      <c r="L589" s="752">
        <v>300.43</v>
      </c>
      <c r="M589" s="752">
        <v>1</v>
      </c>
      <c r="N589" s="753">
        <v>300.43</v>
      </c>
    </row>
    <row r="590" spans="1:14" ht="14.4" customHeight="1" x14ac:dyDescent="0.3">
      <c r="A590" s="747" t="s">
        <v>553</v>
      </c>
      <c r="B590" s="748" t="s">
        <v>554</v>
      </c>
      <c r="C590" s="749" t="s">
        <v>580</v>
      </c>
      <c r="D590" s="750" t="s">
        <v>581</v>
      </c>
      <c r="E590" s="751">
        <v>50113001</v>
      </c>
      <c r="F590" s="750" t="s">
        <v>589</v>
      </c>
      <c r="G590" s="749" t="s">
        <v>597</v>
      </c>
      <c r="H590" s="749">
        <v>987473</v>
      </c>
      <c r="I590" s="749">
        <v>146894</v>
      </c>
      <c r="J590" s="749" t="s">
        <v>790</v>
      </c>
      <c r="K590" s="749" t="s">
        <v>791</v>
      </c>
      <c r="L590" s="752">
        <v>21.959999999999997</v>
      </c>
      <c r="M590" s="752">
        <v>2</v>
      </c>
      <c r="N590" s="753">
        <v>43.919999999999995</v>
      </c>
    </row>
    <row r="591" spans="1:14" ht="14.4" customHeight="1" x14ac:dyDescent="0.3">
      <c r="A591" s="747" t="s">
        <v>553</v>
      </c>
      <c r="B591" s="748" t="s">
        <v>554</v>
      </c>
      <c r="C591" s="749" t="s">
        <v>580</v>
      </c>
      <c r="D591" s="750" t="s">
        <v>581</v>
      </c>
      <c r="E591" s="751">
        <v>50113002</v>
      </c>
      <c r="F591" s="750" t="s">
        <v>793</v>
      </c>
      <c r="G591" s="749" t="s">
        <v>590</v>
      </c>
      <c r="H591" s="749">
        <v>103513</v>
      </c>
      <c r="I591" s="749">
        <v>3513</v>
      </c>
      <c r="J591" s="749" t="s">
        <v>957</v>
      </c>
      <c r="K591" s="749" t="s">
        <v>799</v>
      </c>
      <c r="L591" s="752">
        <v>2228.8200000000002</v>
      </c>
      <c r="M591" s="752">
        <v>48</v>
      </c>
      <c r="N591" s="753">
        <v>106983.36</v>
      </c>
    </row>
    <row r="592" spans="1:14" ht="14.4" customHeight="1" x14ac:dyDescent="0.3">
      <c r="A592" s="747" t="s">
        <v>553</v>
      </c>
      <c r="B592" s="748" t="s">
        <v>554</v>
      </c>
      <c r="C592" s="749" t="s">
        <v>580</v>
      </c>
      <c r="D592" s="750" t="s">
        <v>581</v>
      </c>
      <c r="E592" s="751">
        <v>50113002</v>
      </c>
      <c r="F592" s="750" t="s">
        <v>793</v>
      </c>
      <c r="G592" s="749" t="s">
        <v>590</v>
      </c>
      <c r="H592" s="749">
        <v>103414</v>
      </c>
      <c r="I592" s="749">
        <v>3414</v>
      </c>
      <c r="J592" s="749" t="s">
        <v>798</v>
      </c>
      <c r="K592" s="749" t="s">
        <v>799</v>
      </c>
      <c r="L592" s="752">
        <v>2443.1900000000005</v>
      </c>
      <c r="M592" s="752">
        <v>3</v>
      </c>
      <c r="N592" s="753">
        <v>7329.5700000000015</v>
      </c>
    </row>
    <row r="593" spans="1:14" ht="14.4" customHeight="1" x14ac:dyDescent="0.3">
      <c r="A593" s="747" t="s">
        <v>553</v>
      </c>
      <c r="B593" s="748" t="s">
        <v>554</v>
      </c>
      <c r="C593" s="749" t="s">
        <v>580</v>
      </c>
      <c r="D593" s="750" t="s">
        <v>581</v>
      </c>
      <c r="E593" s="751">
        <v>50113002</v>
      </c>
      <c r="F593" s="750" t="s">
        <v>793</v>
      </c>
      <c r="G593" s="749" t="s">
        <v>590</v>
      </c>
      <c r="H593" s="749">
        <v>397302</v>
      </c>
      <c r="I593" s="749">
        <v>3290</v>
      </c>
      <c r="J593" s="749" t="s">
        <v>798</v>
      </c>
      <c r="K593" s="749" t="s">
        <v>1237</v>
      </c>
      <c r="L593" s="752">
        <v>1285.9000000000001</v>
      </c>
      <c r="M593" s="752">
        <v>1</v>
      </c>
      <c r="N593" s="753">
        <v>1285.9000000000001</v>
      </c>
    </row>
    <row r="594" spans="1:14" ht="14.4" customHeight="1" x14ac:dyDescent="0.3">
      <c r="A594" s="747" t="s">
        <v>553</v>
      </c>
      <c r="B594" s="748" t="s">
        <v>554</v>
      </c>
      <c r="C594" s="749" t="s">
        <v>580</v>
      </c>
      <c r="D594" s="750" t="s">
        <v>581</v>
      </c>
      <c r="E594" s="751">
        <v>50113002</v>
      </c>
      <c r="F594" s="750" t="s">
        <v>793</v>
      </c>
      <c r="G594" s="749" t="s">
        <v>590</v>
      </c>
      <c r="H594" s="749">
        <v>394774</v>
      </c>
      <c r="I594" s="749">
        <v>157118</v>
      </c>
      <c r="J594" s="749" t="s">
        <v>1238</v>
      </c>
      <c r="K594" s="749" t="s">
        <v>1239</v>
      </c>
      <c r="L594" s="752">
        <v>3740.0000000000009</v>
      </c>
      <c r="M594" s="752">
        <v>2</v>
      </c>
      <c r="N594" s="753">
        <v>7480.0000000000018</v>
      </c>
    </row>
    <row r="595" spans="1:14" ht="14.4" customHeight="1" x14ac:dyDescent="0.3">
      <c r="A595" s="747" t="s">
        <v>553</v>
      </c>
      <c r="B595" s="748" t="s">
        <v>554</v>
      </c>
      <c r="C595" s="749" t="s">
        <v>580</v>
      </c>
      <c r="D595" s="750" t="s">
        <v>581</v>
      </c>
      <c r="E595" s="751">
        <v>50113006</v>
      </c>
      <c r="F595" s="750" t="s">
        <v>800</v>
      </c>
      <c r="G595" s="749" t="s">
        <v>597</v>
      </c>
      <c r="H595" s="749">
        <v>33751</v>
      </c>
      <c r="I595" s="749">
        <v>33751</v>
      </c>
      <c r="J595" s="749" t="s">
        <v>1115</v>
      </c>
      <c r="K595" s="749" t="s">
        <v>1116</v>
      </c>
      <c r="L595" s="752">
        <v>111.95000000000003</v>
      </c>
      <c r="M595" s="752">
        <v>1</v>
      </c>
      <c r="N595" s="753">
        <v>111.95000000000003</v>
      </c>
    </row>
    <row r="596" spans="1:14" ht="14.4" customHeight="1" x14ac:dyDescent="0.3">
      <c r="A596" s="747" t="s">
        <v>553</v>
      </c>
      <c r="B596" s="748" t="s">
        <v>554</v>
      </c>
      <c r="C596" s="749" t="s">
        <v>580</v>
      </c>
      <c r="D596" s="750" t="s">
        <v>581</v>
      </c>
      <c r="E596" s="751">
        <v>50113006</v>
      </c>
      <c r="F596" s="750" t="s">
        <v>800</v>
      </c>
      <c r="G596" s="749" t="s">
        <v>597</v>
      </c>
      <c r="H596" s="749">
        <v>395579</v>
      </c>
      <c r="I596" s="749">
        <v>33752</v>
      </c>
      <c r="J596" s="749" t="s">
        <v>1117</v>
      </c>
      <c r="K596" s="749" t="s">
        <v>1118</v>
      </c>
      <c r="L596" s="752">
        <v>111.95</v>
      </c>
      <c r="M596" s="752">
        <v>1</v>
      </c>
      <c r="N596" s="753">
        <v>111.95</v>
      </c>
    </row>
    <row r="597" spans="1:14" ht="14.4" customHeight="1" x14ac:dyDescent="0.3">
      <c r="A597" s="747" t="s">
        <v>553</v>
      </c>
      <c r="B597" s="748" t="s">
        <v>554</v>
      </c>
      <c r="C597" s="749" t="s">
        <v>580</v>
      </c>
      <c r="D597" s="750" t="s">
        <v>581</v>
      </c>
      <c r="E597" s="751">
        <v>50113006</v>
      </c>
      <c r="F597" s="750" t="s">
        <v>800</v>
      </c>
      <c r="G597" s="749" t="s">
        <v>597</v>
      </c>
      <c r="H597" s="749">
        <v>33750</v>
      </c>
      <c r="I597" s="749">
        <v>33750</v>
      </c>
      <c r="J597" s="749" t="s">
        <v>1119</v>
      </c>
      <c r="K597" s="749" t="s">
        <v>1116</v>
      </c>
      <c r="L597" s="752">
        <v>111.94999999999999</v>
      </c>
      <c r="M597" s="752">
        <v>2</v>
      </c>
      <c r="N597" s="753">
        <v>223.89999999999998</v>
      </c>
    </row>
    <row r="598" spans="1:14" ht="14.4" customHeight="1" x14ac:dyDescent="0.3">
      <c r="A598" s="747" t="s">
        <v>553</v>
      </c>
      <c r="B598" s="748" t="s">
        <v>554</v>
      </c>
      <c r="C598" s="749" t="s">
        <v>580</v>
      </c>
      <c r="D598" s="750" t="s">
        <v>581</v>
      </c>
      <c r="E598" s="751">
        <v>50113006</v>
      </c>
      <c r="F598" s="750" t="s">
        <v>800</v>
      </c>
      <c r="G598" s="749" t="s">
        <v>597</v>
      </c>
      <c r="H598" s="749">
        <v>848207</v>
      </c>
      <c r="I598" s="749">
        <v>33422</v>
      </c>
      <c r="J598" s="749" t="s">
        <v>1240</v>
      </c>
      <c r="K598" s="749" t="s">
        <v>1241</v>
      </c>
      <c r="L598" s="752">
        <v>164.43000000000004</v>
      </c>
      <c r="M598" s="752">
        <v>12</v>
      </c>
      <c r="N598" s="753">
        <v>1973.1600000000003</v>
      </c>
    </row>
    <row r="599" spans="1:14" ht="14.4" customHeight="1" x14ac:dyDescent="0.3">
      <c r="A599" s="747" t="s">
        <v>553</v>
      </c>
      <c r="B599" s="748" t="s">
        <v>554</v>
      </c>
      <c r="C599" s="749" t="s">
        <v>580</v>
      </c>
      <c r="D599" s="750" t="s">
        <v>581</v>
      </c>
      <c r="E599" s="751">
        <v>50113013</v>
      </c>
      <c r="F599" s="750" t="s">
        <v>812</v>
      </c>
      <c r="G599" s="749" t="s">
        <v>597</v>
      </c>
      <c r="H599" s="749">
        <v>194155</v>
      </c>
      <c r="I599" s="749">
        <v>94155</v>
      </c>
      <c r="J599" s="749" t="s">
        <v>813</v>
      </c>
      <c r="K599" s="749" t="s">
        <v>814</v>
      </c>
      <c r="L599" s="752">
        <v>320.32000000000005</v>
      </c>
      <c r="M599" s="752">
        <v>1.2</v>
      </c>
      <c r="N599" s="753">
        <v>384.38400000000001</v>
      </c>
    </row>
    <row r="600" spans="1:14" ht="14.4" customHeight="1" x14ac:dyDescent="0.3">
      <c r="A600" s="747" t="s">
        <v>553</v>
      </c>
      <c r="B600" s="748" t="s">
        <v>554</v>
      </c>
      <c r="C600" s="749" t="s">
        <v>580</v>
      </c>
      <c r="D600" s="750" t="s">
        <v>581</v>
      </c>
      <c r="E600" s="751">
        <v>50113013</v>
      </c>
      <c r="F600" s="750" t="s">
        <v>812</v>
      </c>
      <c r="G600" s="749" t="s">
        <v>590</v>
      </c>
      <c r="H600" s="749">
        <v>172972</v>
      </c>
      <c r="I600" s="749">
        <v>72972</v>
      </c>
      <c r="J600" s="749" t="s">
        <v>815</v>
      </c>
      <c r="K600" s="749" t="s">
        <v>816</v>
      </c>
      <c r="L600" s="752">
        <v>181.64999999999998</v>
      </c>
      <c r="M600" s="752">
        <v>23.8</v>
      </c>
      <c r="N600" s="753">
        <v>4323.2699999999995</v>
      </c>
    </row>
    <row r="601" spans="1:14" ht="14.4" customHeight="1" x14ac:dyDescent="0.3">
      <c r="A601" s="747" t="s">
        <v>553</v>
      </c>
      <c r="B601" s="748" t="s">
        <v>554</v>
      </c>
      <c r="C601" s="749" t="s">
        <v>580</v>
      </c>
      <c r="D601" s="750" t="s">
        <v>581</v>
      </c>
      <c r="E601" s="751">
        <v>50113013</v>
      </c>
      <c r="F601" s="750" t="s">
        <v>812</v>
      </c>
      <c r="G601" s="749" t="s">
        <v>597</v>
      </c>
      <c r="H601" s="749">
        <v>183817</v>
      </c>
      <c r="I601" s="749">
        <v>183817</v>
      </c>
      <c r="J601" s="749" t="s">
        <v>974</v>
      </c>
      <c r="K601" s="749" t="s">
        <v>820</v>
      </c>
      <c r="L601" s="752">
        <v>918.5</v>
      </c>
      <c r="M601" s="752">
        <v>3</v>
      </c>
      <c r="N601" s="753">
        <v>2755.5</v>
      </c>
    </row>
    <row r="602" spans="1:14" ht="14.4" customHeight="1" x14ac:dyDescent="0.3">
      <c r="A602" s="747" t="s">
        <v>553</v>
      </c>
      <c r="B602" s="748" t="s">
        <v>554</v>
      </c>
      <c r="C602" s="749" t="s">
        <v>580</v>
      </c>
      <c r="D602" s="750" t="s">
        <v>581</v>
      </c>
      <c r="E602" s="751">
        <v>50113013</v>
      </c>
      <c r="F602" s="750" t="s">
        <v>812</v>
      </c>
      <c r="G602" s="749" t="s">
        <v>590</v>
      </c>
      <c r="H602" s="749">
        <v>164831</v>
      </c>
      <c r="I602" s="749">
        <v>64831</v>
      </c>
      <c r="J602" s="749" t="s">
        <v>817</v>
      </c>
      <c r="K602" s="749" t="s">
        <v>818</v>
      </c>
      <c r="L602" s="752">
        <v>198.88</v>
      </c>
      <c r="M602" s="752">
        <v>2</v>
      </c>
      <c r="N602" s="753">
        <v>397.76</v>
      </c>
    </row>
    <row r="603" spans="1:14" ht="14.4" customHeight="1" x14ac:dyDescent="0.3">
      <c r="A603" s="747" t="s">
        <v>553</v>
      </c>
      <c r="B603" s="748" t="s">
        <v>554</v>
      </c>
      <c r="C603" s="749" t="s">
        <v>580</v>
      </c>
      <c r="D603" s="750" t="s">
        <v>581</v>
      </c>
      <c r="E603" s="751">
        <v>50113013</v>
      </c>
      <c r="F603" s="750" t="s">
        <v>812</v>
      </c>
      <c r="G603" s="749" t="s">
        <v>590</v>
      </c>
      <c r="H603" s="749">
        <v>162187</v>
      </c>
      <c r="I603" s="749">
        <v>162187</v>
      </c>
      <c r="J603" s="749" t="s">
        <v>823</v>
      </c>
      <c r="K603" s="749" t="s">
        <v>824</v>
      </c>
      <c r="L603" s="752">
        <v>286</v>
      </c>
      <c r="M603" s="752">
        <v>2</v>
      </c>
      <c r="N603" s="753">
        <v>572</v>
      </c>
    </row>
    <row r="604" spans="1:14" ht="14.4" customHeight="1" x14ac:dyDescent="0.3">
      <c r="A604" s="747" t="s">
        <v>553</v>
      </c>
      <c r="B604" s="748" t="s">
        <v>554</v>
      </c>
      <c r="C604" s="749" t="s">
        <v>580</v>
      </c>
      <c r="D604" s="750" t="s">
        <v>581</v>
      </c>
      <c r="E604" s="751">
        <v>50113013</v>
      </c>
      <c r="F604" s="750" t="s">
        <v>812</v>
      </c>
      <c r="G604" s="749" t="s">
        <v>590</v>
      </c>
      <c r="H604" s="749">
        <v>218400</v>
      </c>
      <c r="I604" s="749">
        <v>218400</v>
      </c>
      <c r="J604" s="749" t="s">
        <v>1128</v>
      </c>
      <c r="K604" s="749" t="s">
        <v>1129</v>
      </c>
      <c r="L604" s="752">
        <v>597.74</v>
      </c>
      <c r="M604" s="752">
        <v>1.4</v>
      </c>
      <c r="N604" s="753">
        <v>836.83600000000001</v>
      </c>
    </row>
    <row r="605" spans="1:14" ht="14.4" customHeight="1" x14ac:dyDescent="0.3">
      <c r="A605" s="747" t="s">
        <v>553</v>
      </c>
      <c r="B605" s="748" t="s">
        <v>554</v>
      </c>
      <c r="C605" s="749" t="s">
        <v>580</v>
      </c>
      <c r="D605" s="750" t="s">
        <v>581</v>
      </c>
      <c r="E605" s="751">
        <v>50113013</v>
      </c>
      <c r="F605" s="750" t="s">
        <v>812</v>
      </c>
      <c r="G605" s="749" t="s">
        <v>590</v>
      </c>
      <c r="H605" s="749">
        <v>101066</v>
      </c>
      <c r="I605" s="749">
        <v>1066</v>
      </c>
      <c r="J605" s="749" t="s">
        <v>1130</v>
      </c>
      <c r="K605" s="749" t="s">
        <v>1131</v>
      </c>
      <c r="L605" s="752">
        <v>50.69</v>
      </c>
      <c r="M605" s="752">
        <v>3</v>
      </c>
      <c r="N605" s="753">
        <v>152.07</v>
      </c>
    </row>
    <row r="606" spans="1:14" ht="14.4" customHeight="1" x14ac:dyDescent="0.3">
      <c r="A606" s="747" t="s">
        <v>553</v>
      </c>
      <c r="B606" s="748" t="s">
        <v>554</v>
      </c>
      <c r="C606" s="749" t="s">
        <v>580</v>
      </c>
      <c r="D606" s="750" t="s">
        <v>581</v>
      </c>
      <c r="E606" s="751">
        <v>50113013</v>
      </c>
      <c r="F606" s="750" t="s">
        <v>812</v>
      </c>
      <c r="G606" s="749" t="s">
        <v>590</v>
      </c>
      <c r="H606" s="749">
        <v>394618</v>
      </c>
      <c r="I606" s="749">
        <v>112786</v>
      </c>
      <c r="J606" s="749" t="s">
        <v>1133</v>
      </c>
      <c r="K606" s="749" t="s">
        <v>1134</v>
      </c>
      <c r="L606" s="752">
        <v>310.00200000000001</v>
      </c>
      <c r="M606" s="752">
        <v>0.5</v>
      </c>
      <c r="N606" s="753">
        <v>155.001</v>
      </c>
    </row>
    <row r="607" spans="1:14" ht="14.4" customHeight="1" x14ac:dyDescent="0.3">
      <c r="A607" s="747" t="s">
        <v>553</v>
      </c>
      <c r="B607" s="748" t="s">
        <v>554</v>
      </c>
      <c r="C607" s="749" t="s">
        <v>580</v>
      </c>
      <c r="D607" s="750" t="s">
        <v>581</v>
      </c>
      <c r="E607" s="751">
        <v>50113013</v>
      </c>
      <c r="F607" s="750" t="s">
        <v>812</v>
      </c>
      <c r="G607" s="749" t="s">
        <v>590</v>
      </c>
      <c r="H607" s="749">
        <v>847476</v>
      </c>
      <c r="I607" s="749">
        <v>112782</v>
      </c>
      <c r="J607" s="749" t="s">
        <v>825</v>
      </c>
      <c r="K607" s="749" t="s">
        <v>826</v>
      </c>
      <c r="L607" s="752">
        <v>674.31000000000006</v>
      </c>
      <c r="M607" s="752">
        <v>0.3</v>
      </c>
      <c r="N607" s="753">
        <v>202.29300000000001</v>
      </c>
    </row>
    <row r="608" spans="1:14" ht="14.4" customHeight="1" x14ac:dyDescent="0.3">
      <c r="A608" s="747" t="s">
        <v>553</v>
      </c>
      <c r="B608" s="748" t="s">
        <v>554</v>
      </c>
      <c r="C608" s="749" t="s">
        <v>580</v>
      </c>
      <c r="D608" s="750" t="s">
        <v>581</v>
      </c>
      <c r="E608" s="751">
        <v>50113013</v>
      </c>
      <c r="F608" s="750" t="s">
        <v>812</v>
      </c>
      <c r="G608" s="749" t="s">
        <v>597</v>
      </c>
      <c r="H608" s="749">
        <v>111592</v>
      </c>
      <c r="I608" s="749">
        <v>11592</v>
      </c>
      <c r="J608" s="749" t="s">
        <v>827</v>
      </c>
      <c r="K608" s="749" t="s">
        <v>828</v>
      </c>
      <c r="L608" s="752">
        <v>384.7860642570281</v>
      </c>
      <c r="M608" s="752">
        <v>8.3000000000000007</v>
      </c>
      <c r="N608" s="753">
        <v>3193.7243333333336</v>
      </c>
    </row>
    <row r="609" spans="1:14" ht="14.4" customHeight="1" x14ac:dyDescent="0.3">
      <c r="A609" s="747" t="s">
        <v>553</v>
      </c>
      <c r="B609" s="748" t="s">
        <v>554</v>
      </c>
      <c r="C609" s="749" t="s">
        <v>580</v>
      </c>
      <c r="D609" s="750" t="s">
        <v>581</v>
      </c>
      <c r="E609" s="751">
        <v>50113013</v>
      </c>
      <c r="F609" s="750" t="s">
        <v>812</v>
      </c>
      <c r="G609" s="749" t="s">
        <v>597</v>
      </c>
      <c r="H609" s="749">
        <v>197000</v>
      </c>
      <c r="I609" s="749">
        <v>97000</v>
      </c>
      <c r="J609" s="749" t="s">
        <v>829</v>
      </c>
      <c r="K609" s="749" t="s">
        <v>830</v>
      </c>
      <c r="L609" s="752">
        <v>18.96</v>
      </c>
      <c r="M609" s="752">
        <v>52</v>
      </c>
      <c r="N609" s="753">
        <v>985.92000000000007</v>
      </c>
    </row>
    <row r="610" spans="1:14" ht="14.4" customHeight="1" x14ac:dyDescent="0.3">
      <c r="A610" s="747" t="s">
        <v>553</v>
      </c>
      <c r="B610" s="748" t="s">
        <v>554</v>
      </c>
      <c r="C610" s="749" t="s">
        <v>580</v>
      </c>
      <c r="D610" s="750" t="s">
        <v>581</v>
      </c>
      <c r="E610" s="751">
        <v>50113013</v>
      </c>
      <c r="F610" s="750" t="s">
        <v>812</v>
      </c>
      <c r="G610" s="749" t="s">
        <v>590</v>
      </c>
      <c r="H610" s="749">
        <v>207116</v>
      </c>
      <c r="I610" s="749">
        <v>207116</v>
      </c>
      <c r="J610" s="749" t="s">
        <v>1135</v>
      </c>
      <c r="K610" s="749" t="s">
        <v>1136</v>
      </c>
      <c r="L610" s="752">
        <v>419.52</v>
      </c>
      <c r="M610" s="752">
        <v>3</v>
      </c>
      <c r="N610" s="753">
        <v>1258.56</v>
      </c>
    </row>
    <row r="611" spans="1:14" ht="14.4" customHeight="1" x14ac:dyDescent="0.3">
      <c r="A611" s="747" t="s">
        <v>553</v>
      </c>
      <c r="B611" s="748" t="s">
        <v>554</v>
      </c>
      <c r="C611" s="749" t="s">
        <v>580</v>
      </c>
      <c r="D611" s="750" t="s">
        <v>581</v>
      </c>
      <c r="E611" s="751">
        <v>50113013</v>
      </c>
      <c r="F611" s="750" t="s">
        <v>812</v>
      </c>
      <c r="G611" s="749" t="s">
        <v>597</v>
      </c>
      <c r="H611" s="749">
        <v>113453</v>
      </c>
      <c r="I611" s="749">
        <v>113453</v>
      </c>
      <c r="J611" s="749" t="s">
        <v>831</v>
      </c>
      <c r="K611" s="749" t="s">
        <v>832</v>
      </c>
      <c r="L611" s="752">
        <v>458.7</v>
      </c>
      <c r="M611" s="752">
        <v>15</v>
      </c>
      <c r="N611" s="753">
        <v>6880.5</v>
      </c>
    </row>
    <row r="612" spans="1:14" ht="14.4" customHeight="1" x14ac:dyDescent="0.3">
      <c r="A612" s="747" t="s">
        <v>553</v>
      </c>
      <c r="B612" s="748" t="s">
        <v>554</v>
      </c>
      <c r="C612" s="749" t="s">
        <v>580</v>
      </c>
      <c r="D612" s="750" t="s">
        <v>581</v>
      </c>
      <c r="E612" s="751">
        <v>50113013</v>
      </c>
      <c r="F612" s="750" t="s">
        <v>812</v>
      </c>
      <c r="G612" s="749" t="s">
        <v>590</v>
      </c>
      <c r="H612" s="749">
        <v>106264</v>
      </c>
      <c r="I612" s="749">
        <v>6264</v>
      </c>
      <c r="J612" s="749" t="s">
        <v>985</v>
      </c>
      <c r="K612" s="749" t="s">
        <v>986</v>
      </c>
      <c r="L612" s="752">
        <v>31.670000000000019</v>
      </c>
      <c r="M612" s="752">
        <v>1</v>
      </c>
      <c r="N612" s="753">
        <v>31.670000000000019</v>
      </c>
    </row>
    <row r="613" spans="1:14" ht="14.4" customHeight="1" x14ac:dyDescent="0.3">
      <c r="A613" s="747" t="s">
        <v>553</v>
      </c>
      <c r="B613" s="748" t="s">
        <v>554</v>
      </c>
      <c r="C613" s="749" t="s">
        <v>580</v>
      </c>
      <c r="D613" s="750" t="s">
        <v>581</v>
      </c>
      <c r="E613" s="751">
        <v>50113013</v>
      </c>
      <c r="F613" s="750" t="s">
        <v>812</v>
      </c>
      <c r="G613" s="749" t="s">
        <v>597</v>
      </c>
      <c r="H613" s="749">
        <v>126127</v>
      </c>
      <c r="I613" s="749">
        <v>26127</v>
      </c>
      <c r="J613" s="749" t="s">
        <v>987</v>
      </c>
      <c r="K613" s="749" t="s">
        <v>988</v>
      </c>
      <c r="L613" s="752">
        <v>12178.08</v>
      </c>
      <c r="M613" s="752">
        <v>2</v>
      </c>
      <c r="N613" s="753">
        <v>24356.16</v>
      </c>
    </row>
    <row r="614" spans="1:14" ht="14.4" customHeight="1" x14ac:dyDescent="0.3">
      <c r="A614" s="747" t="s">
        <v>553</v>
      </c>
      <c r="B614" s="748" t="s">
        <v>554</v>
      </c>
      <c r="C614" s="749" t="s">
        <v>580</v>
      </c>
      <c r="D614" s="750" t="s">
        <v>581</v>
      </c>
      <c r="E614" s="751">
        <v>50113013</v>
      </c>
      <c r="F614" s="750" t="s">
        <v>812</v>
      </c>
      <c r="G614" s="749" t="s">
        <v>590</v>
      </c>
      <c r="H614" s="749">
        <v>116600</v>
      </c>
      <c r="I614" s="749">
        <v>16600</v>
      </c>
      <c r="J614" s="749" t="s">
        <v>989</v>
      </c>
      <c r="K614" s="749" t="s">
        <v>990</v>
      </c>
      <c r="L614" s="752">
        <v>23.559999999999995</v>
      </c>
      <c r="M614" s="752">
        <v>180</v>
      </c>
      <c r="N614" s="753">
        <v>4240.7999999999993</v>
      </c>
    </row>
    <row r="615" spans="1:14" ht="14.4" customHeight="1" x14ac:dyDescent="0.3">
      <c r="A615" s="747" t="s">
        <v>553</v>
      </c>
      <c r="B615" s="748" t="s">
        <v>554</v>
      </c>
      <c r="C615" s="749" t="s">
        <v>580</v>
      </c>
      <c r="D615" s="750" t="s">
        <v>581</v>
      </c>
      <c r="E615" s="751">
        <v>50113013</v>
      </c>
      <c r="F615" s="750" t="s">
        <v>812</v>
      </c>
      <c r="G615" s="749" t="s">
        <v>597</v>
      </c>
      <c r="H615" s="749">
        <v>166269</v>
      </c>
      <c r="I615" s="749">
        <v>166269</v>
      </c>
      <c r="J615" s="749" t="s">
        <v>991</v>
      </c>
      <c r="K615" s="749" t="s">
        <v>992</v>
      </c>
      <c r="L615" s="752">
        <v>52.88000000000001</v>
      </c>
      <c r="M615" s="752">
        <v>10</v>
      </c>
      <c r="N615" s="753">
        <v>528.80000000000007</v>
      </c>
    </row>
    <row r="616" spans="1:14" ht="14.4" customHeight="1" x14ac:dyDescent="0.3">
      <c r="A616" s="747" t="s">
        <v>553</v>
      </c>
      <c r="B616" s="748" t="s">
        <v>554</v>
      </c>
      <c r="C616" s="749" t="s">
        <v>580</v>
      </c>
      <c r="D616" s="750" t="s">
        <v>581</v>
      </c>
      <c r="E616" s="751">
        <v>50113014</v>
      </c>
      <c r="F616" s="750" t="s">
        <v>833</v>
      </c>
      <c r="G616" s="749" t="s">
        <v>597</v>
      </c>
      <c r="H616" s="749">
        <v>164401</v>
      </c>
      <c r="I616" s="749">
        <v>164401</v>
      </c>
      <c r="J616" s="749" t="s">
        <v>836</v>
      </c>
      <c r="K616" s="749" t="s">
        <v>837</v>
      </c>
      <c r="L616" s="752">
        <v>148.5</v>
      </c>
      <c r="M616" s="752">
        <v>3</v>
      </c>
      <c r="N616" s="753">
        <v>445.5</v>
      </c>
    </row>
    <row r="617" spans="1:14" ht="14.4" customHeight="1" x14ac:dyDescent="0.3">
      <c r="A617" s="747" t="s">
        <v>553</v>
      </c>
      <c r="B617" s="748" t="s">
        <v>554</v>
      </c>
      <c r="C617" s="749" t="s">
        <v>583</v>
      </c>
      <c r="D617" s="750" t="s">
        <v>584</v>
      </c>
      <c r="E617" s="751">
        <v>50113001</v>
      </c>
      <c r="F617" s="750" t="s">
        <v>589</v>
      </c>
      <c r="G617" s="749" t="s">
        <v>590</v>
      </c>
      <c r="H617" s="749">
        <v>100362</v>
      </c>
      <c r="I617" s="749">
        <v>362</v>
      </c>
      <c r="J617" s="749" t="s">
        <v>1141</v>
      </c>
      <c r="K617" s="749" t="s">
        <v>1142</v>
      </c>
      <c r="L617" s="752">
        <v>86.440000000000012</v>
      </c>
      <c r="M617" s="752">
        <v>4</v>
      </c>
      <c r="N617" s="753">
        <v>345.76000000000005</v>
      </c>
    </row>
    <row r="618" spans="1:14" ht="14.4" customHeight="1" x14ac:dyDescent="0.3">
      <c r="A618" s="747" t="s">
        <v>553</v>
      </c>
      <c r="B618" s="748" t="s">
        <v>554</v>
      </c>
      <c r="C618" s="749" t="s">
        <v>583</v>
      </c>
      <c r="D618" s="750" t="s">
        <v>584</v>
      </c>
      <c r="E618" s="751">
        <v>50113001</v>
      </c>
      <c r="F618" s="750" t="s">
        <v>589</v>
      </c>
      <c r="G618" s="749" t="s">
        <v>590</v>
      </c>
      <c r="H618" s="749">
        <v>117011</v>
      </c>
      <c r="I618" s="749">
        <v>17011</v>
      </c>
      <c r="J618" s="749" t="s">
        <v>638</v>
      </c>
      <c r="K618" s="749" t="s">
        <v>639</v>
      </c>
      <c r="L618" s="752">
        <v>145.63999999999999</v>
      </c>
      <c r="M618" s="752">
        <v>1</v>
      </c>
      <c r="N618" s="753">
        <v>145.63999999999999</v>
      </c>
    </row>
    <row r="619" spans="1:14" ht="14.4" customHeight="1" x14ac:dyDescent="0.3">
      <c r="A619" s="747" t="s">
        <v>553</v>
      </c>
      <c r="B619" s="748" t="s">
        <v>554</v>
      </c>
      <c r="C619" s="749" t="s">
        <v>583</v>
      </c>
      <c r="D619" s="750" t="s">
        <v>584</v>
      </c>
      <c r="E619" s="751">
        <v>50113001</v>
      </c>
      <c r="F619" s="750" t="s">
        <v>589</v>
      </c>
      <c r="G619" s="749" t="s">
        <v>590</v>
      </c>
      <c r="H619" s="749">
        <v>102439</v>
      </c>
      <c r="I619" s="749">
        <v>2439</v>
      </c>
      <c r="J619" s="749" t="s">
        <v>1242</v>
      </c>
      <c r="K619" s="749" t="s">
        <v>1243</v>
      </c>
      <c r="L619" s="752">
        <v>285.08</v>
      </c>
      <c r="M619" s="752">
        <v>14</v>
      </c>
      <c r="N619" s="753">
        <v>3991.12</v>
      </c>
    </row>
    <row r="620" spans="1:14" ht="14.4" customHeight="1" x14ac:dyDescent="0.3">
      <c r="A620" s="747" t="s">
        <v>553</v>
      </c>
      <c r="B620" s="748" t="s">
        <v>554</v>
      </c>
      <c r="C620" s="749" t="s">
        <v>586</v>
      </c>
      <c r="D620" s="750" t="s">
        <v>587</v>
      </c>
      <c r="E620" s="751">
        <v>50113001</v>
      </c>
      <c r="F620" s="750" t="s">
        <v>589</v>
      </c>
      <c r="G620" s="749" t="s">
        <v>590</v>
      </c>
      <c r="H620" s="749">
        <v>102529</v>
      </c>
      <c r="I620" s="749">
        <v>2529</v>
      </c>
      <c r="J620" s="749" t="s">
        <v>1244</v>
      </c>
      <c r="K620" s="749" t="s">
        <v>1245</v>
      </c>
      <c r="L620" s="752">
        <v>550.9899999999999</v>
      </c>
      <c r="M620" s="752">
        <v>1</v>
      </c>
      <c r="N620" s="753">
        <v>550.9899999999999</v>
      </c>
    </row>
    <row r="621" spans="1:14" ht="14.4" customHeight="1" x14ac:dyDescent="0.3">
      <c r="A621" s="747" t="s">
        <v>553</v>
      </c>
      <c r="B621" s="748" t="s">
        <v>554</v>
      </c>
      <c r="C621" s="749" t="s">
        <v>586</v>
      </c>
      <c r="D621" s="750" t="s">
        <v>587</v>
      </c>
      <c r="E621" s="751">
        <v>50113001</v>
      </c>
      <c r="F621" s="750" t="s">
        <v>589</v>
      </c>
      <c r="G621" s="749" t="s">
        <v>590</v>
      </c>
      <c r="H621" s="749">
        <v>20033</v>
      </c>
      <c r="I621" s="749">
        <v>20033</v>
      </c>
      <c r="J621" s="749" t="s">
        <v>1246</v>
      </c>
      <c r="K621" s="749" t="s">
        <v>1154</v>
      </c>
      <c r="L621" s="752">
        <v>367.01999999999992</v>
      </c>
      <c r="M621" s="752">
        <v>1</v>
      </c>
      <c r="N621" s="753">
        <v>367.01999999999992</v>
      </c>
    </row>
    <row r="622" spans="1:14" ht="14.4" customHeight="1" x14ac:dyDescent="0.3">
      <c r="A622" s="747" t="s">
        <v>553</v>
      </c>
      <c r="B622" s="748" t="s">
        <v>554</v>
      </c>
      <c r="C622" s="749" t="s">
        <v>586</v>
      </c>
      <c r="D622" s="750" t="s">
        <v>587</v>
      </c>
      <c r="E622" s="751">
        <v>50113001</v>
      </c>
      <c r="F622" s="750" t="s">
        <v>589</v>
      </c>
      <c r="G622" s="749" t="s">
        <v>590</v>
      </c>
      <c r="H622" s="749">
        <v>198169</v>
      </c>
      <c r="I622" s="749">
        <v>98169</v>
      </c>
      <c r="J622" s="749" t="s">
        <v>1247</v>
      </c>
      <c r="K622" s="749" t="s">
        <v>1144</v>
      </c>
      <c r="L622" s="752">
        <v>88.220000000000098</v>
      </c>
      <c r="M622" s="752">
        <v>4</v>
      </c>
      <c r="N622" s="753">
        <v>352.88000000000039</v>
      </c>
    </row>
    <row r="623" spans="1:14" ht="14.4" customHeight="1" x14ac:dyDescent="0.3">
      <c r="A623" s="747" t="s">
        <v>553</v>
      </c>
      <c r="B623" s="748" t="s">
        <v>554</v>
      </c>
      <c r="C623" s="749" t="s">
        <v>586</v>
      </c>
      <c r="D623" s="750" t="s">
        <v>587</v>
      </c>
      <c r="E623" s="751">
        <v>50113001</v>
      </c>
      <c r="F623" s="750" t="s">
        <v>589</v>
      </c>
      <c r="G623" s="749" t="s">
        <v>590</v>
      </c>
      <c r="H623" s="749">
        <v>920219</v>
      </c>
      <c r="I623" s="749">
        <v>0</v>
      </c>
      <c r="J623" s="749" t="s">
        <v>1248</v>
      </c>
      <c r="K623" s="749" t="s">
        <v>555</v>
      </c>
      <c r="L623" s="752">
        <v>31.870999999999999</v>
      </c>
      <c r="M623" s="752">
        <v>4</v>
      </c>
      <c r="N623" s="753">
        <v>127.48399999999999</v>
      </c>
    </row>
    <row r="624" spans="1:14" ht="14.4" customHeight="1" x14ac:dyDescent="0.3">
      <c r="A624" s="747" t="s">
        <v>553</v>
      </c>
      <c r="B624" s="748" t="s">
        <v>554</v>
      </c>
      <c r="C624" s="749" t="s">
        <v>586</v>
      </c>
      <c r="D624" s="750" t="s">
        <v>587</v>
      </c>
      <c r="E624" s="751">
        <v>50113001</v>
      </c>
      <c r="F624" s="750" t="s">
        <v>589</v>
      </c>
      <c r="G624" s="749" t="s">
        <v>590</v>
      </c>
      <c r="H624" s="749">
        <v>501596</v>
      </c>
      <c r="I624" s="749">
        <v>0</v>
      </c>
      <c r="J624" s="749" t="s">
        <v>1145</v>
      </c>
      <c r="K624" s="749" t="s">
        <v>1146</v>
      </c>
      <c r="L624" s="752">
        <v>115.43</v>
      </c>
      <c r="M624" s="752">
        <v>2</v>
      </c>
      <c r="N624" s="753">
        <v>230.86</v>
      </c>
    </row>
    <row r="625" spans="1:14" ht="14.4" customHeight="1" x14ac:dyDescent="0.3">
      <c r="A625" s="747" t="s">
        <v>553</v>
      </c>
      <c r="B625" s="748" t="s">
        <v>554</v>
      </c>
      <c r="C625" s="749" t="s">
        <v>586</v>
      </c>
      <c r="D625" s="750" t="s">
        <v>587</v>
      </c>
      <c r="E625" s="751">
        <v>50113001</v>
      </c>
      <c r="F625" s="750" t="s">
        <v>589</v>
      </c>
      <c r="G625" s="749" t="s">
        <v>590</v>
      </c>
      <c r="H625" s="749">
        <v>192202</v>
      </c>
      <c r="I625" s="749">
        <v>192202</v>
      </c>
      <c r="J625" s="749" t="s">
        <v>869</v>
      </c>
      <c r="K625" s="749" t="s">
        <v>1249</v>
      </c>
      <c r="L625" s="752">
        <v>87.89</v>
      </c>
      <c r="M625" s="752">
        <v>1</v>
      </c>
      <c r="N625" s="753">
        <v>87.89</v>
      </c>
    </row>
    <row r="626" spans="1:14" ht="14.4" customHeight="1" x14ac:dyDescent="0.3">
      <c r="A626" s="747" t="s">
        <v>553</v>
      </c>
      <c r="B626" s="748" t="s">
        <v>554</v>
      </c>
      <c r="C626" s="749" t="s">
        <v>586</v>
      </c>
      <c r="D626" s="750" t="s">
        <v>587</v>
      </c>
      <c r="E626" s="751">
        <v>50113001</v>
      </c>
      <c r="F626" s="750" t="s">
        <v>589</v>
      </c>
      <c r="G626" s="749" t="s">
        <v>590</v>
      </c>
      <c r="H626" s="749">
        <v>192204</v>
      </c>
      <c r="I626" s="749">
        <v>192204</v>
      </c>
      <c r="J626" s="749" t="s">
        <v>869</v>
      </c>
      <c r="K626" s="749" t="s">
        <v>1250</v>
      </c>
      <c r="L626" s="752">
        <v>74.030000000000015</v>
      </c>
      <c r="M626" s="752">
        <v>1</v>
      </c>
      <c r="N626" s="753">
        <v>74.030000000000015</v>
      </c>
    </row>
    <row r="627" spans="1:14" ht="14.4" customHeight="1" x14ac:dyDescent="0.3">
      <c r="A627" s="747" t="s">
        <v>553</v>
      </c>
      <c r="B627" s="748" t="s">
        <v>554</v>
      </c>
      <c r="C627" s="749" t="s">
        <v>586</v>
      </c>
      <c r="D627" s="750" t="s">
        <v>587</v>
      </c>
      <c r="E627" s="751">
        <v>50113001</v>
      </c>
      <c r="F627" s="750" t="s">
        <v>589</v>
      </c>
      <c r="G627" s="749" t="s">
        <v>590</v>
      </c>
      <c r="H627" s="749">
        <v>394712</v>
      </c>
      <c r="I627" s="749">
        <v>0</v>
      </c>
      <c r="J627" s="749" t="s">
        <v>1251</v>
      </c>
      <c r="K627" s="749" t="s">
        <v>1252</v>
      </c>
      <c r="L627" s="752">
        <v>23.700000000000003</v>
      </c>
      <c r="M627" s="752">
        <v>18</v>
      </c>
      <c r="N627" s="753">
        <v>426.6</v>
      </c>
    </row>
    <row r="628" spans="1:14" ht="14.4" customHeight="1" x14ac:dyDescent="0.3">
      <c r="A628" s="747" t="s">
        <v>553</v>
      </c>
      <c r="B628" s="748" t="s">
        <v>554</v>
      </c>
      <c r="C628" s="749" t="s">
        <v>586</v>
      </c>
      <c r="D628" s="750" t="s">
        <v>587</v>
      </c>
      <c r="E628" s="751">
        <v>50113001</v>
      </c>
      <c r="F628" s="750" t="s">
        <v>589</v>
      </c>
      <c r="G628" s="749" t="s">
        <v>590</v>
      </c>
      <c r="H628" s="749">
        <v>902055</v>
      </c>
      <c r="I628" s="749">
        <v>0</v>
      </c>
      <c r="J628" s="749" t="s">
        <v>1253</v>
      </c>
      <c r="K628" s="749" t="s">
        <v>1254</v>
      </c>
      <c r="L628" s="752">
        <v>174.95756575931216</v>
      </c>
      <c r="M628" s="752">
        <v>2</v>
      </c>
      <c r="N628" s="753">
        <v>349.91513151862432</v>
      </c>
    </row>
    <row r="629" spans="1:14" ht="14.4" customHeight="1" x14ac:dyDescent="0.3">
      <c r="A629" s="747" t="s">
        <v>553</v>
      </c>
      <c r="B629" s="748" t="s">
        <v>554</v>
      </c>
      <c r="C629" s="749" t="s">
        <v>586</v>
      </c>
      <c r="D629" s="750" t="s">
        <v>587</v>
      </c>
      <c r="E629" s="751">
        <v>50113001</v>
      </c>
      <c r="F629" s="750" t="s">
        <v>589</v>
      </c>
      <c r="G629" s="749" t="s">
        <v>590</v>
      </c>
      <c r="H629" s="749">
        <v>921525</v>
      </c>
      <c r="I629" s="749">
        <v>0</v>
      </c>
      <c r="J629" s="749" t="s">
        <v>1255</v>
      </c>
      <c r="K629" s="749" t="s">
        <v>1256</v>
      </c>
      <c r="L629" s="752">
        <v>503.26190092170174</v>
      </c>
      <c r="M629" s="752">
        <v>1</v>
      </c>
      <c r="N629" s="753">
        <v>503.26190092170174</v>
      </c>
    </row>
    <row r="630" spans="1:14" ht="14.4" customHeight="1" x14ac:dyDescent="0.3">
      <c r="A630" s="747" t="s">
        <v>553</v>
      </c>
      <c r="B630" s="748" t="s">
        <v>554</v>
      </c>
      <c r="C630" s="749" t="s">
        <v>586</v>
      </c>
      <c r="D630" s="750" t="s">
        <v>587</v>
      </c>
      <c r="E630" s="751">
        <v>50113001</v>
      </c>
      <c r="F630" s="750" t="s">
        <v>589</v>
      </c>
      <c r="G630" s="749" t="s">
        <v>590</v>
      </c>
      <c r="H630" s="749">
        <v>394080</v>
      </c>
      <c r="I630" s="749">
        <v>0</v>
      </c>
      <c r="J630" s="749" t="s">
        <v>1257</v>
      </c>
      <c r="K630" s="749" t="s">
        <v>1256</v>
      </c>
      <c r="L630" s="752">
        <v>521.76901234289016</v>
      </c>
      <c r="M630" s="752">
        <v>2</v>
      </c>
      <c r="N630" s="753">
        <v>1043.5380246857803</v>
      </c>
    </row>
    <row r="631" spans="1:14" ht="14.4" customHeight="1" x14ac:dyDescent="0.3">
      <c r="A631" s="747" t="s">
        <v>553</v>
      </c>
      <c r="B631" s="748" t="s">
        <v>554</v>
      </c>
      <c r="C631" s="749" t="s">
        <v>586</v>
      </c>
      <c r="D631" s="750" t="s">
        <v>587</v>
      </c>
      <c r="E631" s="751">
        <v>50113001</v>
      </c>
      <c r="F631" s="750" t="s">
        <v>589</v>
      </c>
      <c r="G631" s="749" t="s">
        <v>590</v>
      </c>
      <c r="H631" s="749">
        <v>900321</v>
      </c>
      <c r="I631" s="749">
        <v>0</v>
      </c>
      <c r="J631" s="749" t="s">
        <v>1148</v>
      </c>
      <c r="K631" s="749" t="s">
        <v>555</v>
      </c>
      <c r="L631" s="752">
        <v>506.9811004748575</v>
      </c>
      <c r="M631" s="752">
        <v>1</v>
      </c>
      <c r="N631" s="753">
        <v>506.9811004748575</v>
      </c>
    </row>
    <row r="632" spans="1:14" ht="14.4" customHeight="1" x14ac:dyDescent="0.3">
      <c r="A632" s="747" t="s">
        <v>553</v>
      </c>
      <c r="B632" s="748" t="s">
        <v>554</v>
      </c>
      <c r="C632" s="749" t="s">
        <v>586</v>
      </c>
      <c r="D632" s="750" t="s">
        <v>587</v>
      </c>
      <c r="E632" s="751">
        <v>50113001</v>
      </c>
      <c r="F632" s="750" t="s">
        <v>589</v>
      </c>
      <c r="G632" s="749" t="s">
        <v>590</v>
      </c>
      <c r="H632" s="749">
        <v>100536</v>
      </c>
      <c r="I632" s="749">
        <v>536</v>
      </c>
      <c r="J632" s="749" t="s">
        <v>1212</v>
      </c>
      <c r="K632" s="749" t="s">
        <v>1142</v>
      </c>
      <c r="L632" s="752">
        <v>140.25000000000003</v>
      </c>
      <c r="M632" s="752">
        <v>1</v>
      </c>
      <c r="N632" s="753">
        <v>140.25000000000003</v>
      </c>
    </row>
    <row r="633" spans="1:14" ht="14.4" customHeight="1" thickBot="1" x14ac:dyDescent="0.35">
      <c r="A633" s="754" t="s">
        <v>553</v>
      </c>
      <c r="B633" s="755" t="s">
        <v>554</v>
      </c>
      <c r="C633" s="756" t="s">
        <v>586</v>
      </c>
      <c r="D633" s="757" t="s">
        <v>587</v>
      </c>
      <c r="E633" s="758">
        <v>50113001</v>
      </c>
      <c r="F633" s="757" t="s">
        <v>589</v>
      </c>
      <c r="G633" s="756" t="s">
        <v>590</v>
      </c>
      <c r="H633" s="756">
        <v>132087</v>
      </c>
      <c r="I633" s="756">
        <v>32087</v>
      </c>
      <c r="J633" s="756" t="s">
        <v>1090</v>
      </c>
      <c r="K633" s="756" t="s">
        <v>1091</v>
      </c>
      <c r="L633" s="759">
        <v>29.169999999999998</v>
      </c>
      <c r="M633" s="759">
        <v>3</v>
      </c>
      <c r="N633" s="760">
        <v>87.509999999999991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1258</v>
      </c>
      <c r="B5" s="745"/>
      <c r="C5" s="765">
        <v>0</v>
      </c>
      <c r="D5" s="745">
        <v>49977.497063338684</v>
      </c>
      <c r="E5" s="765">
        <v>1</v>
      </c>
      <c r="F5" s="746">
        <v>49977.497063338684</v>
      </c>
    </row>
    <row r="6" spans="1:6" ht="14.4" customHeight="1" x14ac:dyDescent="0.3">
      <c r="A6" s="776" t="s">
        <v>1259</v>
      </c>
      <c r="B6" s="752"/>
      <c r="C6" s="766">
        <v>0</v>
      </c>
      <c r="D6" s="752">
        <v>104450.44799999997</v>
      </c>
      <c r="E6" s="766">
        <v>1</v>
      </c>
      <c r="F6" s="753">
        <v>104450.44799999997</v>
      </c>
    </row>
    <row r="7" spans="1:6" ht="14.4" customHeight="1" x14ac:dyDescent="0.3">
      <c r="A7" s="776" t="s">
        <v>1260</v>
      </c>
      <c r="B7" s="752"/>
      <c r="C7" s="766">
        <v>0</v>
      </c>
      <c r="D7" s="752">
        <v>78956.848333881149</v>
      </c>
      <c r="E7" s="766">
        <v>1</v>
      </c>
      <c r="F7" s="753">
        <v>78956.848333881149</v>
      </c>
    </row>
    <row r="8" spans="1:6" ht="14.4" customHeight="1" thickBot="1" x14ac:dyDescent="0.35">
      <c r="A8" s="777" t="s">
        <v>1261</v>
      </c>
      <c r="B8" s="768">
        <v>5412.96</v>
      </c>
      <c r="C8" s="769">
        <v>4.6927822868037414E-2</v>
      </c>
      <c r="D8" s="768">
        <v>109933.53743333335</v>
      </c>
      <c r="E8" s="769">
        <v>0.95307217713196257</v>
      </c>
      <c r="F8" s="770">
        <v>115346.49743333335</v>
      </c>
    </row>
    <row r="9" spans="1:6" ht="14.4" customHeight="1" thickBot="1" x14ac:dyDescent="0.35">
      <c r="A9" s="771" t="s">
        <v>3</v>
      </c>
      <c r="B9" s="772">
        <v>5412.96</v>
      </c>
      <c r="C9" s="773">
        <v>1.5521864949681647E-2</v>
      </c>
      <c r="D9" s="772">
        <v>343318.3308305532</v>
      </c>
      <c r="E9" s="773">
        <v>0.98447813505031845</v>
      </c>
      <c r="F9" s="774">
        <v>348731.29083055316</v>
      </c>
    </row>
    <row r="10" spans="1:6" ht="14.4" customHeight="1" thickBot="1" x14ac:dyDescent="0.35"/>
    <row r="11" spans="1:6" ht="14.4" customHeight="1" x14ac:dyDescent="0.3">
      <c r="A11" s="775" t="s">
        <v>1262</v>
      </c>
      <c r="B11" s="745"/>
      <c r="C11" s="765">
        <v>0</v>
      </c>
      <c r="D11" s="745">
        <v>799.91999999999962</v>
      </c>
      <c r="E11" s="765">
        <v>1</v>
      </c>
      <c r="F11" s="746">
        <v>799.91999999999962</v>
      </c>
    </row>
    <row r="12" spans="1:6" ht="14.4" customHeight="1" x14ac:dyDescent="0.3">
      <c r="A12" s="776" t="s">
        <v>1263</v>
      </c>
      <c r="B12" s="752"/>
      <c r="C12" s="766">
        <v>0</v>
      </c>
      <c r="D12" s="752">
        <v>15114.11</v>
      </c>
      <c r="E12" s="766">
        <v>1</v>
      </c>
      <c r="F12" s="753">
        <v>15114.11</v>
      </c>
    </row>
    <row r="13" spans="1:6" ht="14.4" customHeight="1" x14ac:dyDescent="0.3">
      <c r="A13" s="776" t="s">
        <v>1264</v>
      </c>
      <c r="B13" s="752"/>
      <c r="C13" s="766">
        <v>0</v>
      </c>
      <c r="D13" s="752">
        <v>1369.5</v>
      </c>
      <c r="E13" s="766">
        <v>1</v>
      </c>
      <c r="F13" s="753">
        <v>1369.5</v>
      </c>
    </row>
    <row r="14" spans="1:6" ht="14.4" customHeight="1" x14ac:dyDescent="0.3">
      <c r="A14" s="776" t="s">
        <v>1265</v>
      </c>
      <c r="B14" s="752"/>
      <c r="C14" s="766">
        <v>0</v>
      </c>
      <c r="D14" s="752">
        <v>92.44000000000004</v>
      </c>
      <c r="E14" s="766">
        <v>1</v>
      </c>
      <c r="F14" s="753">
        <v>92.44000000000004</v>
      </c>
    </row>
    <row r="15" spans="1:6" ht="14.4" customHeight="1" x14ac:dyDescent="0.3">
      <c r="A15" s="776" t="s">
        <v>1266</v>
      </c>
      <c r="B15" s="752"/>
      <c r="C15" s="766">
        <v>0</v>
      </c>
      <c r="D15" s="752">
        <v>248.79000000000008</v>
      </c>
      <c r="E15" s="766">
        <v>1</v>
      </c>
      <c r="F15" s="753">
        <v>248.79000000000008</v>
      </c>
    </row>
    <row r="16" spans="1:6" ht="14.4" customHeight="1" x14ac:dyDescent="0.3">
      <c r="A16" s="776" t="s">
        <v>1267</v>
      </c>
      <c r="B16" s="752"/>
      <c r="C16" s="766">
        <v>0</v>
      </c>
      <c r="D16" s="752">
        <v>74509.97</v>
      </c>
      <c r="E16" s="766">
        <v>1</v>
      </c>
      <c r="F16" s="753">
        <v>74509.97</v>
      </c>
    </row>
    <row r="17" spans="1:6" ht="14.4" customHeight="1" x14ac:dyDescent="0.3">
      <c r="A17" s="776" t="s">
        <v>1268</v>
      </c>
      <c r="B17" s="752"/>
      <c r="C17" s="766">
        <v>0</v>
      </c>
      <c r="D17" s="752">
        <v>612.91000000000008</v>
      </c>
      <c r="E17" s="766">
        <v>1</v>
      </c>
      <c r="F17" s="753">
        <v>612.91000000000008</v>
      </c>
    </row>
    <row r="18" spans="1:6" ht="14.4" customHeight="1" x14ac:dyDescent="0.3">
      <c r="A18" s="776" t="s">
        <v>1269</v>
      </c>
      <c r="B18" s="752"/>
      <c r="C18" s="766">
        <v>0</v>
      </c>
      <c r="D18" s="752">
        <v>44.569999999999993</v>
      </c>
      <c r="E18" s="766">
        <v>1</v>
      </c>
      <c r="F18" s="753">
        <v>44.569999999999993</v>
      </c>
    </row>
    <row r="19" spans="1:6" ht="14.4" customHeight="1" x14ac:dyDescent="0.3">
      <c r="A19" s="776" t="s">
        <v>1270</v>
      </c>
      <c r="B19" s="752"/>
      <c r="C19" s="766">
        <v>0</v>
      </c>
      <c r="D19" s="752">
        <v>97.759999999999948</v>
      </c>
      <c r="E19" s="766">
        <v>1</v>
      </c>
      <c r="F19" s="753">
        <v>97.759999999999948</v>
      </c>
    </row>
    <row r="20" spans="1:6" ht="14.4" customHeight="1" x14ac:dyDescent="0.3">
      <c r="A20" s="776" t="s">
        <v>1271</v>
      </c>
      <c r="B20" s="752"/>
      <c r="C20" s="766">
        <v>0</v>
      </c>
      <c r="D20" s="752">
        <v>288.94000000000005</v>
      </c>
      <c r="E20" s="766">
        <v>1</v>
      </c>
      <c r="F20" s="753">
        <v>288.94000000000005</v>
      </c>
    </row>
    <row r="21" spans="1:6" ht="14.4" customHeight="1" x14ac:dyDescent="0.3">
      <c r="A21" s="776" t="s">
        <v>1272</v>
      </c>
      <c r="B21" s="752"/>
      <c r="C21" s="766">
        <v>0</v>
      </c>
      <c r="D21" s="752">
        <v>3083.81</v>
      </c>
      <c r="E21" s="766">
        <v>1</v>
      </c>
      <c r="F21" s="753">
        <v>3083.81</v>
      </c>
    </row>
    <row r="22" spans="1:6" ht="14.4" customHeight="1" x14ac:dyDescent="0.3">
      <c r="A22" s="776" t="s">
        <v>1273</v>
      </c>
      <c r="B22" s="752"/>
      <c r="C22" s="766">
        <v>0</v>
      </c>
      <c r="D22" s="752">
        <v>3010.7999999999997</v>
      </c>
      <c r="E22" s="766">
        <v>1</v>
      </c>
      <c r="F22" s="753">
        <v>3010.7999999999997</v>
      </c>
    </row>
    <row r="23" spans="1:6" ht="14.4" customHeight="1" x14ac:dyDescent="0.3">
      <c r="A23" s="776" t="s">
        <v>1274</v>
      </c>
      <c r="B23" s="752"/>
      <c r="C23" s="766">
        <v>0</v>
      </c>
      <c r="D23" s="752">
        <v>892.94</v>
      </c>
      <c r="E23" s="766">
        <v>1</v>
      </c>
      <c r="F23" s="753">
        <v>892.94</v>
      </c>
    </row>
    <row r="24" spans="1:6" ht="14.4" customHeight="1" x14ac:dyDescent="0.3">
      <c r="A24" s="776" t="s">
        <v>1275</v>
      </c>
      <c r="B24" s="752"/>
      <c r="C24" s="766">
        <v>0</v>
      </c>
      <c r="D24" s="752">
        <v>111.58</v>
      </c>
      <c r="E24" s="766">
        <v>1</v>
      </c>
      <c r="F24" s="753">
        <v>111.58</v>
      </c>
    </row>
    <row r="25" spans="1:6" ht="14.4" customHeight="1" x14ac:dyDescent="0.3">
      <c r="A25" s="776" t="s">
        <v>1276</v>
      </c>
      <c r="B25" s="752"/>
      <c r="C25" s="766">
        <v>0</v>
      </c>
      <c r="D25" s="752">
        <v>23.790000000000003</v>
      </c>
      <c r="E25" s="766">
        <v>1</v>
      </c>
      <c r="F25" s="753">
        <v>23.790000000000003</v>
      </c>
    </row>
    <row r="26" spans="1:6" ht="14.4" customHeight="1" x14ac:dyDescent="0.3">
      <c r="A26" s="776" t="s">
        <v>1277</v>
      </c>
      <c r="B26" s="752"/>
      <c r="C26" s="766">
        <v>0</v>
      </c>
      <c r="D26" s="752">
        <v>64.66</v>
      </c>
      <c r="E26" s="766">
        <v>1</v>
      </c>
      <c r="F26" s="753">
        <v>64.66</v>
      </c>
    </row>
    <row r="27" spans="1:6" ht="14.4" customHeight="1" x14ac:dyDescent="0.3">
      <c r="A27" s="776" t="s">
        <v>1278</v>
      </c>
      <c r="B27" s="752"/>
      <c r="C27" s="766">
        <v>0</v>
      </c>
      <c r="D27" s="752">
        <v>83.510000000000019</v>
      </c>
      <c r="E27" s="766">
        <v>1</v>
      </c>
      <c r="F27" s="753">
        <v>83.510000000000019</v>
      </c>
    </row>
    <row r="28" spans="1:6" ht="14.4" customHeight="1" x14ac:dyDescent="0.3">
      <c r="A28" s="776" t="s">
        <v>1279</v>
      </c>
      <c r="B28" s="752"/>
      <c r="C28" s="766">
        <v>0</v>
      </c>
      <c r="D28" s="752">
        <v>365.36999999999989</v>
      </c>
      <c r="E28" s="766">
        <v>1</v>
      </c>
      <c r="F28" s="753">
        <v>365.36999999999989</v>
      </c>
    </row>
    <row r="29" spans="1:6" ht="14.4" customHeight="1" x14ac:dyDescent="0.3">
      <c r="A29" s="776" t="s">
        <v>1280</v>
      </c>
      <c r="B29" s="752"/>
      <c r="C29" s="766">
        <v>0</v>
      </c>
      <c r="D29" s="752">
        <v>30.180000000000003</v>
      </c>
      <c r="E29" s="766">
        <v>1</v>
      </c>
      <c r="F29" s="753">
        <v>30.180000000000003</v>
      </c>
    </row>
    <row r="30" spans="1:6" ht="14.4" customHeight="1" x14ac:dyDescent="0.3">
      <c r="A30" s="776" t="s">
        <v>1281</v>
      </c>
      <c r="B30" s="752"/>
      <c r="C30" s="766">
        <v>0</v>
      </c>
      <c r="D30" s="752">
        <v>75.680000000000007</v>
      </c>
      <c r="E30" s="766">
        <v>1</v>
      </c>
      <c r="F30" s="753">
        <v>75.680000000000007</v>
      </c>
    </row>
    <row r="31" spans="1:6" ht="14.4" customHeight="1" x14ac:dyDescent="0.3">
      <c r="A31" s="776" t="s">
        <v>1282</v>
      </c>
      <c r="B31" s="752"/>
      <c r="C31" s="766">
        <v>0</v>
      </c>
      <c r="D31" s="752">
        <v>116.04999999999998</v>
      </c>
      <c r="E31" s="766">
        <v>1</v>
      </c>
      <c r="F31" s="753">
        <v>116.04999999999998</v>
      </c>
    </row>
    <row r="32" spans="1:6" ht="14.4" customHeight="1" x14ac:dyDescent="0.3">
      <c r="A32" s="776" t="s">
        <v>1283</v>
      </c>
      <c r="B32" s="752"/>
      <c r="C32" s="766">
        <v>0</v>
      </c>
      <c r="D32" s="752">
        <v>96.05000000000004</v>
      </c>
      <c r="E32" s="766">
        <v>1</v>
      </c>
      <c r="F32" s="753">
        <v>96.05000000000004</v>
      </c>
    </row>
    <row r="33" spans="1:6" ht="14.4" customHeight="1" x14ac:dyDescent="0.3">
      <c r="A33" s="776" t="s">
        <v>1284</v>
      </c>
      <c r="B33" s="752"/>
      <c r="C33" s="766">
        <v>0</v>
      </c>
      <c r="D33" s="752">
        <v>213.24</v>
      </c>
      <c r="E33" s="766">
        <v>1</v>
      </c>
      <c r="F33" s="753">
        <v>213.24</v>
      </c>
    </row>
    <row r="34" spans="1:6" ht="14.4" customHeight="1" x14ac:dyDescent="0.3">
      <c r="A34" s="776" t="s">
        <v>1285</v>
      </c>
      <c r="B34" s="752"/>
      <c r="C34" s="766">
        <v>0</v>
      </c>
      <c r="D34" s="752">
        <v>127.11000000000001</v>
      </c>
      <c r="E34" s="766">
        <v>1</v>
      </c>
      <c r="F34" s="753">
        <v>127.11000000000001</v>
      </c>
    </row>
    <row r="35" spans="1:6" ht="14.4" customHeight="1" x14ac:dyDescent="0.3">
      <c r="A35" s="776" t="s">
        <v>1286</v>
      </c>
      <c r="B35" s="752"/>
      <c r="C35" s="766">
        <v>0</v>
      </c>
      <c r="D35" s="752">
        <v>117.19000000000003</v>
      </c>
      <c r="E35" s="766">
        <v>1</v>
      </c>
      <c r="F35" s="753">
        <v>117.19000000000003</v>
      </c>
    </row>
    <row r="36" spans="1:6" ht="14.4" customHeight="1" x14ac:dyDescent="0.3">
      <c r="A36" s="776" t="s">
        <v>1287</v>
      </c>
      <c r="B36" s="752"/>
      <c r="C36" s="766">
        <v>0</v>
      </c>
      <c r="D36" s="752">
        <v>38.019999999999996</v>
      </c>
      <c r="E36" s="766">
        <v>1</v>
      </c>
      <c r="F36" s="753">
        <v>38.019999999999996</v>
      </c>
    </row>
    <row r="37" spans="1:6" ht="14.4" customHeight="1" x14ac:dyDescent="0.3">
      <c r="A37" s="776" t="s">
        <v>1288</v>
      </c>
      <c r="B37" s="752"/>
      <c r="C37" s="766">
        <v>0</v>
      </c>
      <c r="D37" s="752">
        <v>64.569999999999993</v>
      </c>
      <c r="E37" s="766">
        <v>1</v>
      </c>
      <c r="F37" s="753">
        <v>64.569999999999993</v>
      </c>
    </row>
    <row r="38" spans="1:6" ht="14.4" customHeight="1" x14ac:dyDescent="0.3">
      <c r="A38" s="776" t="s">
        <v>1289</v>
      </c>
      <c r="B38" s="752"/>
      <c r="C38" s="766">
        <v>0</v>
      </c>
      <c r="D38" s="752">
        <v>272.16000000000003</v>
      </c>
      <c r="E38" s="766">
        <v>1</v>
      </c>
      <c r="F38" s="753">
        <v>272.16000000000003</v>
      </c>
    </row>
    <row r="39" spans="1:6" ht="14.4" customHeight="1" x14ac:dyDescent="0.3">
      <c r="A39" s="776" t="s">
        <v>1290</v>
      </c>
      <c r="B39" s="752"/>
      <c r="C39" s="766">
        <v>0</v>
      </c>
      <c r="D39" s="752">
        <v>116.41</v>
      </c>
      <c r="E39" s="766">
        <v>1</v>
      </c>
      <c r="F39" s="753">
        <v>116.41</v>
      </c>
    </row>
    <row r="40" spans="1:6" ht="14.4" customHeight="1" x14ac:dyDescent="0.3">
      <c r="A40" s="776" t="s">
        <v>1291</v>
      </c>
      <c r="B40" s="752"/>
      <c r="C40" s="766">
        <v>0</v>
      </c>
      <c r="D40" s="752">
        <v>69.38000000000001</v>
      </c>
      <c r="E40" s="766">
        <v>1</v>
      </c>
      <c r="F40" s="753">
        <v>69.38000000000001</v>
      </c>
    </row>
    <row r="41" spans="1:6" ht="14.4" customHeight="1" x14ac:dyDescent="0.3">
      <c r="A41" s="776" t="s">
        <v>1292</v>
      </c>
      <c r="B41" s="752"/>
      <c r="C41" s="766">
        <v>0</v>
      </c>
      <c r="D41" s="752">
        <v>435.12</v>
      </c>
      <c r="E41" s="766">
        <v>1</v>
      </c>
      <c r="F41" s="753">
        <v>435.12</v>
      </c>
    </row>
    <row r="42" spans="1:6" ht="14.4" customHeight="1" x14ac:dyDescent="0.3">
      <c r="A42" s="776" t="s">
        <v>1293</v>
      </c>
      <c r="B42" s="752"/>
      <c r="C42" s="766">
        <v>0</v>
      </c>
      <c r="D42" s="752">
        <v>139.84999999999997</v>
      </c>
      <c r="E42" s="766">
        <v>1</v>
      </c>
      <c r="F42" s="753">
        <v>139.84999999999997</v>
      </c>
    </row>
    <row r="43" spans="1:6" ht="14.4" customHeight="1" x14ac:dyDescent="0.3">
      <c r="A43" s="776" t="s">
        <v>1294</v>
      </c>
      <c r="B43" s="752"/>
      <c r="C43" s="766">
        <v>0</v>
      </c>
      <c r="D43" s="752">
        <v>74.529999999999987</v>
      </c>
      <c r="E43" s="766">
        <v>1</v>
      </c>
      <c r="F43" s="753">
        <v>74.529999999999987</v>
      </c>
    </row>
    <row r="44" spans="1:6" ht="14.4" customHeight="1" x14ac:dyDescent="0.3">
      <c r="A44" s="776" t="s">
        <v>1295</v>
      </c>
      <c r="B44" s="752"/>
      <c r="C44" s="766">
        <v>0</v>
      </c>
      <c r="D44" s="752">
        <v>5500</v>
      </c>
      <c r="E44" s="766">
        <v>1</v>
      </c>
      <c r="F44" s="753">
        <v>5500</v>
      </c>
    </row>
    <row r="45" spans="1:6" ht="14.4" customHeight="1" x14ac:dyDescent="0.3">
      <c r="A45" s="776" t="s">
        <v>1296</v>
      </c>
      <c r="B45" s="752"/>
      <c r="C45" s="766">
        <v>0</v>
      </c>
      <c r="D45" s="752">
        <v>1717.8999999999996</v>
      </c>
      <c r="E45" s="766">
        <v>1</v>
      </c>
      <c r="F45" s="753">
        <v>1717.8999999999996</v>
      </c>
    </row>
    <row r="46" spans="1:6" ht="14.4" customHeight="1" x14ac:dyDescent="0.3">
      <c r="A46" s="776" t="s">
        <v>1297</v>
      </c>
      <c r="B46" s="752"/>
      <c r="C46" s="766">
        <v>0</v>
      </c>
      <c r="D46" s="752">
        <v>224.54000000000008</v>
      </c>
      <c r="E46" s="766">
        <v>1</v>
      </c>
      <c r="F46" s="753">
        <v>224.54000000000008</v>
      </c>
    </row>
    <row r="47" spans="1:6" ht="14.4" customHeight="1" x14ac:dyDescent="0.3">
      <c r="A47" s="776" t="s">
        <v>1298</v>
      </c>
      <c r="B47" s="752"/>
      <c r="C47" s="766">
        <v>0</v>
      </c>
      <c r="D47" s="752">
        <v>87682.176000000007</v>
      </c>
      <c r="E47" s="766">
        <v>1</v>
      </c>
      <c r="F47" s="753">
        <v>87682.176000000007</v>
      </c>
    </row>
    <row r="48" spans="1:6" ht="14.4" customHeight="1" x14ac:dyDescent="0.3">
      <c r="A48" s="776" t="s">
        <v>1299</v>
      </c>
      <c r="B48" s="752"/>
      <c r="C48" s="766">
        <v>0</v>
      </c>
      <c r="D48" s="752">
        <v>22962.5</v>
      </c>
      <c r="E48" s="766">
        <v>1</v>
      </c>
      <c r="F48" s="753">
        <v>22962.5</v>
      </c>
    </row>
    <row r="49" spans="1:6" ht="14.4" customHeight="1" x14ac:dyDescent="0.3">
      <c r="A49" s="776" t="s">
        <v>1300</v>
      </c>
      <c r="B49" s="752"/>
      <c r="C49" s="766">
        <v>0</v>
      </c>
      <c r="D49" s="752">
        <v>1836.1599999999999</v>
      </c>
      <c r="E49" s="766">
        <v>1</v>
      </c>
      <c r="F49" s="753">
        <v>1836.1599999999999</v>
      </c>
    </row>
    <row r="50" spans="1:6" ht="14.4" customHeight="1" x14ac:dyDescent="0.3">
      <c r="A50" s="776" t="s">
        <v>1301</v>
      </c>
      <c r="B50" s="752"/>
      <c r="C50" s="766">
        <v>0</v>
      </c>
      <c r="D50" s="752">
        <v>1459.1499999999999</v>
      </c>
      <c r="E50" s="766">
        <v>1</v>
      </c>
      <c r="F50" s="753">
        <v>1459.1499999999999</v>
      </c>
    </row>
    <row r="51" spans="1:6" ht="14.4" customHeight="1" x14ac:dyDescent="0.3">
      <c r="A51" s="776" t="s">
        <v>1302</v>
      </c>
      <c r="B51" s="752"/>
      <c r="C51" s="766">
        <v>0</v>
      </c>
      <c r="D51" s="752">
        <v>1684.53</v>
      </c>
      <c r="E51" s="766">
        <v>1</v>
      </c>
      <c r="F51" s="753">
        <v>1684.53</v>
      </c>
    </row>
    <row r="52" spans="1:6" ht="14.4" customHeight="1" x14ac:dyDescent="0.3">
      <c r="A52" s="776" t="s">
        <v>1303</v>
      </c>
      <c r="B52" s="752"/>
      <c r="C52" s="766">
        <v>0</v>
      </c>
      <c r="D52" s="752">
        <v>4068.0640000000003</v>
      </c>
      <c r="E52" s="766">
        <v>1</v>
      </c>
      <c r="F52" s="753">
        <v>4068.0640000000003</v>
      </c>
    </row>
    <row r="53" spans="1:6" ht="14.4" customHeight="1" x14ac:dyDescent="0.3">
      <c r="A53" s="776" t="s">
        <v>1304</v>
      </c>
      <c r="B53" s="752"/>
      <c r="C53" s="766">
        <v>0</v>
      </c>
      <c r="D53" s="752">
        <v>2644</v>
      </c>
      <c r="E53" s="766">
        <v>1</v>
      </c>
      <c r="F53" s="753">
        <v>2644</v>
      </c>
    </row>
    <row r="54" spans="1:6" ht="14.4" customHeight="1" x14ac:dyDescent="0.3">
      <c r="A54" s="776" t="s">
        <v>1305</v>
      </c>
      <c r="B54" s="752"/>
      <c r="C54" s="766">
        <v>0</v>
      </c>
      <c r="D54" s="752">
        <v>21486.168830005368</v>
      </c>
      <c r="E54" s="766">
        <v>1</v>
      </c>
      <c r="F54" s="753">
        <v>21486.168830005368</v>
      </c>
    </row>
    <row r="55" spans="1:6" ht="14.4" customHeight="1" x14ac:dyDescent="0.3">
      <c r="A55" s="776" t="s">
        <v>1306</v>
      </c>
      <c r="B55" s="752"/>
      <c r="C55" s="766">
        <v>0</v>
      </c>
      <c r="D55" s="752">
        <v>1580.222</v>
      </c>
      <c r="E55" s="766">
        <v>1</v>
      </c>
      <c r="F55" s="753">
        <v>1580.222</v>
      </c>
    </row>
    <row r="56" spans="1:6" ht="14.4" customHeight="1" x14ac:dyDescent="0.3">
      <c r="A56" s="776" t="s">
        <v>1307</v>
      </c>
      <c r="B56" s="752"/>
      <c r="C56" s="766">
        <v>0</v>
      </c>
      <c r="D56" s="752">
        <v>8252.7000000000007</v>
      </c>
      <c r="E56" s="766">
        <v>1</v>
      </c>
      <c r="F56" s="753">
        <v>8252.7000000000007</v>
      </c>
    </row>
    <row r="57" spans="1:6" ht="14.4" customHeight="1" x14ac:dyDescent="0.3">
      <c r="A57" s="776" t="s">
        <v>1308</v>
      </c>
      <c r="B57" s="752"/>
      <c r="C57" s="766">
        <v>0</v>
      </c>
      <c r="D57" s="752">
        <v>6765</v>
      </c>
      <c r="E57" s="766">
        <v>1</v>
      </c>
      <c r="F57" s="753">
        <v>6765</v>
      </c>
    </row>
    <row r="58" spans="1:6" ht="14.4" customHeight="1" x14ac:dyDescent="0.3">
      <c r="A58" s="776" t="s">
        <v>1309</v>
      </c>
      <c r="B58" s="752"/>
      <c r="C58" s="766">
        <v>0</v>
      </c>
      <c r="D58" s="752">
        <v>204.60000000000005</v>
      </c>
      <c r="E58" s="766">
        <v>1</v>
      </c>
      <c r="F58" s="753">
        <v>204.60000000000005</v>
      </c>
    </row>
    <row r="59" spans="1:6" ht="14.4" customHeight="1" x14ac:dyDescent="0.3">
      <c r="A59" s="776" t="s">
        <v>1310</v>
      </c>
      <c r="B59" s="752"/>
      <c r="C59" s="766">
        <v>0</v>
      </c>
      <c r="D59" s="752">
        <v>149.02999999999997</v>
      </c>
      <c r="E59" s="766">
        <v>1</v>
      </c>
      <c r="F59" s="753">
        <v>149.02999999999997</v>
      </c>
    </row>
    <row r="60" spans="1:6" ht="14.4" customHeight="1" x14ac:dyDescent="0.3">
      <c r="A60" s="776" t="s">
        <v>1311</v>
      </c>
      <c r="B60" s="752">
        <v>737.78</v>
      </c>
      <c r="C60" s="766">
        <v>1</v>
      </c>
      <c r="D60" s="752"/>
      <c r="E60" s="766">
        <v>0</v>
      </c>
      <c r="F60" s="753">
        <v>737.78</v>
      </c>
    </row>
    <row r="61" spans="1:6" ht="14.4" customHeight="1" x14ac:dyDescent="0.3">
      <c r="A61" s="776" t="s">
        <v>1312</v>
      </c>
      <c r="B61" s="752">
        <v>4559.25</v>
      </c>
      <c r="C61" s="766">
        <v>1</v>
      </c>
      <c r="D61" s="752"/>
      <c r="E61" s="766">
        <v>0</v>
      </c>
      <c r="F61" s="753">
        <v>4559.25</v>
      </c>
    </row>
    <row r="62" spans="1:6" ht="14.4" customHeight="1" x14ac:dyDescent="0.3">
      <c r="A62" s="776" t="s">
        <v>1313</v>
      </c>
      <c r="B62" s="752"/>
      <c r="C62" s="766">
        <v>0</v>
      </c>
      <c r="D62" s="752">
        <v>16770.02</v>
      </c>
      <c r="E62" s="766">
        <v>1</v>
      </c>
      <c r="F62" s="753">
        <v>16770.02</v>
      </c>
    </row>
    <row r="63" spans="1:6" ht="14.4" customHeight="1" x14ac:dyDescent="0.3">
      <c r="A63" s="776" t="s">
        <v>1314</v>
      </c>
      <c r="B63" s="752"/>
      <c r="C63" s="766">
        <v>0</v>
      </c>
      <c r="D63" s="752">
        <v>7529.5</v>
      </c>
      <c r="E63" s="766">
        <v>1</v>
      </c>
      <c r="F63" s="753">
        <v>7529.5</v>
      </c>
    </row>
    <row r="64" spans="1:6" ht="14.4" customHeight="1" x14ac:dyDescent="0.3">
      <c r="A64" s="776" t="s">
        <v>1315</v>
      </c>
      <c r="B64" s="752"/>
      <c r="C64" s="766">
        <v>0</v>
      </c>
      <c r="D64" s="752">
        <v>125.39</v>
      </c>
      <c r="E64" s="766">
        <v>1</v>
      </c>
      <c r="F64" s="753">
        <v>125.39</v>
      </c>
    </row>
    <row r="65" spans="1:6" ht="14.4" customHeight="1" x14ac:dyDescent="0.3">
      <c r="A65" s="776" t="s">
        <v>1316</v>
      </c>
      <c r="B65" s="752"/>
      <c r="C65" s="766">
        <v>0</v>
      </c>
      <c r="D65" s="752">
        <v>173.26000000000002</v>
      </c>
      <c r="E65" s="766">
        <v>1</v>
      </c>
      <c r="F65" s="753">
        <v>173.26000000000002</v>
      </c>
    </row>
    <row r="66" spans="1:6" ht="14.4" customHeight="1" x14ac:dyDescent="0.3">
      <c r="A66" s="776" t="s">
        <v>1317</v>
      </c>
      <c r="B66" s="752"/>
      <c r="C66" s="766">
        <v>0</v>
      </c>
      <c r="D66" s="752">
        <v>86.679999999999978</v>
      </c>
      <c r="E66" s="766">
        <v>1</v>
      </c>
      <c r="F66" s="753">
        <v>86.679999999999978</v>
      </c>
    </row>
    <row r="67" spans="1:6" ht="14.4" customHeight="1" x14ac:dyDescent="0.3">
      <c r="A67" s="776" t="s">
        <v>1318</v>
      </c>
      <c r="B67" s="752"/>
      <c r="C67" s="766">
        <v>0</v>
      </c>
      <c r="D67" s="752">
        <v>60.079999999999984</v>
      </c>
      <c r="E67" s="766">
        <v>1</v>
      </c>
      <c r="F67" s="753">
        <v>60.079999999999984</v>
      </c>
    </row>
    <row r="68" spans="1:6" ht="14.4" customHeight="1" x14ac:dyDescent="0.3">
      <c r="A68" s="776" t="s">
        <v>1319</v>
      </c>
      <c r="B68" s="752"/>
      <c r="C68" s="766">
        <v>0</v>
      </c>
      <c r="D68" s="752">
        <v>578.81000000000006</v>
      </c>
      <c r="E68" s="766">
        <v>1</v>
      </c>
      <c r="F68" s="753">
        <v>578.81000000000006</v>
      </c>
    </row>
    <row r="69" spans="1:6" ht="14.4" customHeight="1" x14ac:dyDescent="0.3">
      <c r="A69" s="776" t="s">
        <v>1320</v>
      </c>
      <c r="B69" s="752"/>
      <c r="C69" s="766">
        <v>0</v>
      </c>
      <c r="D69" s="752">
        <v>54.530000000000015</v>
      </c>
      <c r="E69" s="766">
        <v>1</v>
      </c>
      <c r="F69" s="753">
        <v>54.530000000000015</v>
      </c>
    </row>
    <row r="70" spans="1:6" ht="14.4" customHeight="1" x14ac:dyDescent="0.3">
      <c r="A70" s="776" t="s">
        <v>1321</v>
      </c>
      <c r="B70" s="752"/>
      <c r="C70" s="766">
        <v>0</v>
      </c>
      <c r="D70" s="752">
        <v>96.35</v>
      </c>
      <c r="E70" s="766">
        <v>1</v>
      </c>
      <c r="F70" s="753">
        <v>96.35</v>
      </c>
    </row>
    <row r="71" spans="1:6" ht="14.4" customHeight="1" x14ac:dyDescent="0.3">
      <c r="A71" s="776" t="s">
        <v>1322</v>
      </c>
      <c r="B71" s="752"/>
      <c r="C71" s="766">
        <v>0</v>
      </c>
      <c r="D71" s="752">
        <v>183.07000000000005</v>
      </c>
      <c r="E71" s="766">
        <v>1</v>
      </c>
      <c r="F71" s="753">
        <v>183.07000000000005</v>
      </c>
    </row>
    <row r="72" spans="1:6" ht="14.4" customHeight="1" x14ac:dyDescent="0.3">
      <c r="A72" s="776" t="s">
        <v>1323</v>
      </c>
      <c r="B72" s="752"/>
      <c r="C72" s="766">
        <v>0</v>
      </c>
      <c r="D72" s="752">
        <v>151.24000054783048</v>
      </c>
      <c r="E72" s="766">
        <v>1</v>
      </c>
      <c r="F72" s="753">
        <v>151.24000054783048</v>
      </c>
    </row>
    <row r="73" spans="1:6" ht="14.4" customHeight="1" x14ac:dyDescent="0.3">
      <c r="A73" s="776" t="s">
        <v>1324</v>
      </c>
      <c r="B73" s="752"/>
      <c r="C73" s="766">
        <v>0</v>
      </c>
      <c r="D73" s="752">
        <v>70.419999999999973</v>
      </c>
      <c r="E73" s="766">
        <v>1</v>
      </c>
      <c r="F73" s="753">
        <v>70.419999999999973</v>
      </c>
    </row>
    <row r="74" spans="1:6" ht="14.4" customHeight="1" x14ac:dyDescent="0.3">
      <c r="A74" s="776" t="s">
        <v>1325</v>
      </c>
      <c r="B74" s="752">
        <v>115.93</v>
      </c>
      <c r="C74" s="766">
        <v>1</v>
      </c>
      <c r="D74" s="752"/>
      <c r="E74" s="766">
        <v>0</v>
      </c>
      <c r="F74" s="753">
        <v>115.93</v>
      </c>
    </row>
    <row r="75" spans="1:6" ht="14.4" customHeight="1" x14ac:dyDescent="0.3">
      <c r="A75" s="776" t="s">
        <v>1326</v>
      </c>
      <c r="B75" s="752"/>
      <c r="C75" s="766">
        <v>0</v>
      </c>
      <c r="D75" s="752">
        <v>212.23000000000002</v>
      </c>
      <c r="E75" s="766">
        <v>1</v>
      </c>
      <c r="F75" s="753">
        <v>212.23000000000002</v>
      </c>
    </row>
    <row r="76" spans="1:6" ht="14.4" customHeight="1" x14ac:dyDescent="0.3">
      <c r="A76" s="776" t="s">
        <v>1327</v>
      </c>
      <c r="B76" s="752"/>
      <c r="C76" s="766">
        <v>0</v>
      </c>
      <c r="D76" s="752">
        <v>338</v>
      </c>
      <c r="E76" s="766">
        <v>1</v>
      </c>
      <c r="F76" s="753">
        <v>338</v>
      </c>
    </row>
    <row r="77" spans="1:6" ht="14.4" customHeight="1" x14ac:dyDescent="0.3">
      <c r="A77" s="776" t="s">
        <v>1328</v>
      </c>
      <c r="B77" s="752"/>
      <c r="C77" s="766">
        <v>0</v>
      </c>
      <c r="D77" s="752">
        <v>89.489999999999981</v>
      </c>
      <c r="E77" s="766">
        <v>1</v>
      </c>
      <c r="F77" s="753">
        <v>89.489999999999981</v>
      </c>
    </row>
    <row r="78" spans="1:6" ht="14.4" customHeight="1" x14ac:dyDescent="0.3">
      <c r="A78" s="776" t="s">
        <v>1329</v>
      </c>
      <c r="B78" s="752"/>
      <c r="C78" s="766">
        <v>0</v>
      </c>
      <c r="D78" s="752">
        <v>7990.1600000000008</v>
      </c>
      <c r="E78" s="766">
        <v>1</v>
      </c>
      <c r="F78" s="753">
        <v>7990.1600000000008</v>
      </c>
    </row>
    <row r="79" spans="1:6" ht="14.4" customHeight="1" x14ac:dyDescent="0.3">
      <c r="A79" s="776" t="s">
        <v>1330</v>
      </c>
      <c r="B79" s="752"/>
      <c r="C79" s="766">
        <v>0</v>
      </c>
      <c r="D79" s="752">
        <v>195.81000000000006</v>
      </c>
      <c r="E79" s="766">
        <v>1</v>
      </c>
      <c r="F79" s="753">
        <v>195.81000000000006</v>
      </c>
    </row>
    <row r="80" spans="1:6" ht="14.4" customHeight="1" x14ac:dyDescent="0.3">
      <c r="A80" s="776" t="s">
        <v>1331</v>
      </c>
      <c r="B80" s="752"/>
      <c r="C80" s="766">
        <v>0</v>
      </c>
      <c r="D80" s="752">
        <v>994.88000000000011</v>
      </c>
      <c r="E80" s="766">
        <v>1</v>
      </c>
      <c r="F80" s="753">
        <v>994.88000000000011</v>
      </c>
    </row>
    <row r="81" spans="1:6" ht="14.4" customHeight="1" x14ac:dyDescent="0.3">
      <c r="A81" s="776" t="s">
        <v>1332</v>
      </c>
      <c r="B81" s="752"/>
      <c r="C81" s="766">
        <v>0</v>
      </c>
      <c r="D81" s="752">
        <v>789.2800000000002</v>
      </c>
      <c r="E81" s="766">
        <v>1</v>
      </c>
      <c r="F81" s="753">
        <v>789.2800000000002</v>
      </c>
    </row>
    <row r="82" spans="1:6" ht="14.4" customHeight="1" x14ac:dyDescent="0.3">
      <c r="A82" s="776" t="s">
        <v>1333</v>
      </c>
      <c r="B82" s="752"/>
      <c r="C82" s="766">
        <v>0</v>
      </c>
      <c r="D82" s="752">
        <v>166.91</v>
      </c>
      <c r="E82" s="766">
        <v>1</v>
      </c>
      <c r="F82" s="753">
        <v>166.91</v>
      </c>
    </row>
    <row r="83" spans="1:6" ht="14.4" customHeight="1" x14ac:dyDescent="0.3">
      <c r="A83" s="776" t="s">
        <v>1334</v>
      </c>
      <c r="B83" s="752"/>
      <c r="C83" s="766">
        <v>0</v>
      </c>
      <c r="D83" s="752">
        <v>740.12000000000012</v>
      </c>
      <c r="E83" s="766">
        <v>1</v>
      </c>
      <c r="F83" s="753">
        <v>740.12000000000012</v>
      </c>
    </row>
    <row r="84" spans="1:6" ht="14.4" customHeight="1" x14ac:dyDescent="0.3">
      <c r="A84" s="776" t="s">
        <v>1335</v>
      </c>
      <c r="B84" s="752"/>
      <c r="C84" s="766">
        <v>0</v>
      </c>
      <c r="D84" s="752">
        <v>5685.26</v>
      </c>
      <c r="E84" s="766">
        <v>1</v>
      </c>
      <c r="F84" s="753">
        <v>5685.26</v>
      </c>
    </row>
    <row r="85" spans="1:6" ht="14.4" customHeight="1" thickBot="1" x14ac:dyDescent="0.35">
      <c r="A85" s="777" t="s">
        <v>1336</v>
      </c>
      <c r="B85" s="768"/>
      <c r="C85" s="769">
        <v>0</v>
      </c>
      <c r="D85" s="768">
        <v>29219.19</v>
      </c>
      <c r="E85" s="769">
        <v>1</v>
      </c>
      <c r="F85" s="770">
        <v>29219.19</v>
      </c>
    </row>
    <row r="86" spans="1:6" ht="14.4" customHeight="1" thickBot="1" x14ac:dyDescent="0.35">
      <c r="A86" s="771" t="s">
        <v>3</v>
      </c>
      <c r="B86" s="772">
        <v>5412.96</v>
      </c>
      <c r="C86" s="773">
        <v>1.5521864949681642E-2</v>
      </c>
      <c r="D86" s="772">
        <v>343318.33083055326</v>
      </c>
      <c r="E86" s="773">
        <v>0.98447813505031834</v>
      </c>
      <c r="F86" s="774">
        <v>348731.29083055328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1689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</v>
      </c>
      <c r="G3" s="47">
        <f>SUBTOTAL(9,G6:G1048576)</f>
        <v>5412.96</v>
      </c>
      <c r="H3" s="48">
        <f>IF(M3=0,0,G3/M3)</f>
        <v>1.5521864949681653E-2</v>
      </c>
      <c r="I3" s="47">
        <f>SUBTOTAL(9,I6:I1048576)</f>
        <v>2152.8000000000002</v>
      </c>
      <c r="J3" s="47">
        <f>SUBTOTAL(9,J6:J1048576)</f>
        <v>343318.33083055314</v>
      </c>
      <c r="K3" s="48">
        <f>IF(M3=0,0,J3/M3)</f>
        <v>0.98447813505031867</v>
      </c>
      <c r="L3" s="47">
        <f>SUBTOTAL(9,L6:L1048576)</f>
        <v>2160.8000000000002</v>
      </c>
      <c r="M3" s="49">
        <f>SUBTOTAL(9,M6:M1048576)</f>
        <v>348731.29083055304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566</v>
      </c>
      <c r="B6" s="741" t="s">
        <v>1337</v>
      </c>
      <c r="C6" s="741" t="s">
        <v>1338</v>
      </c>
      <c r="D6" s="741" t="s">
        <v>626</v>
      </c>
      <c r="E6" s="741" t="s">
        <v>1339</v>
      </c>
      <c r="F6" s="745"/>
      <c r="G6" s="745"/>
      <c r="H6" s="765">
        <v>0</v>
      </c>
      <c r="I6" s="745">
        <v>50</v>
      </c>
      <c r="J6" s="745">
        <v>832.10000000000014</v>
      </c>
      <c r="K6" s="765">
        <v>1</v>
      </c>
      <c r="L6" s="745">
        <v>50</v>
      </c>
      <c r="M6" s="746">
        <v>832.10000000000014</v>
      </c>
    </row>
    <row r="7" spans="1:13" ht="14.4" customHeight="1" x14ac:dyDescent="0.3">
      <c r="A7" s="747" t="s">
        <v>566</v>
      </c>
      <c r="B7" s="748" t="s">
        <v>1340</v>
      </c>
      <c r="C7" s="748" t="s">
        <v>1341</v>
      </c>
      <c r="D7" s="748" t="s">
        <v>1342</v>
      </c>
      <c r="E7" s="748" t="s">
        <v>1343</v>
      </c>
      <c r="F7" s="752"/>
      <c r="G7" s="752"/>
      <c r="H7" s="766">
        <v>0</v>
      </c>
      <c r="I7" s="752">
        <v>1</v>
      </c>
      <c r="J7" s="752">
        <v>312.47000000000003</v>
      </c>
      <c r="K7" s="766">
        <v>1</v>
      </c>
      <c r="L7" s="752">
        <v>1</v>
      </c>
      <c r="M7" s="753">
        <v>312.47000000000003</v>
      </c>
    </row>
    <row r="8" spans="1:13" ht="14.4" customHeight="1" x14ac:dyDescent="0.3">
      <c r="A8" s="747" t="s">
        <v>566</v>
      </c>
      <c r="B8" s="748" t="s">
        <v>1344</v>
      </c>
      <c r="C8" s="748" t="s">
        <v>1345</v>
      </c>
      <c r="D8" s="748" t="s">
        <v>1346</v>
      </c>
      <c r="E8" s="748" t="s">
        <v>1347</v>
      </c>
      <c r="F8" s="752"/>
      <c r="G8" s="752"/>
      <c r="H8" s="766">
        <v>0</v>
      </c>
      <c r="I8" s="752">
        <v>2</v>
      </c>
      <c r="J8" s="752">
        <v>547.79999999999995</v>
      </c>
      <c r="K8" s="766">
        <v>1</v>
      </c>
      <c r="L8" s="752">
        <v>2</v>
      </c>
      <c r="M8" s="753">
        <v>547.79999999999995</v>
      </c>
    </row>
    <row r="9" spans="1:13" ht="14.4" customHeight="1" x14ac:dyDescent="0.3">
      <c r="A9" s="747" t="s">
        <v>566</v>
      </c>
      <c r="B9" s="748" t="s">
        <v>1348</v>
      </c>
      <c r="C9" s="748" t="s">
        <v>1349</v>
      </c>
      <c r="D9" s="748" t="s">
        <v>1350</v>
      </c>
      <c r="E9" s="748" t="s">
        <v>1351</v>
      </c>
      <c r="F9" s="752"/>
      <c r="G9" s="752"/>
      <c r="H9" s="766">
        <v>0</v>
      </c>
      <c r="I9" s="752">
        <v>2</v>
      </c>
      <c r="J9" s="752">
        <v>812.41999999999985</v>
      </c>
      <c r="K9" s="766">
        <v>1</v>
      </c>
      <c r="L9" s="752">
        <v>2</v>
      </c>
      <c r="M9" s="753">
        <v>812.41999999999985</v>
      </c>
    </row>
    <row r="10" spans="1:13" ht="14.4" customHeight="1" x14ac:dyDescent="0.3">
      <c r="A10" s="747" t="s">
        <v>566</v>
      </c>
      <c r="B10" s="748" t="s">
        <v>1352</v>
      </c>
      <c r="C10" s="748" t="s">
        <v>1353</v>
      </c>
      <c r="D10" s="748" t="s">
        <v>753</v>
      </c>
      <c r="E10" s="748" t="s">
        <v>1354</v>
      </c>
      <c r="F10" s="752"/>
      <c r="G10" s="752"/>
      <c r="H10" s="766">
        <v>0</v>
      </c>
      <c r="I10" s="752">
        <v>1</v>
      </c>
      <c r="J10" s="752">
        <v>92.44000000000004</v>
      </c>
      <c r="K10" s="766">
        <v>1</v>
      </c>
      <c r="L10" s="752">
        <v>1</v>
      </c>
      <c r="M10" s="753">
        <v>92.44000000000004</v>
      </c>
    </row>
    <row r="11" spans="1:13" ht="14.4" customHeight="1" x14ac:dyDescent="0.3">
      <c r="A11" s="747" t="s">
        <v>566</v>
      </c>
      <c r="B11" s="748" t="s">
        <v>1355</v>
      </c>
      <c r="C11" s="748" t="s">
        <v>1356</v>
      </c>
      <c r="D11" s="748" t="s">
        <v>1357</v>
      </c>
      <c r="E11" s="748" t="s">
        <v>1358</v>
      </c>
      <c r="F11" s="752"/>
      <c r="G11" s="752"/>
      <c r="H11" s="766">
        <v>0</v>
      </c>
      <c r="I11" s="752">
        <v>1</v>
      </c>
      <c r="J11" s="752">
        <v>111.27000000000002</v>
      </c>
      <c r="K11" s="766">
        <v>1</v>
      </c>
      <c r="L11" s="752">
        <v>1</v>
      </c>
      <c r="M11" s="753">
        <v>111.27000000000002</v>
      </c>
    </row>
    <row r="12" spans="1:13" ht="14.4" customHeight="1" x14ac:dyDescent="0.3">
      <c r="A12" s="747" t="s">
        <v>566</v>
      </c>
      <c r="B12" s="748" t="s">
        <v>1355</v>
      </c>
      <c r="C12" s="748" t="s">
        <v>1359</v>
      </c>
      <c r="D12" s="748" t="s">
        <v>1357</v>
      </c>
      <c r="E12" s="748" t="s">
        <v>1360</v>
      </c>
      <c r="F12" s="752"/>
      <c r="G12" s="752"/>
      <c r="H12" s="766">
        <v>0</v>
      </c>
      <c r="I12" s="752">
        <v>1</v>
      </c>
      <c r="J12" s="752">
        <v>137.52000000000004</v>
      </c>
      <c r="K12" s="766">
        <v>1</v>
      </c>
      <c r="L12" s="752">
        <v>1</v>
      </c>
      <c r="M12" s="753">
        <v>137.52000000000004</v>
      </c>
    </row>
    <row r="13" spans="1:13" ht="14.4" customHeight="1" x14ac:dyDescent="0.3">
      <c r="A13" s="747" t="s">
        <v>566</v>
      </c>
      <c r="B13" s="748" t="s">
        <v>1361</v>
      </c>
      <c r="C13" s="748" t="s">
        <v>1362</v>
      </c>
      <c r="D13" s="748" t="s">
        <v>658</v>
      </c>
      <c r="E13" s="748" t="s">
        <v>1363</v>
      </c>
      <c r="F13" s="752"/>
      <c r="G13" s="752"/>
      <c r="H13" s="766">
        <v>0</v>
      </c>
      <c r="I13" s="752">
        <v>5</v>
      </c>
      <c r="J13" s="752">
        <v>16500</v>
      </c>
      <c r="K13" s="766">
        <v>1</v>
      </c>
      <c r="L13" s="752">
        <v>5</v>
      </c>
      <c r="M13" s="753">
        <v>16500</v>
      </c>
    </row>
    <row r="14" spans="1:13" ht="14.4" customHeight="1" x14ac:dyDescent="0.3">
      <c r="A14" s="747" t="s">
        <v>566</v>
      </c>
      <c r="B14" s="748" t="s">
        <v>1361</v>
      </c>
      <c r="C14" s="748" t="s">
        <v>1364</v>
      </c>
      <c r="D14" s="748" t="s">
        <v>660</v>
      </c>
      <c r="E14" s="748" t="s">
        <v>1365</v>
      </c>
      <c r="F14" s="752"/>
      <c r="G14" s="752"/>
      <c r="H14" s="766">
        <v>0</v>
      </c>
      <c r="I14" s="752">
        <v>1</v>
      </c>
      <c r="J14" s="752">
        <v>1501.02</v>
      </c>
      <c r="K14" s="766">
        <v>1</v>
      </c>
      <c r="L14" s="752">
        <v>1</v>
      </c>
      <c r="M14" s="753">
        <v>1501.02</v>
      </c>
    </row>
    <row r="15" spans="1:13" ht="14.4" customHeight="1" x14ac:dyDescent="0.3">
      <c r="A15" s="747" t="s">
        <v>566</v>
      </c>
      <c r="B15" s="748" t="s">
        <v>1366</v>
      </c>
      <c r="C15" s="748" t="s">
        <v>1367</v>
      </c>
      <c r="D15" s="748" t="s">
        <v>1368</v>
      </c>
      <c r="E15" s="748" t="s">
        <v>1369</v>
      </c>
      <c r="F15" s="752"/>
      <c r="G15" s="752"/>
      <c r="H15" s="766">
        <v>0</v>
      </c>
      <c r="I15" s="752">
        <v>1</v>
      </c>
      <c r="J15" s="752">
        <v>242.17000000000004</v>
      </c>
      <c r="K15" s="766">
        <v>1</v>
      </c>
      <c r="L15" s="752">
        <v>1</v>
      </c>
      <c r="M15" s="753">
        <v>242.17000000000004</v>
      </c>
    </row>
    <row r="16" spans="1:13" ht="14.4" customHeight="1" x14ac:dyDescent="0.3">
      <c r="A16" s="747" t="s">
        <v>566</v>
      </c>
      <c r="B16" s="748" t="s">
        <v>1370</v>
      </c>
      <c r="C16" s="748" t="s">
        <v>1371</v>
      </c>
      <c r="D16" s="748" t="s">
        <v>662</v>
      </c>
      <c r="E16" s="748" t="s">
        <v>663</v>
      </c>
      <c r="F16" s="752"/>
      <c r="G16" s="752"/>
      <c r="H16" s="766">
        <v>0</v>
      </c>
      <c r="I16" s="752">
        <v>3</v>
      </c>
      <c r="J16" s="752">
        <v>121.16999999999999</v>
      </c>
      <c r="K16" s="766">
        <v>1</v>
      </c>
      <c r="L16" s="752">
        <v>3</v>
      </c>
      <c r="M16" s="753">
        <v>121.16999999999999</v>
      </c>
    </row>
    <row r="17" spans="1:13" ht="14.4" customHeight="1" x14ac:dyDescent="0.3">
      <c r="A17" s="747" t="s">
        <v>566</v>
      </c>
      <c r="B17" s="748" t="s">
        <v>1372</v>
      </c>
      <c r="C17" s="748" t="s">
        <v>1373</v>
      </c>
      <c r="D17" s="748" t="s">
        <v>676</v>
      </c>
      <c r="E17" s="748" t="s">
        <v>1374</v>
      </c>
      <c r="F17" s="752"/>
      <c r="G17" s="752"/>
      <c r="H17" s="766">
        <v>0</v>
      </c>
      <c r="I17" s="752">
        <v>3</v>
      </c>
      <c r="J17" s="752">
        <v>323.31</v>
      </c>
      <c r="K17" s="766">
        <v>1</v>
      </c>
      <c r="L17" s="752">
        <v>3</v>
      </c>
      <c r="M17" s="753">
        <v>323.31</v>
      </c>
    </row>
    <row r="18" spans="1:13" ht="14.4" customHeight="1" x14ac:dyDescent="0.3">
      <c r="A18" s="747" t="s">
        <v>566</v>
      </c>
      <c r="B18" s="748" t="s">
        <v>1372</v>
      </c>
      <c r="C18" s="748" t="s">
        <v>1375</v>
      </c>
      <c r="D18" s="748" t="s">
        <v>674</v>
      </c>
      <c r="E18" s="748" t="s">
        <v>1376</v>
      </c>
      <c r="F18" s="752"/>
      <c r="G18" s="752"/>
      <c r="H18" s="766">
        <v>0</v>
      </c>
      <c r="I18" s="752">
        <v>3</v>
      </c>
      <c r="J18" s="752">
        <v>214.21000000000004</v>
      </c>
      <c r="K18" s="766">
        <v>1</v>
      </c>
      <c r="L18" s="752">
        <v>3</v>
      </c>
      <c r="M18" s="753">
        <v>214.21000000000004</v>
      </c>
    </row>
    <row r="19" spans="1:13" ht="14.4" customHeight="1" x14ac:dyDescent="0.3">
      <c r="A19" s="747" t="s">
        <v>566</v>
      </c>
      <c r="B19" s="748" t="s">
        <v>1377</v>
      </c>
      <c r="C19" s="748" t="s">
        <v>1378</v>
      </c>
      <c r="D19" s="748" t="s">
        <v>1379</v>
      </c>
      <c r="E19" s="748" t="s">
        <v>1380</v>
      </c>
      <c r="F19" s="752"/>
      <c r="G19" s="752"/>
      <c r="H19" s="766">
        <v>0</v>
      </c>
      <c r="I19" s="752">
        <v>1</v>
      </c>
      <c r="J19" s="752">
        <v>125.84000000000003</v>
      </c>
      <c r="K19" s="766">
        <v>1</v>
      </c>
      <c r="L19" s="752">
        <v>1</v>
      </c>
      <c r="M19" s="753">
        <v>125.84000000000003</v>
      </c>
    </row>
    <row r="20" spans="1:13" ht="14.4" customHeight="1" x14ac:dyDescent="0.3">
      <c r="A20" s="747" t="s">
        <v>566</v>
      </c>
      <c r="B20" s="748" t="s">
        <v>1381</v>
      </c>
      <c r="C20" s="748" t="s">
        <v>1382</v>
      </c>
      <c r="D20" s="748" t="s">
        <v>1383</v>
      </c>
      <c r="E20" s="748" t="s">
        <v>1384</v>
      </c>
      <c r="F20" s="752"/>
      <c r="G20" s="752"/>
      <c r="H20" s="766">
        <v>0</v>
      </c>
      <c r="I20" s="752">
        <v>1</v>
      </c>
      <c r="J20" s="752">
        <v>27.790000000000006</v>
      </c>
      <c r="K20" s="766">
        <v>1</v>
      </c>
      <c r="L20" s="752">
        <v>1</v>
      </c>
      <c r="M20" s="753">
        <v>27.790000000000006</v>
      </c>
    </row>
    <row r="21" spans="1:13" ht="14.4" customHeight="1" x14ac:dyDescent="0.3">
      <c r="A21" s="747" t="s">
        <v>566</v>
      </c>
      <c r="B21" s="748" t="s">
        <v>1385</v>
      </c>
      <c r="C21" s="748" t="s">
        <v>1386</v>
      </c>
      <c r="D21" s="748" t="s">
        <v>598</v>
      </c>
      <c r="E21" s="748" t="s">
        <v>1387</v>
      </c>
      <c r="F21" s="752"/>
      <c r="G21" s="752"/>
      <c r="H21" s="766">
        <v>0</v>
      </c>
      <c r="I21" s="752">
        <v>1</v>
      </c>
      <c r="J21" s="752">
        <v>8.7899999999999991</v>
      </c>
      <c r="K21" s="766">
        <v>1</v>
      </c>
      <c r="L21" s="752">
        <v>1</v>
      </c>
      <c r="M21" s="753">
        <v>8.7899999999999991</v>
      </c>
    </row>
    <row r="22" spans="1:13" ht="14.4" customHeight="1" x14ac:dyDescent="0.3">
      <c r="A22" s="747" t="s">
        <v>566</v>
      </c>
      <c r="B22" s="748" t="s">
        <v>1388</v>
      </c>
      <c r="C22" s="748" t="s">
        <v>1389</v>
      </c>
      <c r="D22" s="748" t="s">
        <v>1390</v>
      </c>
      <c r="E22" s="748" t="s">
        <v>1391</v>
      </c>
      <c r="F22" s="752"/>
      <c r="G22" s="752"/>
      <c r="H22" s="766">
        <v>0</v>
      </c>
      <c r="I22" s="752">
        <v>1</v>
      </c>
      <c r="J22" s="752">
        <v>32.329999999999991</v>
      </c>
      <c r="K22" s="766">
        <v>1</v>
      </c>
      <c r="L22" s="752">
        <v>1</v>
      </c>
      <c r="M22" s="753">
        <v>32.329999999999991</v>
      </c>
    </row>
    <row r="23" spans="1:13" ht="14.4" customHeight="1" x14ac:dyDescent="0.3">
      <c r="A23" s="747" t="s">
        <v>566</v>
      </c>
      <c r="B23" s="748" t="s">
        <v>1392</v>
      </c>
      <c r="C23" s="748" t="s">
        <v>1393</v>
      </c>
      <c r="D23" s="748" t="s">
        <v>1394</v>
      </c>
      <c r="E23" s="748" t="s">
        <v>1395</v>
      </c>
      <c r="F23" s="752"/>
      <c r="G23" s="752"/>
      <c r="H23" s="766">
        <v>0</v>
      </c>
      <c r="I23" s="752">
        <v>1</v>
      </c>
      <c r="J23" s="752">
        <v>32.979999999999997</v>
      </c>
      <c r="K23" s="766">
        <v>1</v>
      </c>
      <c r="L23" s="752">
        <v>1</v>
      </c>
      <c r="M23" s="753">
        <v>32.979999999999997</v>
      </c>
    </row>
    <row r="24" spans="1:13" ht="14.4" customHeight="1" x14ac:dyDescent="0.3">
      <c r="A24" s="747" t="s">
        <v>566</v>
      </c>
      <c r="B24" s="748" t="s">
        <v>1396</v>
      </c>
      <c r="C24" s="748" t="s">
        <v>1397</v>
      </c>
      <c r="D24" s="748" t="s">
        <v>1398</v>
      </c>
      <c r="E24" s="748" t="s">
        <v>1399</v>
      </c>
      <c r="F24" s="752"/>
      <c r="G24" s="752"/>
      <c r="H24" s="766">
        <v>0</v>
      </c>
      <c r="I24" s="752">
        <v>2</v>
      </c>
      <c r="J24" s="752">
        <v>117.19000000000003</v>
      </c>
      <c r="K24" s="766">
        <v>1</v>
      </c>
      <c r="L24" s="752">
        <v>2</v>
      </c>
      <c r="M24" s="753">
        <v>117.19000000000003</v>
      </c>
    </row>
    <row r="25" spans="1:13" ht="14.4" customHeight="1" x14ac:dyDescent="0.3">
      <c r="A25" s="747" t="s">
        <v>566</v>
      </c>
      <c r="B25" s="748" t="s">
        <v>1400</v>
      </c>
      <c r="C25" s="748" t="s">
        <v>1401</v>
      </c>
      <c r="D25" s="748" t="s">
        <v>774</v>
      </c>
      <c r="E25" s="748" t="s">
        <v>775</v>
      </c>
      <c r="F25" s="752"/>
      <c r="G25" s="752"/>
      <c r="H25" s="766">
        <v>0</v>
      </c>
      <c r="I25" s="752">
        <v>1</v>
      </c>
      <c r="J25" s="752">
        <v>64.569999999999993</v>
      </c>
      <c r="K25" s="766">
        <v>1</v>
      </c>
      <c r="L25" s="752">
        <v>1</v>
      </c>
      <c r="M25" s="753">
        <v>64.569999999999993</v>
      </c>
    </row>
    <row r="26" spans="1:13" ht="14.4" customHeight="1" x14ac:dyDescent="0.3">
      <c r="A26" s="747" t="s">
        <v>566</v>
      </c>
      <c r="B26" s="748" t="s">
        <v>1402</v>
      </c>
      <c r="C26" s="748" t="s">
        <v>1403</v>
      </c>
      <c r="D26" s="748" t="s">
        <v>1404</v>
      </c>
      <c r="E26" s="748" t="s">
        <v>1405</v>
      </c>
      <c r="F26" s="752"/>
      <c r="G26" s="752"/>
      <c r="H26" s="766">
        <v>0</v>
      </c>
      <c r="I26" s="752">
        <v>1</v>
      </c>
      <c r="J26" s="752">
        <v>116.41</v>
      </c>
      <c r="K26" s="766">
        <v>1</v>
      </c>
      <c r="L26" s="752">
        <v>1</v>
      </c>
      <c r="M26" s="753">
        <v>116.41</v>
      </c>
    </row>
    <row r="27" spans="1:13" ht="14.4" customHeight="1" x14ac:dyDescent="0.3">
      <c r="A27" s="747" t="s">
        <v>566</v>
      </c>
      <c r="B27" s="748" t="s">
        <v>1406</v>
      </c>
      <c r="C27" s="748" t="s">
        <v>1407</v>
      </c>
      <c r="D27" s="748" t="s">
        <v>1408</v>
      </c>
      <c r="E27" s="748" t="s">
        <v>1409</v>
      </c>
      <c r="F27" s="752"/>
      <c r="G27" s="752"/>
      <c r="H27" s="766">
        <v>0</v>
      </c>
      <c r="I27" s="752">
        <v>1</v>
      </c>
      <c r="J27" s="752">
        <v>106.72</v>
      </c>
      <c r="K27" s="766">
        <v>1</v>
      </c>
      <c r="L27" s="752">
        <v>1</v>
      </c>
      <c r="M27" s="753">
        <v>106.72</v>
      </c>
    </row>
    <row r="28" spans="1:13" ht="14.4" customHeight="1" x14ac:dyDescent="0.3">
      <c r="A28" s="747" t="s">
        <v>566</v>
      </c>
      <c r="B28" s="748" t="s">
        <v>1410</v>
      </c>
      <c r="C28" s="748" t="s">
        <v>1411</v>
      </c>
      <c r="D28" s="748" t="s">
        <v>759</v>
      </c>
      <c r="E28" s="748" t="s">
        <v>1412</v>
      </c>
      <c r="F28" s="752"/>
      <c r="G28" s="752"/>
      <c r="H28" s="766">
        <v>0</v>
      </c>
      <c r="I28" s="752">
        <v>16</v>
      </c>
      <c r="J28" s="752">
        <v>1374.2999999999997</v>
      </c>
      <c r="K28" s="766">
        <v>1</v>
      </c>
      <c r="L28" s="752">
        <v>16</v>
      </c>
      <c r="M28" s="753">
        <v>1374.2999999999997</v>
      </c>
    </row>
    <row r="29" spans="1:13" ht="14.4" customHeight="1" x14ac:dyDescent="0.3">
      <c r="A29" s="747" t="s">
        <v>566</v>
      </c>
      <c r="B29" s="748" t="s">
        <v>1413</v>
      </c>
      <c r="C29" s="748" t="s">
        <v>1414</v>
      </c>
      <c r="D29" s="748" t="s">
        <v>1415</v>
      </c>
      <c r="E29" s="748" t="s">
        <v>1416</v>
      </c>
      <c r="F29" s="752"/>
      <c r="G29" s="752"/>
      <c r="H29" s="766">
        <v>0</v>
      </c>
      <c r="I29" s="752">
        <v>12</v>
      </c>
      <c r="J29" s="752">
        <v>5504.4</v>
      </c>
      <c r="K29" s="766">
        <v>1</v>
      </c>
      <c r="L29" s="752">
        <v>12</v>
      </c>
      <c r="M29" s="753">
        <v>5504.4</v>
      </c>
    </row>
    <row r="30" spans="1:13" ht="14.4" customHeight="1" x14ac:dyDescent="0.3">
      <c r="A30" s="747" t="s">
        <v>566</v>
      </c>
      <c r="B30" s="748" t="s">
        <v>1417</v>
      </c>
      <c r="C30" s="748" t="s">
        <v>1418</v>
      </c>
      <c r="D30" s="748" t="s">
        <v>821</v>
      </c>
      <c r="E30" s="748" t="s">
        <v>1419</v>
      </c>
      <c r="F30" s="752"/>
      <c r="G30" s="752"/>
      <c r="H30" s="766">
        <v>0</v>
      </c>
      <c r="I30" s="752">
        <v>5</v>
      </c>
      <c r="J30" s="752">
        <v>1147.5999999999999</v>
      </c>
      <c r="K30" s="766">
        <v>1</v>
      </c>
      <c r="L30" s="752">
        <v>5</v>
      </c>
      <c r="M30" s="753">
        <v>1147.5999999999999</v>
      </c>
    </row>
    <row r="31" spans="1:13" ht="14.4" customHeight="1" x14ac:dyDescent="0.3">
      <c r="A31" s="747" t="s">
        <v>566</v>
      </c>
      <c r="B31" s="748" t="s">
        <v>1420</v>
      </c>
      <c r="C31" s="748" t="s">
        <v>1421</v>
      </c>
      <c r="D31" s="748" t="s">
        <v>813</v>
      </c>
      <c r="E31" s="748" t="s">
        <v>1422</v>
      </c>
      <c r="F31" s="752"/>
      <c r="G31" s="752"/>
      <c r="H31" s="766">
        <v>0</v>
      </c>
      <c r="I31" s="752">
        <v>2.2999999999999998</v>
      </c>
      <c r="J31" s="752">
        <v>736.73599999999988</v>
      </c>
      <c r="K31" s="766">
        <v>1</v>
      </c>
      <c r="L31" s="752">
        <v>2.2999999999999998</v>
      </c>
      <c r="M31" s="753">
        <v>736.73599999999988</v>
      </c>
    </row>
    <row r="32" spans="1:13" ht="14.4" customHeight="1" x14ac:dyDescent="0.3">
      <c r="A32" s="747" t="s">
        <v>566</v>
      </c>
      <c r="B32" s="748" t="s">
        <v>1423</v>
      </c>
      <c r="C32" s="748" t="s">
        <v>1424</v>
      </c>
      <c r="D32" s="748" t="s">
        <v>1425</v>
      </c>
      <c r="E32" s="748" t="s">
        <v>1426</v>
      </c>
      <c r="F32" s="752"/>
      <c r="G32" s="752"/>
      <c r="H32" s="766">
        <v>0</v>
      </c>
      <c r="I32" s="752">
        <v>3.1</v>
      </c>
      <c r="J32" s="752">
        <v>1231.7710633387044</v>
      </c>
      <c r="K32" s="766">
        <v>1</v>
      </c>
      <c r="L32" s="752">
        <v>3.1</v>
      </c>
      <c r="M32" s="753">
        <v>1231.7710633387044</v>
      </c>
    </row>
    <row r="33" spans="1:13" ht="14.4" customHeight="1" x14ac:dyDescent="0.3">
      <c r="A33" s="747" t="s">
        <v>566</v>
      </c>
      <c r="B33" s="748" t="s">
        <v>1423</v>
      </c>
      <c r="C33" s="748" t="s">
        <v>1427</v>
      </c>
      <c r="D33" s="748" t="s">
        <v>1428</v>
      </c>
      <c r="E33" s="748" t="s">
        <v>1429</v>
      </c>
      <c r="F33" s="752"/>
      <c r="G33" s="752"/>
      <c r="H33" s="766">
        <v>0</v>
      </c>
      <c r="I33" s="752">
        <v>5</v>
      </c>
      <c r="J33" s="752">
        <v>94.800000000000011</v>
      </c>
      <c r="K33" s="766">
        <v>1</v>
      </c>
      <c r="L33" s="752">
        <v>5</v>
      </c>
      <c r="M33" s="753">
        <v>94.800000000000011</v>
      </c>
    </row>
    <row r="34" spans="1:13" ht="14.4" customHeight="1" x14ac:dyDescent="0.3">
      <c r="A34" s="747" t="s">
        <v>566</v>
      </c>
      <c r="B34" s="748" t="s">
        <v>1430</v>
      </c>
      <c r="C34" s="748" t="s">
        <v>1431</v>
      </c>
      <c r="D34" s="748" t="s">
        <v>1432</v>
      </c>
      <c r="E34" s="748" t="s">
        <v>1433</v>
      </c>
      <c r="F34" s="752"/>
      <c r="G34" s="752"/>
      <c r="H34" s="766">
        <v>0</v>
      </c>
      <c r="I34" s="752">
        <v>1.8</v>
      </c>
      <c r="J34" s="752">
        <v>267.3</v>
      </c>
      <c r="K34" s="766">
        <v>1</v>
      </c>
      <c r="L34" s="752">
        <v>1.8</v>
      </c>
      <c r="M34" s="753">
        <v>267.3</v>
      </c>
    </row>
    <row r="35" spans="1:13" ht="14.4" customHeight="1" x14ac:dyDescent="0.3">
      <c r="A35" s="747" t="s">
        <v>566</v>
      </c>
      <c r="B35" s="748" t="s">
        <v>1430</v>
      </c>
      <c r="C35" s="748" t="s">
        <v>1434</v>
      </c>
      <c r="D35" s="748" t="s">
        <v>1432</v>
      </c>
      <c r="E35" s="748" t="s">
        <v>1435</v>
      </c>
      <c r="F35" s="752"/>
      <c r="G35" s="752"/>
      <c r="H35" s="766">
        <v>0</v>
      </c>
      <c r="I35" s="752">
        <v>0.6</v>
      </c>
      <c r="J35" s="752">
        <v>176.88</v>
      </c>
      <c r="K35" s="766">
        <v>1</v>
      </c>
      <c r="L35" s="752">
        <v>0.6</v>
      </c>
      <c r="M35" s="753">
        <v>176.88</v>
      </c>
    </row>
    <row r="36" spans="1:13" ht="14.4" customHeight="1" x14ac:dyDescent="0.3">
      <c r="A36" s="747" t="s">
        <v>566</v>
      </c>
      <c r="B36" s="748" t="s">
        <v>1430</v>
      </c>
      <c r="C36" s="748" t="s">
        <v>1436</v>
      </c>
      <c r="D36" s="748" t="s">
        <v>1437</v>
      </c>
      <c r="E36" s="748" t="s">
        <v>1438</v>
      </c>
      <c r="F36" s="752"/>
      <c r="G36" s="752"/>
      <c r="H36" s="766">
        <v>0</v>
      </c>
      <c r="I36" s="752">
        <v>2</v>
      </c>
      <c r="J36" s="752">
        <v>4227.7099999999991</v>
      </c>
      <c r="K36" s="766">
        <v>1</v>
      </c>
      <c r="L36" s="752">
        <v>2</v>
      </c>
      <c r="M36" s="753">
        <v>4227.7099999999991</v>
      </c>
    </row>
    <row r="37" spans="1:13" ht="14.4" customHeight="1" x14ac:dyDescent="0.3">
      <c r="A37" s="747" t="s">
        <v>566</v>
      </c>
      <c r="B37" s="748" t="s">
        <v>1439</v>
      </c>
      <c r="C37" s="748" t="s">
        <v>1440</v>
      </c>
      <c r="D37" s="748" t="s">
        <v>1441</v>
      </c>
      <c r="E37" s="748" t="s">
        <v>1442</v>
      </c>
      <c r="F37" s="752"/>
      <c r="G37" s="752"/>
      <c r="H37" s="766">
        <v>0</v>
      </c>
      <c r="I37" s="752">
        <v>1</v>
      </c>
      <c r="J37" s="752">
        <v>6765</v>
      </c>
      <c r="K37" s="766">
        <v>1</v>
      </c>
      <c r="L37" s="752">
        <v>1</v>
      </c>
      <c r="M37" s="753">
        <v>6765</v>
      </c>
    </row>
    <row r="38" spans="1:13" ht="14.4" customHeight="1" x14ac:dyDescent="0.3">
      <c r="A38" s="747" t="s">
        <v>566</v>
      </c>
      <c r="B38" s="748" t="s">
        <v>1443</v>
      </c>
      <c r="C38" s="748" t="s">
        <v>1444</v>
      </c>
      <c r="D38" s="748" t="s">
        <v>604</v>
      </c>
      <c r="E38" s="748" t="s">
        <v>605</v>
      </c>
      <c r="F38" s="752"/>
      <c r="G38" s="752"/>
      <c r="H38" s="766">
        <v>0</v>
      </c>
      <c r="I38" s="752">
        <v>1</v>
      </c>
      <c r="J38" s="752">
        <v>54.009999999999991</v>
      </c>
      <c r="K38" s="766">
        <v>1</v>
      </c>
      <c r="L38" s="752">
        <v>1</v>
      </c>
      <c r="M38" s="753">
        <v>54.009999999999991</v>
      </c>
    </row>
    <row r="39" spans="1:13" ht="14.4" customHeight="1" x14ac:dyDescent="0.3">
      <c r="A39" s="747" t="s">
        <v>566</v>
      </c>
      <c r="B39" s="748" t="s">
        <v>1445</v>
      </c>
      <c r="C39" s="748" t="s">
        <v>1446</v>
      </c>
      <c r="D39" s="748" t="s">
        <v>1447</v>
      </c>
      <c r="E39" s="748" t="s">
        <v>1448</v>
      </c>
      <c r="F39" s="752"/>
      <c r="G39" s="752"/>
      <c r="H39" s="766">
        <v>0</v>
      </c>
      <c r="I39" s="752">
        <v>17</v>
      </c>
      <c r="J39" s="752">
        <v>568.99</v>
      </c>
      <c r="K39" s="766">
        <v>1</v>
      </c>
      <c r="L39" s="752">
        <v>17</v>
      </c>
      <c r="M39" s="753">
        <v>568.99</v>
      </c>
    </row>
    <row r="40" spans="1:13" ht="14.4" customHeight="1" x14ac:dyDescent="0.3">
      <c r="A40" s="747" t="s">
        <v>566</v>
      </c>
      <c r="B40" s="748" t="s">
        <v>1445</v>
      </c>
      <c r="C40" s="748" t="s">
        <v>1449</v>
      </c>
      <c r="D40" s="748" t="s">
        <v>1450</v>
      </c>
      <c r="E40" s="748" t="s">
        <v>1451</v>
      </c>
      <c r="F40" s="752"/>
      <c r="G40" s="752"/>
      <c r="H40" s="766">
        <v>0</v>
      </c>
      <c r="I40" s="752">
        <v>28</v>
      </c>
      <c r="J40" s="752">
        <v>1421.4600000000003</v>
      </c>
      <c r="K40" s="766">
        <v>1</v>
      </c>
      <c r="L40" s="752">
        <v>28</v>
      </c>
      <c r="M40" s="753">
        <v>1421.4600000000003</v>
      </c>
    </row>
    <row r="41" spans="1:13" ht="14.4" customHeight="1" x14ac:dyDescent="0.3">
      <c r="A41" s="747" t="s">
        <v>566</v>
      </c>
      <c r="B41" s="748" t="s">
        <v>1452</v>
      </c>
      <c r="C41" s="748" t="s">
        <v>1453</v>
      </c>
      <c r="D41" s="748" t="s">
        <v>1454</v>
      </c>
      <c r="E41" s="748" t="s">
        <v>1455</v>
      </c>
      <c r="F41" s="752"/>
      <c r="G41" s="752"/>
      <c r="H41" s="766">
        <v>0</v>
      </c>
      <c r="I41" s="752">
        <v>6</v>
      </c>
      <c r="J41" s="752">
        <v>1353</v>
      </c>
      <c r="K41" s="766">
        <v>1</v>
      </c>
      <c r="L41" s="752">
        <v>6</v>
      </c>
      <c r="M41" s="753">
        <v>1353</v>
      </c>
    </row>
    <row r="42" spans="1:13" ht="14.4" customHeight="1" x14ac:dyDescent="0.3">
      <c r="A42" s="747" t="s">
        <v>566</v>
      </c>
      <c r="B42" s="748" t="s">
        <v>1456</v>
      </c>
      <c r="C42" s="748" t="s">
        <v>1457</v>
      </c>
      <c r="D42" s="748" t="s">
        <v>790</v>
      </c>
      <c r="E42" s="748" t="s">
        <v>1458</v>
      </c>
      <c r="F42" s="752"/>
      <c r="G42" s="752"/>
      <c r="H42" s="766">
        <v>0</v>
      </c>
      <c r="I42" s="752">
        <v>3</v>
      </c>
      <c r="J42" s="752">
        <v>65.88000000000001</v>
      </c>
      <c r="K42" s="766">
        <v>1</v>
      </c>
      <c r="L42" s="752">
        <v>3</v>
      </c>
      <c r="M42" s="753">
        <v>65.88000000000001</v>
      </c>
    </row>
    <row r="43" spans="1:13" ht="14.4" customHeight="1" x14ac:dyDescent="0.3">
      <c r="A43" s="747" t="s">
        <v>566</v>
      </c>
      <c r="B43" s="748" t="s">
        <v>1456</v>
      </c>
      <c r="C43" s="748" t="s">
        <v>1459</v>
      </c>
      <c r="D43" s="748" t="s">
        <v>790</v>
      </c>
      <c r="E43" s="748" t="s">
        <v>1460</v>
      </c>
      <c r="F43" s="752"/>
      <c r="G43" s="752"/>
      <c r="H43" s="766">
        <v>0</v>
      </c>
      <c r="I43" s="752">
        <v>2</v>
      </c>
      <c r="J43" s="752">
        <v>90.97999999999999</v>
      </c>
      <c r="K43" s="766">
        <v>1</v>
      </c>
      <c r="L43" s="752">
        <v>2</v>
      </c>
      <c r="M43" s="753">
        <v>90.97999999999999</v>
      </c>
    </row>
    <row r="44" spans="1:13" ht="14.4" customHeight="1" x14ac:dyDescent="0.3">
      <c r="A44" s="747" t="s">
        <v>566</v>
      </c>
      <c r="B44" s="748" t="s">
        <v>1461</v>
      </c>
      <c r="C44" s="748" t="s">
        <v>1462</v>
      </c>
      <c r="D44" s="748" t="s">
        <v>1463</v>
      </c>
      <c r="E44" s="748" t="s">
        <v>1464</v>
      </c>
      <c r="F44" s="752"/>
      <c r="G44" s="752"/>
      <c r="H44" s="766">
        <v>0</v>
      </c>
      <c r="I44" s="752">
        <v>2</v>
      </c>
      <c r="J44" s="752">
        <v>162.41000000000003</v>
      </c>
      <c r="K44" s="766">
        <v>1</v>
      </c>
      <c r="L44" s="752">
        <v>2</v>
      </c>
      <c r="M44" s="753">
        <v>162.41000000000003</v>
      </c>
    </row>
    <row r="45" spans="1:13" ht="14.4" customHeight="1" x14ac:dyDescent="0.3">
      <c r="A45" s="747" t="s">
        <v>566</v>
      </c>
      <c r="B45" s="748" t="s">
        <v>1465</v>
      </c>
      <c r="C45" s="748" t="s">
        <v>1466</v>
      </c>
      <c r="D45" s="748" t="s">
        <v>803</v>
      </c>
      <c r="E45" s="748" t="s">
        <v>804</v>
      </c>
      <c r="F45" s="752"/>
      <c r="G45" s="752"/>
      <c r="H45" s="766">
        <v>0</v>
      </c>
      <c r="I45" s="752">
        <v>2</v>
      </c>
      <c r="J45" s="752">
        <v>82.700000000000045</v>
      </c>
      <c r="K45" s="766">
        <v>1</v>
      </c>
      <c r="L45" s="752">
        <v>2</v>
      </c>
      <c r="M45" s="753">
        <v>82.700000000000045</v>
      </c>
    </row>
    <row r="46" spans="1:13" ht="14.4" customHeight="1" x14ac:dyDescent="0.3">
      <c r="A46" s="747" t="s">
        <v>566</v>
      </c>
      <c r="B46" s="748" t="s">
        <v>1465</v>
      </c>
      <c r="C46" s="748" t="s">
        <v>1467</v>
      </c>
      <c r="D46" s="748" t="s">
        <v>805</v>
      </c>
      <c r="E46" s="748" t="s">
        <v>804</v>
      </c>
      <c r="F46" s="752"/>
      <c r="G46" s="752"/>
      <c r="H46" s="766">
        <v>0</v>
      </c>
      <c r="I46" s="752">
        <v>4</v>
      </c>
      <c r="J46" s="752">
        <v>164.22000000000003</v>
      </c>
      <c r="K46" s="766">
        <v>1</v>
      </c>
      <c r="L46" s="752">
        <v>4</v>
      </c>
      <c r="M46" s="753">
        <v>164.22000000000003</v>
      </c>
    </row>
    <row r="47" spans="1:13" ht="14.4" customHeight="1" x14ac:dyDescent="0.3">
      <c r="A47" s="747" t="s">
        <v>566</v>
      </c>
      <c r="B47" s="748" t="s">
        <v>1465</v>
      </c>
      <c r="C47" s="748" t="s">
        <v>1468</v>
      </c>
      <c r="D47" s="748" t="s">
        <v>808</v>
      </c>
      <c r="E47" s="748" t="s">
        <v>807</v>
      </c>
      <c r="F47" s="752"/>
      <c r="G47" s="752"/>
      <c r="H47" s="766">
        <v>0</v>
      </c>
      <c r="I47" s="752">
        <v>3</v>
      </c>
      <c r="J47" s="752">
        <v>393.75</v>
      </c>
      <c r="K47" s="766">
        <v>1</v>
      </c>
      <c r="L47" s="752">
        <v>3</v>
      </c>
      <c r="M47" s="753">
        <v>393.75</v>
      </c>
    </row>
    <row r="48" spans="1:13" ht="14.4" customHeight="1" x14ac:dyDescent="0.3">
      <c r="A48" s="747" t="s">
        <v>566</v>
      </c>
      <c r="B48" s="748" t="s">
        <v>1465</v>
      </c>
      <c r="C48" s="748" t="s">
        <v>1469</v>
      </c>
      <c r="D48" s="748" t="s">
        <v>806</v>
      </c>
      <c r="E48" s="748" t="s">
        <v>807</v>
      </c>
      <c r="F48" s="752"/>
      <c r="G48" s="752"/>
      <c r="H48" s="766">
        <v>0</v>
      </c>
      <c r="I48" s="752">
        <v>3</v>
      </c>
      <c r="J48" s="752">
        <v>393.75</v>
      </c>
      <c r="K48" s="766">
        <v>1</v>
      </c>
      <c r="L48" s="752">
        <v>3</v>
      </c>
      <c r="M48" s="753">
        <v>393.75</v>
      </c>
    </row>
    <row r="49" spans="1:13" ht="14.4" customHeight="1" x14ac:dyDescent="0.3">
      <c r="A49" s="747" t="s">
        <v>566</v>
      </c>
      <c r="B49" s="748" t="s">
        <v>1465</v>
      </c>
      <c r="C49" s="748" t="s">
        <v>1470</v>
      </c>
      <c r="D49" s="748" t="s">
        <v>801</v>
      </c>
      <c r="E49" s="748" t="s">
        <v>802</v>
      </c>
      <c r="F49" s="752"/>
      <c r="G49" s="752"/>
      <c r="H49" s="766">
        <v>0</v>
      </c>
      <c r="I49" s="752">
        <v>4</v>
      </c>
      <c r="J49" s="752">
        <v>658.22</v>
      </c>
      <c r="K49" s="766">
        <v>1</v>
      </c>
      <c r="L49" s="752">
        <v>4</v>
      </c>
      <c r="M49" s="753">
        <v>658.22</v>
      </c>
    </row>
    <row r="50" spans="1:13" ht="14.4" customHeight="1" x14ac:dyDescent="0.3">
      <c r="A50" s="747" t="s">
        <v>566</v>
      </c>
      <c r="B50" s="748" t="s">
        <v>1465</v>
      </c>
      <c r="C50" s="748" t="s">
        <v>1471</v>
      </c>
      <c r="D50" s="748" t="s">
        <v>811</v>
      </c>
      <c r="E50" s="748" t="s">
        <v>802</v>
      </c>
      <c r="F50" s="752"/>
      <c r="G50" s="752"/>
      <c r="H50" s="766">
        <v>0</v>
      </c>
      <c r="I50" s="752">
        <v>3</v>
      </c>
      <c r="J50" s="752">
        <v>389.91000000000008</v>
      </c>
      <c r="K50" s="766">
        <v>1</v>
      </c>
      <c r="L50" s="752">
        <v>3</v>
      </c>
      <c r="M50" s="753">
        <v>389.91000000000008</v>
      </c>
    </row>
    <row r="51" spans="1:13" ht="14.4" customHeight="1" x14ac:dyDescent="0.3">
      <c r="A51" s="747" t="s">
        <v>566</v>
      </c>
      <c r="B51" s="748" t="s">
        <v>1465</v>
      </c>
      <c r="C51" s="748" t="s">
        <v>1472</v>
      </c>
      <c r="D51" s="748" t="s">
        <v>809</v>
      </c>
      <c r="E51" s="748" t="s">
        <v>807</v>
      </c>
      <c r="F51" s="752"/>
      <c r="G51" s="752"/>
      <c r="H51" s="766">
        <v>0</v>
      </c>
      <c r="I51" s="752">
        <v>1</v>
      </c>
      <c r="J51" s="752">
        <v>135.6</v>
      </c>
      <c r="K51" s="766">
        <v>1</v>
      </c>
      <c r="L51" s="752">
        <v>1</v>
      </c>
      <c r="M51" s="753">
        <v>135.6</v>
      </c>
    </row>
    <row r="52" spans="1:13" ht="14.4" customHeight="1" x14ac:dyDescent="0.3">
      <c r="A52" s="747" t="s">
        <v>566</v>
      </c>
      <c r="B52" s="748" t="s">
        <v>1465</v>
      </c>
      <c r="C52" s="748" t="s">
        <v>1473</v>
      </c>
      <c r="D52" s="748" t="s">
        <v>810</v>
      </c>
      <c r="E52" s="748" t="s">
        <v>807</v>
      </c>
      <c r="F52" s="752"/>
      <c r="G52" s="752"/>
      <c r="H52" s="766">
        <v>0</v>
      </c>
      <c r="I52" s="752">
        <v>1</v>
      </c>
      <c r="J52" s="752">
        <v>135.6</v>
      </c>
      <c r="K52" s="766">
        <v>1</v>
      </c>
      <c r="L52" s="752">
        <v>1</v>
      </c>
      <c r="M52" s="753">
        <v>135.6</v>
      </c>
    </row>
    <row r="53" spans="1:13" ht="14.4" customHeight="1" x14ac:dyDescent="0.3">
      <c r="A53" s="747" t="s">
        <v>571</v>
      </c>
      <c r="B53" s="748" t="s">
        <v>1337</v>
      </c>
      <c r="C53" s="748" t="s">
        <v>1338</v>
      </c>
      <c r="D53" s="748" t="s">
        <v>626</v>
      </c>
      <c r="E53" s="748" t="s">
        <v>1339</v>
      </c>
      <c r="F53" s="752"/>
      <c r="G53" s="752"/>
      <c r="H53" s="766">
        <v>0</v>
      </c>
      <c r="I53" s="752">
        <v>190</v>
      </c>
      <c r="J53" s="752">
        <v>3154.5</v>
      </c>
      <c r="K53" s="766">
        <v>1</v>
      </c>
      <c r="L53" s="752">
        <v>190</v>
      </c>
      <c r="M53" s="753">
        <v>3154.5</v>
      </c>
    </row>
    <row r="54" spans="1:13" ht="14.4" customHeight="1" x14ac:dyDescent="0.3">
      <c r="A54" s="747" t="s">
        <v>571</v>
      </c>
      <c r="B54" s="748" t="s">
        <v>1340</v>
      </c>
      <c r="C54" s="748" t="s">
        <v>1474</v>
      </c>
      <c r="D54" s="748" t="s">
        <v>1342</v>
      </c>
      <c r="E54" s="748" t="s">
        <v>1475</v>
      </c>
      <c r="F54" s="752"/>
      <c r="G54" s="752"/>
      <c r="H54" s="766">
        <v>0</v>
      </c>
      <c r="I54" s="752">
        <v>2</v>
      </c>
      <c r="J54" s="752">
        <v>246.61999999999998</v>
      </c>
      <c r="K54" s="766">
        <v>1</v>
      </c>
      <c r="L54" s="752">
        <v>2</v>
      </c>
      <c r="M54" s="753">
        <v>246.61999999999998</v>
      </c>
    </row>
    <row r="55" spans="1:13" ht="14.4" customHeight="1" x14ac:dyDescent="0.3">
      <c r="A55" s="747" t="s">
        <v>571</v>
      </c>
      <c r="B55" s="748" t="s">
        <v>1476</v>
      </c>
      <c r="C55" s="748" t="s">
        <v>1477</v>
      </c>
      <c r="D55" s="748" t="s">
        <v>864</v>
      </c>
      <c r="E55" s="748" t="s">
        <v>1478</v>
      </c>
      <c r="F55" s="752"/>
      <c r="G55" s="752"/>
      <c r="H55" s="766">
        <v>0</v>
      </c>
      <c r="I55" s="752">
        <v>2</v>
      </c>
      <c r="J55" s="752">
        <v>103.92000000000003</v>
      </c>
      <c r="K55" s="766">
        <v>1</v>
      </c>
      <c r="L55" s="752">
        <v>2</v>
      </c>
      <c r="M55" s="753">
        <v>103.92000000000003</v>
      </c>
    </row>
    <row r="56" spans="1:13" ht="14.4" customHeight="1" x14ac:dyDescent="0.3">
      <c r="A56" s="747" t="s">
        <v>571</v>
      </c>
      <c r="B56" s="748" t="s">
        <v>1348</v>
      </c>
      <c r="C56" s="748" t="s">
        <v>1349</v>
      </c>
      <c r="D56" s="748" t="s">
        <v>1350</v>
      </c>
      <c r="E56" s="748" t="s">
        <v>1351</v>
      </c>
      <c r="F56" s="752"/>
      <c r="G56" s="752"/>
      <c r="H56" s="766">
        <v>0</v>
      </c>
      <c r="I56" s="752">
        <v>3</v>
      </c>
      <c r="J56" s="752">
        <v>1218.4300000000003</v>
      </c>
      <c r="K56" s="766">
        <v>1</v>
      </c>
      <c r="L56" s="752">
        <v>3</v>
      </c>
      <c r="M56" s="753">
        <v>1218.4300000000003</v>
      </c>
    </row>
    <row r="57" spans="1:13" ht="14.4" customHeight="1" x14ac:dyDescent="0.3">
      <c r="A57" s="747" t="s">
        <v>571</v>
      </c>
      <c r="B57" s="748" t="s">
        <v>1361</v>
      </c>
      <c r="C57" s="748" t="s">
        <v>1362</v>
      </c>
      <c r="D57" s="748" t="s">
        <v>658</v>
      </c>
      <c r="E57" s="748" t="s">
        <v>1363</v>
      </c>
      <c r="F57" s="752"/>
      <c r="G57" s="752"/>
      <c r="H57" s="766">
        <v>0</v>
      </c>
      <c r="I57" s="752">
        <v>9</v>
      </c>
      <c r="J57" s="752">
        <v>29700</v>
      </c>
      <c r="K57" s="766">
        <v>1</v>
      </c>
      <c r="L57" s="752">
        <v>9</v>
      </c>
      <c r="M57" s="753">
        <v>29700</v>
      </c>
    </row>
    <row r="58" spans="1:13" ht="14.4" customHeight="1" x14ac:dyDescent="0.3">
      <c r="A58" s="747" t="s">
        <v>571</v>
      </c>
      <c r="B58" s="748" t="s">
        <v>1479</v>
      </c>
      <c r="C58" s="748" t="s">
        <v>1480</v>
      </c>
      <c r="D58" s="748" t="s">
        <v>1481</v>
      </c>
      <c r="E58" s="748" t="s">
        <v>1482</v>
      </c>
      <c r="F58" s="752"/>
      <c r="G58" s="752"/>
      <c r="H58" s="766">
        <v>0</v>
      </c>
      <c r="I58" s="752">
        <v>1</v>
      </c>
      <c r="J58" s="752">
        <v>97.759999999999948</v>
      </c>
      <c r="K58" s="766">
        <v>1</v>
      </c>
      <c r="L58" s="752">
        <v>1</v>
      </c>
      <c r="M58" s="753">
        <v>97.759999999999948</v>
      </c>
    </row>
    <row r="59" spans="1:13" ht="14.4" customHeight="1" x14ac:dyDescent="0.3">
      <c r="A59" s="747" t="s">
        <v>571</v>
      </c>
      <c r="B59" s="748" t="s">
        <v>1483</v>
      </c>
      <c r="C59" s="748" t="s">
        <v>1484</v>
      </c>
      <c r="D59" s="748" t="s">
        <v>953</v>
      </c>
      <c r="E59" s="748" t="s">
        <v>1485</v>
      </c>
      <c r="F59" s="752"/>
      <c r="G59" s="752"/>
      <c r="H59" s="766">
        <v>0</v>
      </c>
      <c r="I59" s="752">
        <v>1</v>
      </c>
      <c r="J59" s="752">
        <v>288.94000000000005</v>
      </c>
      <c r="K59" s="766">
        <v>1</v>
      </c>
      <c r="L59" s="752">
        <v>1</v>
      </c>
      <c r="M59" s="753">
        <v>288.94000000000005</v>
      </c>
    </row>
    <row r="60" spans="1:13" ht="14.4" customHeight="1" x14ac:dyDescent="0.3">
      <c r="A60" s="747" t="s">
        <v>571</v>
      </c>
      <c r="B60" s="748" t="s">
        <v>1370</v>
      </c>
      <c r="C60" s="748" t="s">
        <v>1371</v>
      </c>
      <c r="D60" s="748" t="s">
        <v>662</v>
      </c>
      <c r="E60" s="748" t="s">
        <v>663</v>
      </c>
      <c r="F60" s="752"/>
      <c r="G60" s="752"/>
      <c r="H60" s="766">
        <v>0</v>
      </c>
      <c r="I60" s="752">
        <v>15</v>
      </c>
      <c r="J60" s="752">
        <v>605.85000000000014</v>
      </c>
      <c r="K60" s="766">
        <v>1</v>
      </c>
      <c r="L60" s="752">
        <v>15</v>
      </c>
      <c r="M60" s="753">
        <v>605.85000000000014</v>
      </c>
    </row>
    <row r="61" spans="1:13" ht="14.4" customHeight="1" x14ac:dyDescent="0.3">
      <c r="A61" s="747" t="s">
        <v>571</v>
      </c>
      <c r="B61" s="748" t="s">
        <v>1372</v>
      </c>
      <c r="C61" s="748" t="s">
        <v>1375</v>
      </c>
      <c r="D61" s="748" t="s">
        <v>674</v>
      </c>
      <c r="E61" s="748" t="s">
        <v>1376</v>
      </c>
      <c r="F61" s="752"/>
      <c r="G61" s="752"/>
      <c r="H61" s="766">
        <v>0</v>
      </c>
      <c r="I61" s="752">
        <v>26</v>
      </c>
      <c r="J61" s="752">
        <v>1613.84</v>
      </c>
      <c r="K61" s="766">
        <v>1</v>
      </c>
      <c r="L61" s="752">
        <v>26</v>
      </c>
      <c r="M61" s="753">
        <v>1613.84</v>
      </c>
    </row>
    <row r="62" spans="1:13" ht="14.4" customHeight="1" x14ac:dyDescent="0.3">
      <c r="A62" s="747" t="s">
        <v>571</v>
      </c>
      <c r="B62" s="748" t="s">
        <v>1377</v>
      </c>
      <c r="C62" s="748" t="s">
        <v>1486</v>
      </c>
      <c r="D62" s="748" t="s">
        <v>1379</v>
      </c>
      <c r="E62" s="748" t="s">
        <v>1487</v>
      </c>
      <c r="F62" s="752"/>
      <c r="G62" s="752"/>
      <c r="H62" s="766">
        <v>0</v>
      </c>
      <c r="I62" s="752">
        <v>2</v>
      </c>
      <c r="J62" s="752">
        <v>187.71999999999997</v>
      </c>
      <c r="K62" s="766">
        <v>1</v>
      </c>
      <c r="L62" s="752">
        <v>2</v>
      </c>
      <c r="M62" s="753">
        <v>187.71999999999997</v>
      </c>
    </row>
    <row r="63" spans="1:13" ht="14.4" customHeight="1" x14ac:dyDescent="0.3">
      <c r="A63" s="747" t="s">
        <v>571</v>
      </c>
      <c r="B63" s="748" t="s">
        <v>1381</v>
      </c>
      <c r="C63" s="748" t="s">
        <v>1382</v>
      </c>
      <c r="D63" s="748" t="s">
        <v>1383</v>
      </c>
      <c r="E63" s="748" t="s">
        <v>1384</v>
      </c>
      <c r="F63" s="752"/>
      <c r="G63" s="752"/>
      <c r="H63" s="766">
        <v>0</v>
      </c>
      <c r="I63" s="752">
        <v>2</v>
      </c>
      <c r="J63" s="752">
        <v>55.859999999999992</v>
      </c>
      <c r="K63" s="766">
        <v>1</v>
      </c>
      <c r="L63" s="752">
        <v>2</v>
      </c>
      <c r="M63" s="753">
        <v>55.859999999999992</v>
      </c>
    </row>
    <row r="64" spans="1:13" ht="14.4" customHeight="1" x14ac:dyDescent="0.3">
      <c r="A64" s="747" t="s">
        <v>571</v>
      </c>
      <c r="B64" s="748" t="s">
        <v>1388</v>
      </c>
      <c r="C64" s="748" t="s">
        <v>1389</v>
      </c>
      <c r="D64" s="748" t="s">
        <v>1390</v>
      </c>
      <c r="E64" s="748" t="s">
        <v>1391</v>
      </c>
      <c r="F64" s="752"/>
      <c r="G64" s="752"/>
      <c r="H64" s="766">
        <v>0</v>
      </c>
      <c r="I64" s="752">
        <v>1</v>
      </c>
      <c r="J64" s="752">
        <v>32.330000000000005</v>
      </c>
      <c r="K64" s="766">
        <v>1</v>
      </c>
      <c r="L64" s="752">
        <v>1</v>
      </c>
      <c r="M64" s="753">
        <v>32.330000000000005</v>
      </c>
    </row>
    <row r="65" spans="1:13" ht="14.4" customHeight="1" x14ac:dyDescent="0.3">
      <c r="A65" s="747" t="s">
        <v>571</v>
      </c>
      <c r="B65" s="748" t="s">
        <v>1488</v>
      </c>
      <c r="C65" s="748" t="s">
        <v>1489</v>
      </c>
      <c r="D65" s="748" t="s">
        <v>923</v>
      </c>
      <c r="E65" s="748" t="s">
        <v>1490</v>
      </c>
      <c r="F65" s="752"/>
      <c r="G65" s="752"/>
      <c r="H65" s="766">
        <v>0</v>
      </c>
      <c r="I65" s="752">
        <v>2</v>
      </c>
      <c r="J65" s="752">
        <v>172.15999999999991</v>
      </c>
      <c r="K65" s="766">
        <v>1</v>
      </c>
      <c r="L65" s="752">
        <v>2</v>
      </c>
      <c r="M65" s="753">
        <v>172.15999999999991</v>
      </c>
    </row>
    <row r="66" spans="1:13" ht="14.4" customHeight="1" x14ac:dyDescent="0.3">
      <c r="A66" s="747" t="s">
        <v>571</v>
      </c>
      <c r="B66" s="748" t="s">
        <v>1488</v>
      </c>
      <c r="C66" s="748" t="s">
        <v>1491</v>
      </c>
      <c r="D66" s="748" t="s">
        <v>917</v>
      </c>
      <c r="E66" s="748" t="s">
        <v>918</v>
      </c>
      <c r="F66" s="752"/>
      <c r="G66" s="752"/>
      <c r="H66" s="766">
        <v>0</v>
      </c>
      <c r="I66" s="752">
        <v>1</v>
      </c>
      <c r="J66" s="752">
        <v>35.51</v>
      </c>
      <c r="K66" s="766">
        <v>1</v>
      </c>
      <c r="L66" s="752">
        <v>1</v>
      </c>
      <c r="M66" s="753">
        <v>35.51</v>
      </c>
    </row>
    <row r="67" spans="1:13" ht="14.4" customHeight="1" x14ac:dyDescent="0.3">
      <c r="A67" s="747" t="s">
        <v>571</v>
      </c>
      <c r="B67" s="748" t="s">
        <v>1492</v>
      </c>
      <c r="C67" s="748" t="s">
        <v>1493</v>
      </c>
      <c r="D67" s="748" t="s">
        <v>1494</v>
      </c>
      <c r="E67" s="748" t="s">
        <v>1495</v>
      </c>
      <c r="F67" s="752"/>
      <c r="G67" s="752"/>
      <c r="H67" s="766">
        <v>0</v>
      </c>
      <c r="I67" s="752">
        <v>1</v>
      </c>
      <c r="J67" s="752">
        <v>75.680000000000007</v>
      </c>
      <c r="K67" s="766">
        <v>1</v>
      </c>
      <c r="L67" s="752">
        <v>1</v>
      </c>
      <c r="M67" s="753">
        <v>75.680000000000007</v>
      </c>
    </row>
    <row r="68" spans="1:13" ht="14.4" customHeight="1" x14ac:dyDescent="0.3">
      <c r="A68" s="747" t="s">
        <v>571</v>
      </c>
      <c r="B68" s="748" t="s">
        <v>1496</v>
      </c>
      <c r="C68" s="748" t="s">
        <v>1497</v>
      </c>
      <c r="D68" s="748" t="s">
        <v>1498</v>
      </c>
      <c r="E68" s="748" t="s">
        <v>1499</v>
      </c>
      <c r="F68" s="752"/>
      <c r="G68" s="752"/>
      <c r="H68" s="766">
        <v>0</v>
      </c>
      <c r="I68" s="752">
        <v>1</v>
      </c>
      <c r="J68" s="752">
        <v>213.24</v>
      </c>
      <c r="K68" s="766">
        <v>1</v>
      </c>
      <c r="L68" s="752">
        <v>1</v>
      </c>
      <c r="M68" s="753">
        <v>213.24</v>
      </c>
    </row>
    <row r="69" spans="1:13" ht="14.4" customHeight="1" x14ac:dyDescent="0.3">
      <c r="A69" s="747" t="s">
        <v>571</v>
      </c>
      <c r="B69" s="748" t="s">
        <v>1500</v>
      </c>
      <c r="C69" s="748" t="s">
        <v>1501</v>
      </c>
      <c r="D69" s="748" t="s">
        <v>1502</v>
      </c>
      <c r="E69" s="748" t="s">
        <v>1503</v>
      </c>
      <c r="F69" s="752"/>
      <c r="G69" s="752"/>
      <c r="H69" s="766">
        <v>0</v>
      </c>
      <c r="I69" s="752">
        <v>1</v>
      </c>
      <c r="J69" s="752">
        <v>195.81000000000006</v>
      </c>
      <c r="K69" s="766">
        <v>1</v>
      </c>
      <c r="L69" s="752">
        <v>1</v>
      </c>
      <c r="M69" s="753">
        <v>195.81000000000006</v>
      </c>
    </row>
    <row r="70" spans="1:13" ht="14.4" customHeight="1" x14ac:dyDescent="0.3">
      <c r="A70" s="747" t="s">
        <v>571</v>
      </c>
      <c r="B70" s="748" t="s">
        <v>1504</v>
      </c>
      <c r="C70" s="748" t="s">
        <v>1505</v>
      </c>
      <c r="D70" s="748" t="s">
        <v>903</v>
      </c>
      <c r="E70" s="748" t="s">
        <v>1506</v>
      </c>
      <c r="F70" s="752"/>
      <c r="G70" s="752"/>
      <c r="H70" s="766">
        <v>0</v>
      </c>
      <c r="I70" s="752">
        <v>2</v>
      </c>
      <c r="J70" s="752">
        <v>38.019999999999996</v>
      </c>
      <c r="K70" s="766">
        <v>1</v>
      </c>
      <c r="L70" s="752">
        <v>2</v>
      </c>
      <c r="M70" s="753">
        <v>38.019999999999996</v>
      </c>
    </row>
    <row r="71" spans="1:13" ht="14.4" customHeight="1" x14ac:dyDescent="0.3">
      <c r="A71" s="747" t="s">
        <v>571</v>
      </c>
      <c r="B71" s="748" t="s">
        <v>1507</v>
      </c>
      <c r="C71" s="748" t="s">
        <v>1508</v>
      </c>
      <c r="D71" s="748" t="s">
        <v>1509</v>
      </c>
      <c r="E71" s="748" t="s">
        <v>1510</v>
      </c>
      <c r="F71" s="752"/>
      <c r="G71" s="752"/>
      <c r="H71" s="766">
        <v>0</v>
      </c>
      <c r="I71" s="752">
        <v>2</v>
      </c>
      <c r="J71" s="752">
        <v>69.38000000000001</v>
      </c>
      <c r="K71" s="766">
        <v>1</v>
      </c>
      <c r="L71" s="752">
        <v>2</v>
      </c>
      <c r="M71" s="753">
        <v>69.38000000000001</v>
      </c>
    </row>
    <row r="72" spans="1:13" ht="14.4" customHeight="1" x14ac:dyDescent="0.3">
      <c r="A72" s="747" t="s">
        <v>571</v>
      </c>
      <c r="B72" s="748" t="s">
        <v>1511</v>
      </c>
      <c r="C72" s="748" t="s">
        <v>1512</v>
      </c>
      <c r="D72" s="748" t="s">
        <v>1513</v>
      </c>
      <c r="E72" s="748" t="s">
        <v>1514</v>
      </c>
      <c r="F72" s="752"/>
      <c r="G72" s="752"/>
      <c r="H72" s="766">
        <v>0</v>
      </c>
      <c r="I72" s="752">
        <v>1</v>
      </c>
      <c r="J72" s="752">
        <v>139.84999999999997</v>
      </c>
      <c r="K72" s="766">
        <v>1</v>
      </c>
      <c r="L72" s="752">
        <v>1</v>
      </c>
      <c r="M72" s="753">
        <v>139.84999999999997</v>
      </c>
    </row>
    <row r="73" spans="1:13" ht="14.4" customHeight="1" x14ac:dyDescent="0.3">
      <c r="A73" s="747" t="s">
        <v>571</v>
      </c>
      <c r="B73" s="748" t="s">
        <v>1515</v>
      </c>
      <c r="C73" s="748" t="s">
        <v>1516</v>
      </c>
      <c r="D73" s="748" t="s">
        <v>1517</v>
      </c>
      <c r="E73" s="748" t="s">
        <v>1518</v>
      </c>
      <c r="F73" s="752"/>
      <c r="G73" s="752"/>
      <c r="H73" s="766">
        <v>0</v>
      </c>
      <c r="I73" s="752">
        <v>2</v>
      </c>
      <c r="J73" s="752">
        <v>2750</v>
      </c>
      <c r="K73" s="766">
        <v>1</v>
      </c>
      <c r="L73" s="752">
        <v>2</v>
      </c>
      <c r="M73" s="753">
        <v>2750</v>
      </c>
    </row>
    <row r="74" spans="1:13" ht="14.4" customHeight="1" x14ac:dyDescent="0.3">
      <c r="A74" s="747" t="s">
        <v>571</v>
      </c>
      <c r="B74" s="748" t="s">
        <v>1519</v>
      </c>
      <c r="C74" s="748" t="s">
        <v>1520</v>
      </c>
      <c r="D74" s="748" t="s">
        <v>1521</v>
      </c>
      <c r="E74" s="748" t="s">
        <v>1522</v>
      </c>
      <c r="F74" s="752"/>
      <c r="G74" s="752"/>
      <c r="H74" s="766">
        <v>0</v>
      </c>
      <c r="I74" s="752">
        <v>2</v>
      </c>
      <c r="J74" s="752">
        <v>224.54000000000008</v>
      </c>
      <c r="K74" s="766">
        <v>1</v>
      </c>
      <c r="L74" s="752">
        <v>2</v>
      </c>
      <c r="M74" s="753">
        <v>224.54000000000008</v>
      </c>
    </row>
    <row r="75" spans="1:13" ht="14.4" customHeight="1" x14ac:dyDescent="0.3">
      <c r="A75" s="747" t="s">
        <v>571</v>
      </c>
      <c r="B75" s="748" t="s">
        <v>1523</v>
      </c>
      <c r="C75" s="748" t="s">
        <v>1524</v>
      </c>
      <c r="D75" s="748" t="s">
        <v>1525</v>
      </c>
      <c r="E75" s="748" t="s">
        <v>1526</v>
      </c>
      <c r="F75" s="752"/>
      <c r="G75" s="752"/>
      <c r="H75" s="766">
        <v>0</v>
      </c>
      <c r="I75" s="752">
        <v>2</v>
      </c>
      <c r="J75" s="752">
        <v>24356.16</v>
      </c>
      <c r="K75" s="766">
        <v>1</v>
      </c>
      <c r="L75" s="752">
        <v>2</v>
      </c>
      <c r="M75" s="753">
        <v>24356.16</v>
      </c>
    </row>
    <row r="76" spans="1:13" ht="14.4" customHeight="1" x14ac:dyDescent="0.3">
      <c r="A76" s="747" t="s">
        <v>571</v>
      </c>
      <c r="B76" s="748" t="s">
        <v>1527</v>
      </c>
      <c r="C76" s="748" t="s">
        <v>1528</v>
      </c>
      <c r="D76" s="748" t="s">
        <v>970</v>
      </c>
      <c r="E76" s="748" t="s">
        <v>1529</v>
      </c>
      <c r="F76" s="752"/>
      <c r="G76" s="752"/>
      <c r="H76" s="766">
        <v>0</v>
      </c>
      <c r="I76" s="752">
        <v>2</v>
      </c>
      <c r="J76" s="752">
        <v>331.82000000000016</v>
      </c>
      <c r="K76" s="766">
        <v>1</v>
      </c>
      <c r="L76" s="752">
        <v>2</v>
      </c>
      <c r="M76" s="753">
        <v>331.82000000000016</v>
      </c>
    </row>
    <row r="77" spans="1:13" ht="14.4" customHeight="1" x14ac:dyDescent="0.3">
      <c r="A77" s="747" t="s">
        <v>571</v>
      </c>
      <c r="B77" s="748" t="s">
        <v>1527</v>
      </c>
      <c r="C77" s="748" t="s">
        <v>1530</v>
      </c>
      <c r="D77" s="748" t="s">
        <v>970</v>
      </c>
      <c r="E77" s="748" t="s">
        <v>1531</v>
      </c>
      <c r="F77" s="752"/>
      <c r="G77" s="752"/>
      <c r="H77" s="766">
        <v>0</v>
      </c>
      <c r="I77" s="752">
        <v>4</v>
      </c>
      <c r="J77" s="752">
        <v>457.46000000000004</v>
      </c>
      <c r="K77" s="766">
        <v>1</v>
      </c>
      <c r="L77" s="752">
        <v>4</v>
      </c>
      <c r="M77" s="753">
        <v>457.46000000000004</v>
      </c>
    </row>
    <row r="78" spans="1:13" ht="14.4" customHeight="1" x14ac:dyDescent="0.3">
      <c r="A78" s="747" t="s">
        <v>571</v>
      </c>
      <c r="B78" s="748" t="s">
        <v>1413</v>
      </c>
      <c r="C78" s="748" t="s">
        <v>1414</v>
      </c>
      <c r="D78" s="748" t="s">
        <v>1415</v>
      </c>
      <c r="E78" s="748" t="s">
        <v>1416</v>
      </c>
      <c r="F78" s="752"/>
      <c r="G78" s="752"/>
      <c r="H78" s="766">
        <v>0</v>
      </c>
      <c r="I78" s="752">
        <v>10</v>
      </c>
      <c r="J78" s="752">
        <v>4587</v>
      </c>
      <c r="K78" s="766">
        <v>1</v>
      </c>
      <c r="L78" s="752">
        <v>10</v>
      </c>
      <c r="M78" s="753">
        <v>4587</v>
      </c>
    </row>
    <row r="79" spans="1:13" ht="14.4" customHeight="1" x14ac:dyDescent="0.3">
      <c r="A79" s="747" t="s">
        <v>571</v>
      </c>
      <c r="B79" s="748" t="s">
        <v>1532</v>
      </c>
      <c r="C79" s="748" t="s">
        <v>1533</v>
      </c>
      <c r="D79" s="748" t="s">
        <v>1534</v>
      </c>
      <c r="E79" s="748" t="s">
        <v>1535</v>
      </c>
      <c r="F79" s="752"/>
      <c r="G79" s="752"/>
      <c r="H79" s="766">
        <v>0</v>
      </c>
      <c r="I79" s="752">
        <v>14.5</v>
      </c>
      <c r="J79" s="752">
        <v>13318.25</v>
      </c>
      <c r="K79" s="766">
        <v>1</v>
      </c>
      <c r="L79" s="752">
        <v>14.5</v>
      </c>
      <c r="M79" s="753">
        <v>13318.25</v>
      </c>
    </row>
    <row r="80" spans="1:13" ht="14.4" customHeight="1" x14ac:dyDescent="0.3">
      <c r="A80" s="747" t="s">
        <v>571</v>
      </c>
      <c r="B80" s="748" t="s">
        <v>1417</v>
      </c>
      <c r="C80" s="748" t="s">
        <v>1418</v>
      </c>
      <c r="D80" s="748" t="s">
        <v>821</v>
      </c>
      <c r="E80" s="748" t="s">
        <v>1419</v>
      </c>
      <c r="F80" s="752"/>
      <c r="G80" s="752"/>
      <c r="H80" s="766">
        <v>0</v>
      </c>
      <c r="I80" s="752">
        <v>1</v>
      </c>
      <c r="J80" s="752">
        <v>229.52</v>
      </c>
      <c r="K80" s="766">
        <v>1</v>
      </c>
      <c r="L80" s="752">
        <v>1</v>
      </c>
      <c r="M80" s="753">
        <v>229.52</v>
      </c>
    </row>
    <row r="81" spans="1:13" ht="14.4" customHeight="1" x14ac:dyDescent="0.3">
      <c r="A81" s="747" t="s">
        <v>571</v>
      </c>
      <c r="B81" s="748" t="s">
        <v>1536</v>
      </c>
      <c r="C81" s="748" t="s">
        <v>1537</v>
      </c>
      <c r="D81" s="748" t="s">
        <v>1538</v>
      </c>
      <c r="E81" s="748" t="s">
        <v>1539</v>
      </c>
      <c r="F81" s="752"/>
      <c r="G81" s="752"/>
      <c r="H81" s="766">
        <v>0</v>
      </c>
      <c r="I81" s="752">
        <v>2</v>
      </c>
      <c r="J81" s="752">
        <v>1123.02</v>
      </c>
      <c r="K81" s="766">
        <v>1</v>
      </c>
      <c r="L81" s="752">
        <v>2</v>
      </c>
      <c r="M81" s="753">
        <v>1123.02</v>
      </c>
    </row>
    <row r="82" spans="1:13" ht="14.4" customHeight="1" x14ac:dyDescent="0.3">
      <c r="A82" s="747" t="s">
        <v>571</v>
      </c>
      <c r="B82" s="748" t="s">
        <v>1420</v>
      </c>
      <c r="C82" s="748" t="s">
        <v>1421</v>
      </c>
      <c r="D82" s="748" t="s">
        <v>813</v>
      </c>
      <c r="E82" s="748" t="s">
        <v>1422</v>
      </c>
      <c r="F82" s="752"/>
      <c r="G82" s="752"/>
      <c r="H82" s="766">
        <v>0</v>
      </c>
      <c r="I82" s="752">
        <v>4.8</v>
      </c>
      <c r="J82" s="752">
        <v>1537.5360000000001</v>
      </c>
      <c r="K82" s="766">
        <v>1</v>
      </c>
      <c r="L82" s="752">
        <v>4.8</v>
      </c>
      <c r="M82" s="753">
        <v>1537.5360000000001</v>
      </c>
    </row>
    <row r="83" spans="1:13" ht="14.4" customHeight="1" x14ac:dyDescent="0.3">
      <c r="A83" s="747" t="s">
        <v>571</v>
      </c>
      <c r="B83" s="748" t="s">
        <v>1540</v>
      </c>
      <c r="C83" s="748" t="s">
        <v>1541</v>
      </c>
      <c r="D83" s="748" t="s">
        <v>1542</v>
      </c>
      <c r="E83" s="748" t="s">
        <v>1543</v>
      </c>
      <c r="F83" s="752"/>
      <c r="G83" s="752"/>
      <c r="H83" s="766">
        <v>0</v>
      </c>
      <c r="I83" s="752">
        <v>20</v>
      </c>
      <c r="J83" s="752">
        <v>1057.5999999999999</v>
      </c>
      <c r="K83" s="766">
        <v>1</v>
      </c>
      <c r="L83" s="752">
        <v>20</v>
      </c>
      <c r="M83" s="753">
        <v>1057.5999999999999</v>
      </c>
    </row>
    <row r="84" spans="1:13" ht="14.4" customHeight="1" x14ac:dyDescent="0.3">
      <c r="A84" s="747" t="s">
        <v>571</v>
      </c>
      <c r="B84" s="748" t="s">
        <v>1423</v>
      </c>
      <c r="C84" s="748" t="s">
        <v>1424</v>
      </c>
      <c r="D84" s="748" t="s">
        <v>1425</v>
      </c>
      <c r="E84" s="748" t="s">
        <v>1426</v>
      </c>
      <c r="F84" s="752"/>
      <c r="G84" s="752"/>
      <c r="H84" s="766">
        <v>0</v>
      </c>
      <c r="I84" s="752">
        <v>12</v>
      </c>
      <c r="J84" s="752">
        <v>4612.18</v>
      </c>
      <c r="K84" s="766">
        <v>1</v>
      </c>
      <c r="L84" s="752">
        <v>12</v>
      </c>
      <c r="M84" s="753">
        <v>4612.18</v>
      </c>
    </row>
    <row r="85" spans="1:13" ht="14.4" customHeight="1" x14ac:dyDescent="0.3">
      <c r="A85" s="747" t="s">
        <v>571</v>
      </c>
      <c r="B85" s="748" t="s">
        <v>1423</v>
      </c>
      <c r="C85" s="748" t="s">
        <v>1427</v>
      </c>
      <c r="D85" s="748" t="s">
        <v>1428</v>
      </c>
      <c r="E85" s="748" t="s">
        <v>1429</v>
      </c>
      <c r="F85" s="752"/>
      <c r="G85" s="752"/>
      <c r="H85" s="766">
        <v>0</v>
      </c>
      <c r="I85" s="752">
        <v>20</v>
      </c>
      <c r="J85" s="752">
        <v>379.19999999999993</v>
      </c>
      <c r="K85" s="766">
        <v>1</v>
      </c>
      <c r="L85" s="752">
        <v>20</v>
      </c>
      <c r="M85" s="753">
        <v>379.19999999999993</v>
      </c>
    </row>
    <row r="86" spans="1:13" ht="14.4" customHeight="1" x14ac:dyDescent="0.3">
      <c r="A86" s="747" t="s">
        <v>571</v>
      </c>
      <c r="B86" s="748" t="s">
        <v>1544</v>
      </c>
      <c r="C86" s="748" t="s">
        <v>1545</v>
      </c>
      <c r="D86" s="748" t="s">
        <v>993</v>
      </c>
      <c r="E86" s="748" t="s">
        <v>1546</v>
      </c>
      <c r="F86" s="752"/>
      <c r="G86" s="752"/>
      <c r="H86" s="766">
        <v>0</v>
      </c>
      <c r="I86" s="752">
        <v>1.4</v>
      </c>
      <c r="J86" s="752">
        <v>1580.222</v>
      </c>
      <c r="K86" s="766">
        <v>1</v>
      </c>
      <c r="L86" s="752">
        <v>1.4</v>
      </c>
      <c r="M86" s="753">
        <v>1580.222</v>
      </c>
    </row>
    <row r="87" spans="1:13" ht="14.4" customHeight="1" x14ac:dyDescent="0.3">
      <c r="A87" s="747" t="s">
        <v>571</v>
      </c>
      <c r="B87" s="748" t="s">
        <v>1430</v>
      </c>
      <c r="C87" s="748" t="s">
        <v>1431</v>
      </c>
      <c r="D87" s="748" t="s">
        <v>1432</v>
      </c>
      <c r="E87" s="748" t="s">
        <v>1433</v>
      </c>
      <c r="F87" s="752"/>
      <c r="G87" s="752"/>
      <c r="H87" s="766">
        <v>0</v>
      </c>
      <c r="I87" s="752">
        <v>1</v>
      </c>
      <c r="J87" s="752">
        <v>148.5</v>
      </c>
      <c r="K87" s="766">
        <v>1</v>
      </c>
      <c r="L87" s="752">
        <v>1</v>
      </c>
      <c r="M87" s="753">
        <v>148.5</v>
      </c>
    </row>
    <row r="88" spans="1:13" ht="14.4" customHeight="1" x14ac:dyDescent="0.3">
      <c r="A88" s="747" t="s">
        <v>571</v>
      </c>
      <c r="B88" s="748" t="s">
        <v>1430</v>
      </c>
      <c r="C88" s="748" t="s">
        <v>1436</v>
      </c>
      <c r="D88" s="748" t="s">
        <v>1437</v>
      </c>
      <c r="E88" s="748" t="s">
        <v>1438</v>
      </c>
      <c r="F88" s="752"/>
      <c r="G88" s="752"/>
      <c r="H88" s="766">
        <v>0</v>
      </c>
      <c r="I88" s="752">
        <v>1</v>
      </c>
      <c r="J88" s="752">
        <v>2113.9600000000005</v>
      </c>
      <c r="K88" s="766">
        <v>1</v>
      </c>
      <c r="L88" s="752">
        <v>1</v>
      </c>
      <c r="M88" s="753">
        <v>2113.9600000000005</v>
      </c>
    </row>
    <row r="89" spans="1:13" ht="14.4" customHeight="1" x14ac:dyDescent="0.3">
      <c r="A89" s="747" t="s">
        <v>571</v>
      </c>
      <c r="B89" s="748" t="s">
        <v>1547</v>
      </c>
      <c r="C89" s="748" t="s">
        <v>1548</v>
      </c>
      <c r="D89" s="748" t="s">
        <v>853</v>
      </c>
      <c r="E89" s="748" t="s">
        <v>847</v>
      </c>
      <c r="F89" s="752"/>
      <c r="G89" s="752"/>
      <c r="H89" s="766">
        <v>0</v>
      </c>
      <c r="I89" s="752">
        <v>2</v>
      </c>
      <c r="J89" s="752">
        <v>204.60000000000005</v>
      </c>
      <c r="K89" s="766">
        <v>1</v>
      </c>
      <c r="L89" s="752">
        <v>2</v>
      </c>
      <c r="M89" s="753">
        <v>204.60000000000005</v>
      </c>
    </row>
    <row r="90" spans="1:13" ht="14.4" customHeight="1" x14ac:dyDescent="0.3">
      <c r="A90" s="747" t="s">
        <v>571</v>
      </c>
      <c r="B90" s="748" t="s">
        <v>1443</v>
      </c>
      <c r="C90" s="748" t="s">
        <v>1549</v>
      </c>
      <c r="D90" s="748" t="s">
        <v>604</v>
      </c>
      <c r="E90" s="748" t="s">
        <v>847</v>
      </c>
      <c r="F90" s="752"/>
      <c r="G90" s="752"/>
      <c r="H90" s="766">
        <v>0</v>
      </c>
      <c r="I90" s="752">
        <v>3</v>
      </c>
      <c r="J90" s="752">
        <v>48.599999999999987</v>
      </c>
      <c r="K90" s="766">
        <v>1</v>
      </c>
      <c r="L90" s="752">
        <v>3</v>
      </c>
      <c r="M90" s="753">
        <v>48.599999999999987</v>
      </c>
    </row>
    <row r="91" spans="1:13" ht="14.4" customHeight="1" x14ac:dyDescent="0.3">
      <c r="A91" s="747" t="s">
        <v>571</v>
      </c>
      <c r="B91" s="748" t="s">
        <v>1443</v>
      </c>
      <c r="C91" s="748" t="s">
        <v>1550</v>
      </c>
      <c r="D91" s="748" t="s">
        <v>604</v>
      </c>
      <c r="E91" s="748" t="s">
        <v>848</v>
      </c>
      <c r="F91" s="752"/>
      <c r="G91" s="752"/>
      <c r="H91" s="766">
        <v>0</v>
      </c>
      <c r="I91" s="752">
        <v>1</v>
      </c>
      <c r="J91" s="752">
        <v>30.220000000000006</v>
      </c>
      <c r="K91" s="766">
        <v>1</v>
      </c>
      <c r="L91" s="752">
        <v>1</v>
      </c>
      <c r="M91" s="753">
        <v>30.220000000000006</v>
      </c>
    </row>
    <row r="92" spans="1:13" ht="14.4" customHeight="1" x14ac:dyDescent="0.3">
      <c r="A92" s="747" t="s">
        <v>571</v>
      </c>
      <c r="B92" s="748" t="s">
        <v>1445</v>
      </c>
      <c r="C92" s="748" t="s">
        <v>1446</v>
      </c>
      <c r="D92" s="748" t="s">
        <v>1447</v>
      </c>
      <c r="E92" s="748" t="s">
        <v>1448</v>
      </c>
      <c r="F92" s="752"/>
      <c r="G92" s="752"/>
      <c r="H92" s="766">
        <v>0</v>
      </c>
      <c r="I92" s="752">
        <v>24</v>
      </c>
      <c r="J92" s="752">
        <v>807</v>
      </c>
      <c r="K92" s="766">
        <v>1</v>
      </c>
      <c r="L92" s="752">
        <v>24</v>
      </c>
      <c r="M92" s="753">
        <v>807</v>
      </c>
    </row>
    <row r="93" spans="1:13" ht="14.4" customHeight="1" x14ac:dyDescent="0.3">
      <c r="A93" s="747" t="s">
        <v>571</v>
      </c>
      <c r="B93" s="748" t="s">
        <v>1445</v>
      </c>
      <c r="C93" s="748" t="s">
        <v>1449</v>
      </c>
      <c r="D93" s="748" t="s">
        <v>1450</v>
      </c>
      <c r="E93" s="748" t="s">
        <v>1451</v>
      </c>
      <c r="F93" s="752"/>
      <c r="G93" s="752"/>
      <c r="H93" s="766">
        <v>0</v>
      </c>
      <c r="I93" s="752">
        <v>62</v>
      </c>
      <c r="J93" s="752">
        <v>3151.6400000000003</v>
      </c>
      <c r="K93" s="766">
        <v>1</v>
      </c>
      <c r="L93" s="752">
        <v>62</v>
      </c>
      <c r="M93" s="753">
        <v>3151.6400000000003</v>
      </c>
    </row>
    <row r="94" spans="1:13" ht="14.4" customHeight="1" x14ac:dyDescent="0.3">
      <c r="A94" s="747" t="s">
        <v>571</v>
      </c>
      <c r="B94" s="748" t="s">
        <v>1452</v>
      </c>
      <c r="C94" s="748" t="s">
        <v>1453</v>
      </c>
      <c r="D94" s="748" t="s">
        <v>1454</v>
      </c>
      <c r="E94" s="748" t="s">
        <v>1455</v>
      </c>
      <c r="F94" s="752"/>
      <c r="G94" s="752"/>
      <c r="H94" s="766">
        <v>0</v>
      </c>
      <c r="I94" s="752">
        <v>6</v>
      </c>
      <c r="J94" s="752">
        <v>1353</v>
      </c>
      <c r="K94" s="766">
        <v>1</v>
      </c>
      <c r="L94" s="752">
        <v>6</v>
      </c>
      <c r="M94" s="753">
        <v>1353</v>
      </c>
    </row>
    <row r="95" spans="1:13" ht="14.4" customHeight="1" x14ac:dyDescent="0.3">
      <c r="A95" s="747" t="s">
        <v>571</v>
      </c>
      <c r="B95" s="748" t="s">
        <v>1551</v>
      </c>
      <c r="C95" s="748" t="s">
        <v>1552</v>
      </c>
      <c r="D95" s="748" t="s">
        <v>1553</v>
      </c>
      <c r="E95" s="748" t="s">
        <v>1554</v>
      </c>
      <c r="F95" s="752"/>
      <c r="G95" s="752"/>
      <c r="H95" s="766">
        <v>0</v>
      </c>
      <c r="I95" s="752">
        <v>1</v>
      </c>
      <c r="J95" s="752">
        <v>19.569999999999997</v>
      </c>
      <c r="K95" s="766">
        <v>1</v>
      </c>
      <c r="L95" s="752">
        <v>1</v>
      </c>
      <c r="M95" s="753">
        <v>19.569999999999997</v>
      </c>
    </row>
    <row r="96" spans="1:13" ht="14.4" customHeight="1" x14ac:dyDescent="0.3">
      <c r="A96" s="747" t="s">
        <v>571</v>
      </c>
      <c r="B96" s="748" t="s">
        <v>1551</v>
      </c>
      <c r="C96" s="748" t="s">
        <v>1555</v>
      </c>
      <c r="D96" s="748" t="s">
        <v>1556</v>
      </c>
      <c r="E96" s="748" t="s">
        <v>1557</v>
      </c>
      <c r="F96" s="752"/>
      <c r="G96" s="752"/>
      <c r="H96" s="766">
        <v>0</v>
      </c>
      <c r="I96" s="752">
        <v>1</v>
      </c>
      <c r="J96" s="752">
        <v>29.279999999999994</v>
      </c>
      <c r="K96" s="766">
        <v>1</v>
      </c>
      <c r="L96" s="752">
        <v>1</v>
      </c>
      <c r="M96" s="753">
        <v>29.279999999999994</v>
      </c>
    </row>
    <row r="97" spans="1:13" ht="14.4" customHeight="1" x14ac:dyDescent="0.3">
      <c r="A97" s="747" t="s">
        <v>571</v>
      </c>
      <c r="B97" s="748" t="s">
        <v>1551</v>
      </c>
      <c r="C97" s="748" t="s">
        <v>1558</v>
      </c>
      <c r="D97" s="748" t="s">
        <v>1559</v>
      </c>
      <c r="E97" s="748" t="s">
        <v>1560</v>
      </c>
      <c r="F97" s="752"/>
      <c r="G97" s="752"/>
      <c r="H97" s="766">
        <v>0</v>
      </c>
      <c r="I97" s="752">
        <v>2</v>
      </c>
      <c r="J97" s="752">
        <v>18.239999999999995</v>
      </c>
      <c r="K97" s="766">
        <v>1</v>
      </c>
      <c r="L97" s="752">
        <v>2</v>
      </c>
      <c r="M97" s="753">
        <v>18.239999999999995</v>
      </c>
    </row>
    <row r="98" spans="1:13" ht="14.4" customHeight="1" x14ac:dyDescent="0.3">
      <c r="A98" s="747" t="s">
        <v>571</v>
      </c>
      <c r="B98" s="748" t="s">
        <v>1561</v>
      </c>
      <c r="C98" s="748" t="s">
        <v>1562</v>
      </c>
      <c r="D98" s="748" t="s">
        <v>1563</v>
      </c>
      <c r="E98" s="748" t="s">
        <v>1564</v>
      </c>
      <c r="F98" s="752"/>
      <c r="G98" s="752"/>
      <c r="H98" s="766">
        <v>0</v>
      </c>
      <c r="I98" s="752">
        <v>1</v>
      </c>
      <c r="J98" s="752">
        <v>60.079999999999984</v>
      </c>
      <c r="K98" s="766">
        <v>1</v>
      </c>
      <c r="L98" s="752">
        <v>1</v>
      </c>
      <c r="M98" s="753">
        <v>60.079999999999984</v>
      </c>
    </row>
    <row r="99" spans="1:13" ht="14.4" customHeight="1" x14ac:dyDescent="0.3">
      <c r="A99" s="747" t="s">
        <v>571</v>
      </c>
      <c r="B99" s="748" t="s">
        <v>1456</v>
      </c>
      <c r="C99" s="748" t="s">
        <v>1457</v>
      </c>
      <c r="D99" s="748" t="s">
        <v>790</v>
      </c>
      <c r="E99" s="748" t="s">
        <v>1458</v>
      </c>
      <c r="F99" s="752"/>
      <c r="G99" s="752"/>
      <c r="H99" s="766">
        <v>0</v>
      </c>
      <c r="I99" s="752">
        <v>9</v>
      </c>
      <c r="J99" s="752">
        <v>197.64000000000004</v>
      </c>
      <c r="K99" s="766">
        <v>1</v>
      </c>
      <c r="L99" s="752">
        <v>9</v>
      </c>
      <c r="M99" s="753">
        <v>197.64000000000004</v>
      </c>
    </row>
    <row r="100" spans="1:13" ht="14.4" customHeight="1" x14ac:dyDescent="0.3">
      <c r="A100" s="747" t="s">
        <v>571</v>
      </c>
      <c r="B100" s="748" t="s">
        <v>1565</v>
      </c>
      <c r="C100" s="748" t="s">
        <v>1566</v>
      </c>
      <c r="D100" s="748" t="s">
        <v>1567</v>
      </c>
      <c r="E100" s="748" t="s">
        <v>1568</v>
      </c>
      <c r="F100" s="752"/>
      <c r="G100" s="752"/>
      <c r="H100" s="766">
        <v>0</v>
      </c>
      <c r="I100" s="752">
        <v>1</v>
      </c>
      <c r="J100" s="752">
        <v>91.54000000000002</v>
      </c>
      <c r="K100" s="766">
        <v>1</v>
      </c>
      <c r="L100" s="752">
        <v>1</v>
      </c>
      <c r="M100" s="753">
        <v>91.54000000000002</v>
      </c>
    </row>
    <row r="101" spans="1:13" ht="14.4" customHeight="1" x14ac:dyDescent="0.3">
      <c r="A101" s="747" t="s">
        <v>571</v>
      </c>
      <c r="B101" s="748" t="s">
        <v>1569</v>
      </c>
      <c r="C101" s="748" t="s">
        <v>1570</v>
      </c>
      <c r="D101" s="748" t="s">
        <v>949</v>
      </c>
      <c r="E101" s="748" t="s">
        <v>1510</v>
      </c>
      <c r="F101" s="752"/>
      <c r="G101" s="752"/>
      <c r="H101" s="766">
        <v>0</v>
      </c>
      <c r="I101" s="752">
        <v>3</v>
      </c>
      <c r="J101" s="752">
        <v>89.489999999999981</v>
      </c>
      <c r="K101" s="766">
        <v>1</v>
      </c>
      <c r="L101" s="752">
        <v>3</v>
      </c>
      <c r="M101" s="753">
        <v>89.489999999999981</v>
      </c>
    </row>
    <row r="102" spans="1:13" ht="14.4" customHeight="1" x14ac:dyDescent="0.3">
      <c r="A102" s="747" t="s">
        <v>571</v>
      </c>
      <c r="B102" s="748" t="s">
        <v>1465</v>
      </c>
      <c r="C102" s="748" t="s">
        <v>1571</v>
      </c>
      <c r="D102" s="748" t="s">
        <v>960</v>
      </c>
      <c r="E102" s="748" t="s">
        <v>807</v>
      </c>
      <c r="F102" s="752"/>
      <c r="G102" s="752"/>
      <c r="H102" s="766">
        <v>0</v>
      </c>
      <c r="I102" s="752">
        <v>2</v>
      </c>
      <c r="J102" s="752">
        <v>271.19999999999993</v>
      </c>
      <c r="K102" s="766">
        <v>1</v>
      </c>
      <c r="L102" s="752">
        <v>2</v>
      </c>
      <c r="M102" s="753">
        <v>271.19999999999993</v>
      </c>
    </row>
    <row r="103" spans="1:13" ht="14.4" customHeight="1" x14ac:dyDescent="0.3">
      <c r="A103" s="747" t="s">
        <v>571</v>
      </c>
      <c r="B103" s="748" t="s">
        <v>1465</v>
      </c>
      <c r="C103" s="748" t="s">
        <v>1572</v>
      </c>
      <c r="D103" s="748" t="s">
        <v>959</v>
      </c>
      <c r="E103" s="748" t="s">
        <v>807</v>
      </c>
      <c r="F103" s="752"/>
      <c r="G103" s="752"/>
      <c r="H103" s="766">
        <v>0</v>
      </c>
      <c r="I103" s="752">
        <v>2</v>
      </c>
      <c r="J103" s="752">
        <v>271.19999999999993</v>
      </c>
      <c r="K103" s="766">
        <v>1</v>
      </c>
      <c r="L103" s="752">
        <v>2</v>
      </c>
      <c r="M103" s="753">
        <v>271.19999999999993</v>
      </c>
    </row>
    <row r="104" spans="1:13" ht="14.4" customHeight="1" x14ac:dyDescent="0.3">
      <c r="A104" s="747" t="s">
        <v>571</v>
      </c>
      <c r="B104" s="748" t="s">
        <v>1465</v>
      </c>
      <c r="C104" s="748" t="s">
        <v>1472</v>
      </c>
      <c r="D104" s="748" t="s">
        <v>809</v>
      </c>
      <c r="E104" s="748" t="s">
        <v>807</v>
      </c>
      <c r="F104" s="752"/>
      <c r="G104" s="752"/>
      <c r="H104" s="766">
        <v>0</v>
      </c>
      <c r="I104" s="752">
        <v>2</v>
      </c>
      <c r="J104" s="752">
        <v>271.20000000000005</v>
      </c>
      <c r="K104" s="766">
        <v>1</v>
      </c>
      <c r="L104" s="752">
        <v>2</v>
      </c>
      <c r="M104" s="753">
        <v>271.20000000000005</v>
      </c>
    </row>
    <row r="105" spans="1:13" ht="14.4" customHeight="1" x14ac:dyDescent="0.3">
      <c r="A105" s="747" t="s">
        <v>571</v>
      </c>
      <c r="B105" s="748" t="s">
        <v>1465</v>
      </c>
      <c r="C105" s="748" t="s">
        <v>1573</v>
      </c>
      <c r="D105" s="748" t="s">
        <v>1574</v>
      </c>
      <c r="E105" s="748" t="s">
        <v>807</v>
      </c>
      <c r="F105" s="752"/>
      <c r="G105" s="752"/>
      <c r="H105" s="766">
        <v>0</v>
      </c>
      <c r="I105" s="752">
        <v>2</v>
      </c>
      <c r="J105" s="752">
        <v>299.53999999999996</v>
      </c>
      <c r="K105" s="766">
        <v>1</v>
      </c>
      <c r="L105" s="752">
        <v>2</v>
      </c>
      <c r="M105" s="753">
        <v>299.53999999999996</v>
      </c>
    </row>
    <row r="106" spans="1:13" ht="14.4" customHeight="1" x14ac:dyDescent="0.3">
      <c r="A106" s="747" t="s">
        <v>571</v>
      </c>
      <c r="B106" s="748" t="s">
        <v>1465</v>
      </c>
      <c r="C106" s="748" t="s">
        <v>1575</v>
      </c>
      <c r="D106" s="748" t="s">
        <v>961</v>
      </c>
      <c r="E106" s="748" t="s">
        <v>804</v>
      </c>
      <c r="F106" s="752"/>
      <c r="G106" s="752"/>
      <c r="H106" s="766">
        <v>0</v>
      </c>
      <c r="I106" s="752">
        <v>6</v>
      </c>
      <c r="J106" s="752">
        <v>184.01999999999998</v>
      </c>
      <c r="K106" s="766">
        <v>1</v>
      </c>
      <c r="L106" s="752">
        <v>6</v>
      </c>
      <c r="M106" s="753">
        <v>184.01999999999998</v>
      </c>
    </row>
    <row r="107" spans="1:13" ht="14.4" customHeight="1" x14ac:dyDescent="0.3">
      <c r="A107" s="747" t="s">
        <v>574</v>
      </c>
      <c r="B107" s="748" t="s">
        <v>1337</v>
      </c>
      <c r="C107" s="748" t="s">
        <v>1338</v>
      </c>
      <c r="D107" s="748" t="s">
        <v>626</v>
      </c>
      <c r="E107" s="748" t="s">
        <v>1339</v>
      </c>
      <c r="F107" s="752"/>
      <c r="G107" s="752"/>
      <c r="H107" s="766">
        <v>0</v>
      </c>
      <c r="I107" s="752">
        <v>170</v>
      </c>
      <c r="J107" s="752">
        <v>2822.4999999999995</v>
      </c>
      <c r="K107" s="766">
        <v>1</v>
      </c>
      <c r="L107" s="752">
        <v>170</v>
      </c>
      <c r="M107" s="753">
        <v>2822.4999999999995</v>
      </c>
    </row>
    <row r="108" spans="1:13" ht="14.4" customHeight="1" x14ac:dyDescent="0.3">
      <c r="A108" s="747" t="s">
        <v>574</v>
      </c>
      <c r="B108" s="748" t="s">
        <v>1337</v>
      </c>
      <c r="C108" s="748" t="s">
        <v>1576</v>
      </c>
      <c r="D108" s="748" t="s">
        <v>1577</v>
      </c>
      <c r="E108" s="748" t="s">
        <v>1578</v>
      </c>
      <c r="F108" s="752"/>
      <c r="G108" s="752"/>
      <c r="H108" s="766">
        <v>0</v>
      </c>
      <c r="I108" s="752">
        <v>1</v>
      </c>
      <c r="J108" s="752">
        <v>12.21</v>
      </c>
      <c r="K108" s="766">
        <v>1</v>
      </c>
      <c r="L108" s="752">
        <v>1</v>
      </c>
      <c r="M108" s="753">
        <v>12.21</v>
      </c>
    </row>
    <row r="109" spans="1:13" ht="14.4" customHeight="1" x14ac:dyDescent="0.3">
      <c r="A109" s="747" t="s">
        <v>574</v>
      </c>
      <c r="B109" s="748" t="s">
        <v>1344</v>
      </c>
      <c r="C109" s="748" t="s">
        <v>1345</v>
      </c>
      <c r="D109" s="748" t="s">
        <v>1346</v>
      </c>
      <c r="E109" s="748" t="s">
        <v>1347</v>
      </c>
      <c r="F109" s="752"/>
      <c r="G109" s="752"/>
      <c r="H109" s="766">
        <v>0</v>
      </c>
      <c r="I109" s="752">
        <v>3</v>
      </c>
      <c r="J109" s="752">
        <v>821.69999999999993</v>
      </c>
      <c r="K109" s="766">
        <v>1</v>
      </c>
      <c r="L109" s="752">
        <v>3</v>
      </c>
      <c r="M109" s="753">
        <v>821.69999999999993</v>
      </c>
    </row>
    <row r="110" spans="1:13" ht="14.4" customHeight="1" x14ac:dyDescent="0.3">
      <c r="A110" s="747" t="s">
        <v>574</v>
      </c>
      <c r="B110" s="748" t="s">
        <v>1476</v>
      </c>
      <c r="C110" s="748" t="s">
        <v>1579</v>
      </c>
      <c r="D110" s="748" t="s">
        <v>864</v>
      </c>
      <c r="E110" s="748" t="s">
        <v>1580</v>
      </c>
      <c r="F110" s="752"/>
      <c r="G110" s="752"/>
      <c r="H110" s="766">
        <v>0</v>
      </c>
      <c r="I110" s="752">
        <v>6</v>
      </c>
      <c r="J110" s="752">
        <v>532.28000000000009</v>
      </c>
      <c r="K110" s="766">
        <v>1</v>
      </c>
      <c r="L110" s="752">
        <v>6</v>
      </c>
      <c r="M110" s="753">
        <v>532.28000000000009</v>
      </c>
    </row>
    <row r="111" spans="1:13" ht="14.4" customHeight="1" x14ac:dyDescent="0.3">
      <c r="A111" s="747" t="s">
        <v>574</v>
      </c>
      <c r="B111" s="748" t="s">
        <v>1348</v>
      </c>
      <c r="C111" s="748" t="s">
        <v>1349</v>
      </c>
      <c r="D111" s="748" t="s">
        <v>1350</v>
      </c>
      <c r="E111" s="748" t="s">
        <v>1351</v>
      </c>
      <c r="F111" s="752"/>
      <c r="G111" s="752"/>
      <c r="H111" s="766">
        <v>0</v>
      </c>
      <c r="I111" s="752">
        <v>4</v>
      </c>
      <c r="J111" s="752">
        <v>1623.96</v>
      </c>
      <c r="K111" s="766">
        <v>1</v>
      </c>
      <c r="L111" s="752">
        <v>4</v>
      </c>
      <c r="M111" s="753">
        <v>1623.96</v>
      </c>
    </row>
    <row r="112" spans="1:13" ht="14.4" customHeight="1" x14ac:dyDescent="0.3">
      <c r="A112" s="747" t="s">
        <v>574</v>
      </c>
      <c r="B112" s="748" t="s">
        <v>1361</v>
      </c>
      <c r="C112" s="748" t="s">
        <v>1362</v>
      </c>
      <c r="D112" s="748" t="s">
        <v>658</v>
      </c>
      <c r="E112" s="748" t="s">
        <v>1363</v>
      </c>
      <c r="F112" s="752"/>
      <c r="G112" s="752"/>
      <c r="H112" s="766">
        <v>0</v>
      </c>
      <c r="I112" s="752">
        <v>5</v>
      </c>
      <c r="J112" s="752">
        <v>16500</v>
      </c>
      <c r="K112" s="766">
        <v>1</v>
      </c>
      <c r="L112" s="752">
        <v>5</v>
      </c>
      <c r="M112" s="753">
        <v>16500</v>
      </c>
    </row>
    <row r="113" spans="1:13" ht="14.4" customHeight="1" x14ac:dyDescent="0.3">
      <c r="A113" s="747" t="s">
        <v>574</v>
      </c>
      <c r="B113" s="748" t="s">
        <v>1361</v>
      </c>
      <c r="C113" s="748" t="s">
        <v>1581</v>
      </c>
      <c r="D113" s="748" t="s">
        <v>1028</v>
      </c>
      <c r="E113" s="748" t="s">
        <v>1582</v>
      </c>
      <c r="F113" s="752"/>
      <c r="G113" s="752"/>
      <c r="H113" s="766">
        <v>0</v>
      </c>
      <c r="I113" s="752">
        <v>1</v>
      </c>
      <c r="J113" s="752">
        <v>408.95</v>
      </c>
      <c r="K113" s="766">
        <v>1</v>
      </c>
      <c r="L113" s="752">
        <v>1</v>
      </c>
      <c r="M113" s="753">
        <v>408.95</v>
      </c>
    </row>
    <row r="114" spans="1:13" ht="14.4" customHeight="1" x14ac:dyDescent="0.3">
      <c r="A114" s="747" t="s">
        <v>574</v>
      </c>
      <c r="B114" s="748" t="s">
        <v>1366</v>
      </c>
      <c r="C114" s="748" t="s">
        <v>1583</v>
      </c>
      <c r="D114" s="748" t="s">
        <v>1368</v>
      </c>
      <c r="E114" s="748" t="s">
        <v>1584</v>
      </c>
      <c r="F114" s="752"/>
      <c r="G114" s="752"/>
      <c r="H114" s="766">
        <v>0</v>
      </c>
      <c r="I114" s="752">
        <v>1</v>
      </c>
      <c r="J114" s="752">
        <v>118.02999999999997</v>
      </c>
      <c r="K114" s="766">
        <v>1</v>
      </c>
      <c r="L114" s="752">
        <v>1</v>
      </c>
      <c r="M114" s="753">
        <v>118.02999999999997</v>
      </c>
    </row>
    <row r="115" spans="1:13" ht="14.4" customHeight="1" x14ac:dyDescent="0.3">
      <c r="A115" s="747" t="s">
        <v>574</v>
      </c>
      <c r="B115" s="748" t="s">
        <v>1585</v>
      </c>
      <c r="C115" s="748" t="s">
        <v>1586</v>
      </c>
      <c r="D115" s="748" t="s">
        <v>1010</v>
      </c>
      <c r="E115" s="748" t="s">
        <v>1587</v>
      </c>
      <c r="F115" s="752"/>
      <c r="G115" s="752"/>
      <c r="H115" s="766">
        <v>0</v>
      </c>
      <c r="I115" s="752">
        <v>1</v>
      </c>
      <c r="J115" s="752">
        <v>44.569999999999993</v>
      </c>
      <c r="K115" s="766">
        <v>1</v>
      </c>
      <c r="L115" s="752">
        <v>1</v>
      </c>
      <c r="M115" s="753">
        <v>44.569999999999993</v>
      </c>
    </row>
    <row r="116" spans="1:13" ht="14.4" customHeight="1" x14ac:dyDescent="0.3">
      <c r="A116" s="747" t="s">
        <v>574</v>
      </c>
      <c r="B116" s="748" t="s">
        <v>1370</v>
      </c>
      <c r="C116" s="748" t="s">
        <v>1371</v>
      </c>
      <c r="D116" s="748" t="s">
        <v>662</v>
      </c>
      <c r="E116" s="748" t="s">
        <v>663</v>
      </c>
      <c r="F116" s="752"/>
      <c r="G116" s="752"/>
      <c r="H116" s="766">
        <v>0</v>
      </c>
      <c r="I116" s="752">
        <v>6</v>
      </c>
      <c r="J116" s="752">
        <v>242.34000000000003</v>
      </c>
      <c r="K116" s="766">
        <v>1</v>
      </c>
      <c r="L116" s="752">
        <v>6</v>
      </c>
      <c r="M116" s="753">
        <v>242.34000000000003</v>
      </c>
    </row>
    <row r="117" spans="1:13" ht="14.4" customHeight="1" x14ac:dyDescent="0.3">
      <c r="A117" s="747" t="s">
        <v>574</v>
      </c>
      <c r="B117" s="748" t="s">
        <v>1370</v>
      </c>
      <c r="C117" s="748" t="s">
        <v>1588</v>
      </c>
      <c r="D117" s="748" t="s">
        <v>1030</v>
      </c>
      <c r="E117" s="748" t="s">
        <v>1589</v>
      </c>
      <c r="F117" s="752"/>
      <c r="G117" s="752"/>
      <c r="H117" s="766">
        <v>0</v>
      </c>
      <c r="I117" s="752">
        <v>3</v>
      </c>
      <c r="J117" s="752">
        <v>94.95</v>
      </c>
      <c r="K117" s="766">
        <v>1</v>
      </c>
      <c r="L117" s="752">
        <v>3</v>
      </c>
      <c r="M117" s="753">
        <v>94.95</v>
      </c>
    </row>
    <row r="118" spans="1:13" ht="14.4" customHeight="1" x14ac:dyDescent="0.3">
      <c r="A118" s="747" t="s">
        <v>574</v>
      </c>
      <c r="B118" s="748" t="s">
        <v>1372</v>
      </c>
      <c r="C118" s="748" t="s">
        <v>1375</v>
      </c>
      <c r="D118" s="748" t="s">
        <v>674</v>
      </c>
      <c r="E118" s="748" t="s">
        <v>1376</v>
      </c>
      <c r="F118" s="752"/>
      <c r="G118" s="752"/>
      <c r="H118" s="766">
        <v>0</v>
      </c>
      <c r="I118" s="752">
        <v>5</v>
      </c>
      <c r="J118" s="752">
        <v>331.79999999999995</v>
      </c>
      <c r="K118" s="766">
        <v>1</v>
      </c>
      <c r="L118" s="752">
        <v>5</v>
      </c>
      <c r="M118" s="753">
        <v>331.79999999999995</v>
      </c>
    </row>
    <row r="119" spans="1:13" ht="14.4" customHeight="1" x14ac:dyDescent="0.3">
      <c r="A119" s="747" t="s">
        <v>574</v>
      </c>
      <c r="B119" s="748" t="s">
        <v>1377</v>
      </c>
      <c r="C119" s="748" t="s">
        <v>1590</v>
      </c>
      <c r="D119" s="748" t="s">
        <v>1103</v>
      </c>
      <c r="E119" s="748" t="s">
        <v>1591</v>
      </c>
      <c r="F119" s="752"/>
      <c r="G119" s="752"/>
      <c r="H119" s="766">
        <v>0</v>
      </c>
      <c r="I119" s="752">
        <v>2</v>
      </c>
      <c r="J119" s="752">
        <v>143.61000000000004</v>
      </c>
      <c r="K119" s="766">
        <v>1</v>
      </c>
      <c r="L119" s="752">
        <v>2</v>
      </c>
      <c r="M119" s="753">
        <v>143.61000000000004</v>
      </c>
    </row>
    <row r="120" spans="1:13" ht="14.4" customHeight="1" x14ac:dyDescent="0.3">
      <c r="A120" s="747" t="s">
        <v>574</v>
      </c>
      <c r="B120" s="748" t="s">
        <v>1381</v>
      </c>
      <c r="C120" s="748" t="s">
        <v>1382</v>
      </c>
      <c r="D120" s="748" t="s">
        <v>1383</v>
      </c>
      <c r="E120" s="748" t="s">
        <v>1384</v>
      </c>
      <c r="F120" s="752"/>
      <c r="G120" s="752"/>
      <c r="H120" s="766">
        <v>0</v>
      </c>
      <c r="I120" s="752">
        <v>1</v>
      </c>
      <c r="J120" s="752">
        <v>27.929999999999996</v>
      </c>
      <c r="K120" s="766">
        <v>1</v>
      </c>
      <c r="L120" s="752">
        <v>1</v>
      </c>
      <c r="M120" s="753">
        <v>27.929999999999996</v>
      </c>
    </row>
    <row r="121" spans="1:13" ht="14.4" customHeight="1" x14ac:dyDescent="0.3">
      <c r="A121" s="747" t="s">
        <v>574</v>
      </c>
      <c r="B121" s="748" t="s">
        <v>1385</v>
      </c>
      <c r="C121" s="748" t="s">
        <v>1592</v>
      </c>
      <c r="D121" s="748" t="s">
        <v>996</v>
      </c>
      <c r="E121" s="748" t="s">
        <v>1593</v>
      </c>
      <c r="F121" s="752"/>
      <c r="G121" s="752"/>
      <c r="H121" s="766">
        <v>0</v>
      </c>
      <c r="I121" s="752">
        <v>1</v>
      </c>
      <c r="J121" s="752">
        <v>15.000000000000004</v>
      </c>
      <c r="K121" s="766">
        <v>1</v>
      </c>
      <c r="L121" s="752">
        <v>1</v>
      </c>
      <c r="M121" s="753">
        <v>15.000000000000004</v>
      </c>
    </row>
    <row r="122" spans="1:13" ht="14.4" customHeight="1" x14ac:dyDescent="0.3">
      <c r="A122" s="747" t="s">
        <v>574</v>
      </c>
      <c r="B122" s="748" t="s">
        <v>1488</v>
      </c>
      <c r="C122" s="748" t="s">
        <v>1491</v>
      </c>
      <c r="D122" s="748" t="s">
        <v>917</v>
      </c>
      <c r="E122" s="748" t="s">
        <v>918</v>
      </c>
      <c r="F122" s="752"/>
      <c r="G122" s="752"/>
      <c r="H122" s="766">
        <v>0</v>
      </c>
      <c r="I122" s="752">
        <v>1</v>
      </c>
      <c r="J122" s="752">
        <v>35.509999999999977</v>
      </c>
      <c r="K122" s="766">
        <v>1</v>
      </c>
      <c r="L122" s="752">
        <v>1</v>
      </c>
      <c r="M122" s="753">
        <v>35.509999999999977</v>
      </c>
    </row>
    <row r="123" spans="1:13" ht="14.4" customHeight="1" x14ac:dyDescent="0.3">
      <c r="A123" s="747" t="s">
        <v>574</v>
      </c>
      <c r="B123" s="748" t="s">
        <v>1594</v>
      </c>
      <c r="C123" s="748" t="s">
        <v>1595</v>
      </c>
      <c r="D123" s="748" t="s">
        <v>1596</v>
      </c>
      <c r="E123" s="748" t="s">
        <v>1597</v>
      </c>
      <c r="F123" s="752"/>
      <c r="G123" s="752"/>
      <c r="H123" s="766">
        <v>0</v>
      </c>
      <c r="I123" s="752">
        <v>1</v>
      </c>
      <c r="J123" s="752">
        <v>116.04999999999998</v>
      </c>
      <c r="K123" s="766">
        <v>1</v>
      </c>
      <c r="L123" s="752">
        <v>1</v>
      </c>
      <c r="M123" s="753">
        <v>116.04999999999998</v>
      </c>
    </row>
    <row r="124" spans="1:13" ht="14.4" customHeight="1" x14ac:dyDescent="0.3">
      <c r="A124" s="747" t="s">
        <v>574</v>
      </c>
      <c r="B124" s="748" t="s">
        <v>1598</v>
      </c>
      <c r="C124" s="748" t="s">
        <v>1599</v>
      </c>
      <c r="D124" s="748" t="s">
        <v>995</v>
      </c>
      <c r="E124" s="748" t="s">
        <v>1600</v>
      </c>
      <c r="F124" s="752"/>
      <c r="G124" s="752"/>
      <c r="H124" s="766">
        <v>0</v>
      </c>
      <c r="I124" s="752">
        <v>1</v>
      </c>
      <c r="J124" s="752">
        <v>96.05000000000004</v>
      </c>
      <c r="K124" s="766">
        <v>1</v>
      </c>
      <c r="L124" s="752">
        <v>1</v>
      </c>
      <c r="M124" s="753">
        <v>96.05000000000004</v>
      </c>
    </row>
    <row r="125" spans="1:13" ht="14.4" customHeight="1" x14ac:dyDescent="0.3">
      <c r="A125" s="747" t="s">
        <v>574</v>
      </c>
      <c r="B125" s="748" t="s">
        <v>1601</v>
      </c>
      <c r="C125" s="748" t="s">
        <v>1602</v>
      </c>
      <c r="D125" s="748" t="s">
        <v>1603</v>
      </c>
      <c r="E125" s="748" t="s">
        <v>1604</v>
      </c>
      <c r="F125" s="752"/>
      <c r="G125" s="752"/>
      <c r="H125" s="766">
        <v>0</v>
      </c>
      <c r="I125" s="752">
        <v>1</v>
      </c>
      <c r="J125" s="752">
        <v>49.809999999999995</v>
      </c>
      <c r="K125" s="766">
        <v>1</v>
      </c>
      <c r="L125" s="752">
        <v>1</v>
      </c>
      <c r="M125" s="753">
        <v>49.809999999999995</v>
      </c>
    </row>
    <row r="126" spans="1:13" ht="14.4" customHeight="1" x14ac:dyDescent="0.3">
      <c r="A126" s="747" t="s">
        <v>574</v>
      </c>
      <c r="B126" s="748" t="s">
        <v>1601</v>
      </c>
      <c r="C126" s="748" t="s">
        <v>1605</v>
      </c>
      <c r="D126" s="748" t="s">
        <v>1603</v>
      </c>
      <c r="E126" s="748" t="s">
        <v>1606</v>
      </c>
      <c r="F126" s="752"/>
      <c r="G126" s="752"/>
      <c r="H126" s="766">
        <v>0</v>
      </c>
      <c r="I126" s="752">
        <v>1</v>
      </c>
      <c r="J126" s="752">
        <v>77.300000000000011</v>
      </c>
      <c r="K126" s="766">
        <v>1</v>
      </c>
      <c r="L126" s="752">
        <v>1</v>
      </c>
      <c r="M126" s="753">
        <v>77.300000000000011</v>
      </c>
    </row>
    <row r="127" spans="1:13" ht="14.4" customHeight="1" x14ac:dyDescent="0.3">
      <c r="A127" s="747" t="s">
        <v>574</v>
      </c>
      <c r="B127" s="748" t="s">
        <v>1607</v>
      </c>
      <c r="C127" s="748" t="s">
        <v>1608</v>
      </c>
      <c r="D127" s="748" t="s">
        <v>1609</v>
      </c>
      <c r="E127" s="748" t="s">
        <v>1610</v>
      </c>
      <c r="F127" s="752"/>
      <c r="G127" s="752"/>
      <c r="H127" s="766">
        <v>0</v>
      </c>
      <c r="I127" s="752">
        <v>1</v>
      </c>
      <c r="J127" s="752">
        <v>272.16000000000003</v>
      </c>
      <c r="K127" s="766">
        <v>1</v>
      </c>
      <c r="L127" s="752">
        <v>1</v>
      </c>
      <c r="M127" s="753">
        <v>272.16000000000003</v>
      </c>
    </row>
    <row r="128" spans="1:13" ht="14.4" customHeight="1" x14ac:dyDescent="0.3">
      <c r="A128" s="747" t="s">
        <v>574</v>
      </c>
      <c r="B128" s="748" t="s">
        <v>1406</v>
      </c>
      <c r="C128" s="748" t="s">
        <v>1611</v>
      </c>
      <c r="D128" s="748" t="s">
        <v>1408</v>
      </c>
      <c r="E128" s="748" t="s">
        <v>1612</v>
      </c>
      <c r="F128" s="752"/>
      <c r="G128" s="752"/>
      <c r="H128" s="766">
        <v>0</v>
      </c>
      <c r="I128" s="752">
        <v>2</v>
      </c>
      <c r="J128" s="752">
        <v>328.40000000000003</v>
      </c>
      <c r="K128" s="766">
        <v>1</v>
      </c>
      <c r="L128" s="752">
        <v>2</v>
      </c>
      <c r="M128" s="753">
        <v>328.40000000000003</v>
      </c>
    </row>
    <row r="129" spans="1:13" ht="14.4" customHeight="1" x14ac:dyDescent="0.3">
      <c r="A129" s="747" t="s">
        <v>574</v>
      </c>
      <c r="B129" s="748" t="s">
        <v>1523</v>
      </c>
      <c r="C129" s="748" t="s">
        <v>1524</v>
      </c>
      <c r="D129" s="748" t="s">
        <v>1525</v>
      </c>
      <c r="E129" s="748" t="s">
        <v>1526</v>
      </c>
      <c r="F129" s="752"/>
      <c r="G129" s="752"/>
      <c r="H129" s="766">
        <v>0</v>
      </c>
      <c r="I129" s="752">
        <v>3.2</v>
      </c>
      <c r="J129" s="752">
        <v>38969.856000000007</v>
      </c>
      <c r="K129" s="766">
        <v>1</v>
      </c>
      <c r="L129" s="752">
        <v>3.2</v>
      </c>
      <c r="M129" s="753">
        <v>38969.856000000007</v>
      </c>
    </row>
    <row r="130" spans="1:13" ht="14.4" customHeight="1" x14ac:dyDescent="0.3">
      <c r="A130" s="747" t="s">
        <v>574</v>
      </c>
      <c r="B130" s="748" t="s">
        <v>1413</v>
      </c>
      <c r="C130" s="748" t="s">
        <v>1414</v>
      </c>
      <c r="D130" s="748" t="s">
        <v>1415</v>
      </c>
      <c r="E130" s="748" t="s">
        <v>1416</v>
      </c>
      <c r="F130" s="752"/>
      <c r="G130" s="752"/>
      <c r="H130" s="766">
        <v>0</v>
      </c>
      <c r="I130" s="752">
        <v>26.7</v>
      </c>
      <c r="J130" s="752">
        <v>12247.29</v>
      </c>
      <c r="K130" s="766">
        <v>1</v>
      </c>
      <c r="L130" s="752">
        <v>26.7</v>
      </c>
      <c r="M130" s="753">
        <v>12247.29</v>
      </c>
    </row>
    <row r="131" spans="1:13" ht="14.4" customHeight="1" x14ac:dyDescent="0.3">
      <c r="A131" s="747" t="s">
        <v>574</v>
      </c>
      <c r="B131" s="748" t="s">
        <v>1532</v>
      </c>
      <c r="C131" s="748" t="s">
        <v>1533</v>
      </c>
      <c r="D131" s="748" t="s">
        <v>1534</v>
      </c>
      <c r="E131" s="748" t="s">
        <v>1535</v>
      </c>
      <c r="F131" s="752"/>
      <c r="G131" s="752"/>
      <c r="H131" s="766">
        <v>0</v>
      </c>
      <c r="I131" s="752">
        <v>7.5</v>
      </c>
      <c r="J131" s="752">
        <v>6888.75</v>
      </c>
      <c r="K131" s="766">
        <v>1</v>
      </c>
      <c r="L131" s="752">
        <v>7.5</v>
      </c>
      <c r="M131" s="753">
        <v>6888.75</v>
      </c>
    </row>
    <row r="132" spans="1:13" ht="14.4" customHeight="1" x14ac:dyDescent="0.3">
      <c r="A132" s="747" t="s">
        <v>574</v>
      </c>
      <c r="B132" s="748" t="s">
        <v>1417</v>
      </c>
      <c r="C132" s="748" t="s">
        <v>1418</v>
      </c>
      <c r="D132" s="748" t="s">
        <v>821</v>
      </c>
      <c r="E132" s="748" t="s">
        <v>1419</v>
      </c>
      <c r="F132" s="752"/>
      <c r="G132" s="752"/>
      <c r="H132" s="766">
        <v>0</v>
      </c>
      <c r="I132" s="752">
        <v>2</v>
      </c>
      <c r="J132" s="752">
        <v>459.04</v>
      </c>
      <c r="K132" s="766">
        <v>1</v>
      </c>
      <c r="L132" s="752">
        <v>2</v>
      </c>
      <c r="M132" s="753">
        <v>459.04</v>
      </c>
    </row>
    <row r="133" spans="1:13" ht="14.4" customHeight="1" x14ac:dyDescent="0.3">
      <c r="A133" s="747" t="s">
        <v>574</v>
      </c>
      <c r="B133" s="748" t="s">
        <v>1613</v>
      </c>
      <c r="C133" s="748" t="s">
        <v>1614</v>
      </c>
      <c r="D133" s="748" t="s">
        <v>1615</v>
      </c>
      <c r="E133" s="748" t="s">
        <v>1616</v>
      </c>
      <c r="F133" s="752"/>
      <c r="G133" s="752"/>
      <c r="H133" s="766">
        <v>0</v>
      </c>
      <c r="I133" s="752">
        <v>3.5</v>
      </c>
      <c r="J133" s="752">
        <v>539</v>
      </c>
      <c r="K133" s="766">
        <v>1</v>
      </c>
      <c r="L133" s="752">
        <v>3.5</v>
      </c>
      <c r="M133" s="753">
        <v>539</v>
      </c>
    </row>
    <row r="134" spans="1:13" ht="14.4" customHeight="1" x14ac:dyDescent="0.3">
      <c r="A134" s="747" t="s">
        <v>574</v>
      </c>
      <c r="B134" s="748" t="s">
        <v>1613</v>
      </c>
      <c r="C134" s="748" t="s">
        <v>1617</v>
      </c>
      <c r="D134" s="748" t="s">
        <v>1615</v>
      </c>
      <c r="E134" s="748" t="s">
        <v>1618</v>
      </c>
      <c r="F134" s="752"/>
      <c r="G134" s="752"/>
      <c r="H134" s="766">
        <v>0</v>
      </c>
      <c r="I134" s="752">
        <v>3.5</v>
      </c>
      <c r="J134" s="752">
        <v>920.14999999999986</v>
      </c>
      <c r="K134" s="766">
        <v>1</v>
      </c>
      <c r="L134" s="752">
        <v>3.5</v>
      </c>
      <c r="M134" s="753">
        <v>920.14999999999986</v>
      </c>
    </row>
    <row r="135" spans="1:13" ht="14.4" customHeight="1" x14ac:dyDescent="0.3">
      <c r="A135" s="747" t="s">
        <v>574</v>
      </c>
      <c r="B135" s="748" t="s">
        <v>1536</v>
      </c>
      <c r="C135" s="748" t="s">
        <v>1537</v>
      </c>
      <c r="D135" s="748" t="s">
        <v>1538</v>
      </c>
      <c r="E135" s="748" t="s">
        <v>1539</v>
      </c>
      <c r="F135" s="752"/>
      <c r="G135" s="752"/>
      <c r="H135" s="766">
        <v>0</v>
      </c>
      <c r="I135" s="752">
        <v>1</v>
      </c>
      <c r="J135" s="752">
        <v>561.51</v>
      </c>
      <c r="K135" s="766">
        <v>1</v>
      </c>
      <c r="L135" s="752">
        <v>1</v>
      </c>
      <c r="M135" s="753">
        <v>561.51</v>
      </c>
    </row>
    <row r="136" spans="1:13" ht="14.4" customHeight="1" x14ac:dyDescent="0.3">
      <c r="A136" s="747" t="s">
        <v>574</v>
      </c>
      <c r="B136" s="748" t="s">
        <v>1420</v>
      </c>
      <c r="C136" s="748" t="s">
        <v>1421</v>
      </c>
      <c r="D136" s="748" t="s">
        <v>813</v>
      </c>
      <c r="E136" s="748" t="s">
        <v>1422</v>
      </c>
      <c r="F136" s="752"/>
      <c r="G136" s="752"/>
      <c r="H136" s="766">
        <v>0</v>
      </c>
      <c r="I136" s="752">
        <v>4.4000000000000004</v>
      </c>
      <c r="J136" s="752">
        <v>1409.4079999999999</v>
      </c>
      <c r="K136" s="766">
        <v>1</v>
      </c>
      <c r="L136" s="752">
        <v>4.4000000000000004</v>
      </c>
      <c r="M136" s="753">
        <v>1409.4079999999999</v>
      </c>
    </row>
    <row r="137" spans="1:13" ht="14.4" customHeight="1" x14ac:dyDescent="0.3">
      <c r="A137" s="747" t="s">
        <v>574</v>
      </c>
      <c r="B137" s="748" t="s">
        <v>1540</v>
      </c>
      <c r="C137" s="748" t="s">
        <v>1541</v>
      </c>
      <c r="D137" s="748" t="s">
        <v>1542</v>
      </c>
      <c r="E137" s="748" t="s">
        <v>1543</v>
      </c>
      <c r="F137" s="752"/>
      <c r="G137" s="752"/>
      <c r="H137" s="766">
        <v>0</v>
      </c>
      <c r="I137" s="752">
        <v>20</v>
      </c>
      <c r="J137" s="752">
        <v>1057.6000000000001</v>
      </c>
      <c r="K137" s="766">
        <v>1</v>
      </c>
      <c r="L137" s="752">
        <v>20</v>
      </c>
      <c r="M137" s="753">
        <v>1057.6000000000001</v>
      </c>
    </row>
    <row r="138" spans="1:13" ht="14.4" customHeight="1" x14ac:dyDescent="0.3">
      <c r="A138" s="747" t="s">
        <v>574</v>
      </c>
      <c r="B138" s="748" t="s">
        <v>1423</v>
      </c>
      <c r="C138" s="748" t="s">
        <v>1424</v>
      </c>
      <c r="D138" s="748" t="s">
        <v>1425</v>
      </c>
      <c r="E138" s="748" t="s">
        <v>1426</v>
      </c>
      <c r="F138" s="752"/>
      <c r="G138" s="752"/>
      <c r="H138" s="766">
        <v>0</v>
      </c>
      <c r="I138" s="752">
        <v>23.6</v>
      </c>
      <c r="J138" s="752">
        <v>9073.6134333333339</v>
      </c>
      <c r="K138" s="766">
        <v>1</v>
      </c>
      <c r="L138" s="752">
        <v>23.6</v>
      </c>
      <c r="M138" s="753">
        <v>9073.6134333333339</v>
      </c>
    </row>
    <row r="139" spans="1:13" ht="14.4" customHeight="1" x14ac:dyDescent="0.3">
      <c r="A139" s="747" t="s">
        <v>574</v>
      </c>
      <c r="B139" s="748" t="s">
        <v>1423</v>
      </c>
      <c r="C139" s="748" t="s">
        <v>1427</v>
      </c>
      <c r="D139" s="748" t="s">
        <v>1428</v>
      </c>
      <c r="E139" s="748" t="s">
        <v>1429</v>
      </c>
      <c r="F139" s="752"/>
      <c r="G139" s="752"/>
      <c r="H139" s="766">
        <v>0</v>
      </c>
      <c r="I139" s="752">
        <v>101</v>
      </c>
      <c r="J139" s="752">
        <v>1914.96</v>
      </c>
      <c r="K139" s="766">
        <v>1</v>
      </c>
      <c r="L139" s="752">
        <v>101</v>
      </c>
      <c r="M139" s="753">
        <v>1914.96</v>
      </c>
    </row>
    <row r="140" spans="1:13" ht="14.4" customHeight="1" x14ac:dyDescent="0.3">
      <c r="A140" s="747" t="s">
        <v>574</v>
      </c>
      <c r="B140" s="748" t="s">
        <v>1430</v>
      </c>
      <c r="C140" s="748" t="s">
        <v>1431</v>
      </c>
      <c r="D140" s="748" t="s">
        <v>1432</v>
      </c>
      <c r="E140" s="748" t="s">
        <v>1433</v>
      </c>
      <c r="F140" s="752"/>
      <c r="G140" s="752"/>
      <c r="H140" s="766">
        <v>0</v>
      </c>
      <c r="I140" s="752">
        <v>2.9</v>
      </c>
      <c r="J140" s="752">
        <v>430.65</v>
      </c>
      <c r="K140" s="766">
        <v>1</v>
      </c>
      <c r="L140" s="752">
        <v>2.9</v>
      </c>
      <c r="M140" s="753">
        <v>430.65</v>
      </c>
    </row>
    <row r="141" spans="1:13" ht="14.4" customHeight="1" x14ac:dyDescent="0.3">
      <c r="A141" s="747" t="s">
        <v>574</v>
      </c>
      <c r="B141" s="748" t="s">
        <v>1430</v>
      </c>
      <c r="C141" s="748" t="s">
        <v>1434</v>
      </c>
      <c r="D141" s="748" t="s">
        <v>1432</v>
      </c>
      <c r="E141" s="748" t="s">
        <v>1435</v>
      </c>
      <c r="F141" s="752"/>
      <c r="G141" s="752"/>
      <c r="H141" s="766">
        <v>0</v>
      </c>
      <c r="I141" s="752">
        <v>1.5</v>
      </c>
      <c r="J141" s="752">
        <v>442.20000000000005</v>
      </c>
      <c r="K141" s="766">
        <v>1</v>
      </c>
      <c r="L141" s="752">
        <v>1.5</v>
      </c>
      <c r="M141" s="753">
        <v>442.20000000000005</v>
      </c>
    </row>
    <row r="142" spans="1:13" ht="14.4" customHeight="1" x14ac:dyDescent="0.3">
      <c r="A142" s="747" t="s">
        <v>574</v>
      </c>
      <c r="B142" s="748" t="s">
        <v>1619</v>
      </c>
      <c r="C142" s="748" t="s">
        <v>1620</v>
      </c>
      <c r="D142" s="748" t="s">
        <v>1621</v>
      </c>
      <c r="E142" s="748" t="s">
        <v>1622</v>
      </c>
      <c r="F142" s="752">
        <v>2</v>
      </c>
      <c r="G142" s="752">
        <v>737.78</v>
      </c>
      <c r="H142" s="766">
        <v>1</v>
      </c>
      <c r="I142" s="752"/>
      <c r="J142" s="752"/>
      <c r="K142" s="766">
        <v>0</v>
      </c>
      <c r="L142" s="752">
        <v>2</v>
      </c>
      <c r="M142" s="753">
        <v>737.78</v>
      </c>
    </row>
    <row r="143" spans="1:13" ht="14.4" customHeight="1" x14ac:dyDescent="0.3">
      <c r="A143" s="747" t="s">
        <v>574</v>
      </c>
      <c r="B143" s="748" t="s">
        <v>1623</v>
      </c>
      <c r="C143" s="748" t="s">
        <v>1624</v>
      </c>
      <c r="D143" s="748" t="s">
        <v>1625</v>
      </c>
      <c r="E143" s="748" t="s">
        <v>1626</v>
      </c>
      <c r="F143" s="752">
        <v>5</v>
      </c>
      <c r="G143" s="752">
        <v>4559.25</v>
      </c>
      <c r="H143" s="766">
        <v>1</v>
      </c>
      <c r="I143" s="752"/>
      <c r="J143" s="752"/>
      <c r="K143" s="766">
        <v>0</v>
      </c>
      <c r="L143" s="752">
        <v>5</v>
      </c>
      <c r="M143" s="753">
        <v>4559.25</v>
      </c>
    </row>
    <row r="144" spans="1:13" ht="14.4" customHeight="1" x14ac:dyDescent="0.3">
      <c r="A144" s="747" t="s">
        <v>574</v>
      </c>
      <c r="B144" s="748" t="s">
        <v>1445</v>
      </c>
      <c r="C144" s="748" t="s">
        <v>1446</v>
      </c>
      <c r="D144" s="748" t="s">
        <v>1447</v>
      </c>
      <c r="E144" s="748" t="s">
        <v>1448</v>
      </c>
      <c r="F144" s="752"/>
      <c r="G144" s="752"/>
      <c r="H144" s="766">
        <v>0</v>
      </c>
      <c r="I144" s="752">
        <v>86</v>
      </c>
      <c r="J144" s="752">
        <v>2878.82</v>
      </c>
      <c r="K144" s="766">
        <v>1</v>
      </c>
      <c r="L144" s="752">
        <v>86</v>
      </c>
      <c r="M144" s="753">
        <v>2878.82</v>
      </c>
    </row>
    <row r="145" spans="1:13" ht="14.4" customHeight="1" x14ac:dyDescent="0.3">
      <c r="A145" s="747" t="s">
        <v>574</v>
      </c>
      <c r="B145" s="748" t="s">
        <v>1445</v>
      </c>
      <c r="C145" s="748" t="s">
        <v>1449</v>
      </c>
      <c r="D145" s="748" t="s">
        <v>1450</v>
      </c>
      <c r="E145" s="748" t="s">
        <v>1451</v>
      </c>
      <c r="F145" s="752"/>
      <c r="G145" s="752"/>
      <c r="H145" s="766">
        <v>0</v>
      </c>
      <c r="I145" s="752">
        <v>70</v>
      </c>
      <c r="J145" s="752">
        <v>3546.1</v>
      </c>
      <c r="K145" s="766">
        <v>1</v>
      </c>
      <c r="L145" s="752">
        <v>70</v>
      </c>
      <c r="M145" s="753">
        <v>3546.1</v>
      </c>
    </row>
    <row r="146" spans="1:13" ht="14.4" customHeight="1" x14ac:dyDescent="0.3">
      <c r="A146" s="747" t="s">
        <v>574</v>
      </c>
      <c r="B146" s="748" t="s">
        <v>1452</v>
      </c>
      <c r="C146" s="748" t="s">
        <v>1627</v>
      </c>
      <c r="D146" s="748" t="s">
        <v>1454</v>
      </c>
      <c r="E146" s="748" t="s">
        <v>1628</v>
      </c>
      <c r="F146" s="752"/>
      <c r="G146" s="752"/>
      <c r="H146" s="766">
        <v>0</v>
      </c>
      <c r="I146" s="752">
        <v>6</v>
      </c>
      <c r="J146" s="752">
        <v>990.00000000000023</v>
      </c>
      <c r="K146" s="766">
        <v>1</v>
      </c>
      <c r="L146" s="752">
        <v>6</v>
      </c>
      <c r="M146" s="753">
        <v>990.00000000000023</v>
      </c>
    </row>
    <row r="147" spans="1:13" ht="14.4" customHeight="1" x14ac:dyDescent="0.3">
      <c r="A147" s="747" t="s">
        <v>574</v>
      </c>
      <c r="B147" s="748" t="s">
        <v>1629</v>
      </c>
      <c r="C147" s="748" t="s">
        <v>1630</v>
      </c>
      <c r="D147" s="748" t="s">
        <v>1055</v>
      </c>
      <c r="E147" s="748" t="s">
        <v>1631</v>
      </c>
      <c r="F147" s="752"/>
      <c r="G147" s="752"/>
      <c r="H147" s="766">
        <v>0</v>
      </c>
      <c r="I147" s="752">
        <v>1</v>
      </c>
      <c r="J147" s="752">
        <v>166.91</v>
      </c>
      <c r="K147" s="766">
        <v>1</v>
      </c>
      <c r="L147" s="752">
        <v>1</v>
      </c>
      <c r="M147" s="753">
        <v>166.91</v>
      </c>
    </row>
    <row r="148" spans="1:13" ht="14.4" customHeight="1" x14ac:dyDescent="0.3">
      <c r="A148" s="747" t="s">
        <v>574</v>
      </c>
      <c r="B148" s="748" t="s">
        <v>1551</v>
      </c>
      <c r="C148" s="748" t="s">
        <v>1552</v>
      </c>
      <c r="D148" s="748" t="s">
        <v>1553</v>
      </c>
      <c r="E148" s="748" t="s">
        <v>1554</v>
      </c>
      <c r="F148" s="752"/>
      <c r="G148" s="752"/>
      <c r="H148" s="766">
        <v>0</v>
      </c>
      <c r="I148" s="752">
        <v>1</v>
      </c>
      <c r="J148" s="752">
        <v>19.589999999999996</v>
      </c>
      <c r="K148" s="766">
        <v>1</v>
      </c>
      <c r="L148" s="752">
        <v>1</v>
      </c>
      <c r="M148" s="753">
        <v>19.589999999999996</v>
      </c>
    </row>
    <row r="149" spans="1:13" ht="14.4" customHeight="1" x14ac:dyDescent="0.3">
      <c r="A149" s="747" t="s">
        <v>574</v>
      </c>
      <c r="B149" s="748" t="s">
        <v>1456</v>
      </c>
      <c r="C149" s="748" t="s">
        <v>1457</v>
      </c>
      <c r="D149" s="748" t="s">
        <v>790</v>
      </c>
      <c r="E149" s="748" t="s">
        <v>1458</v>
      </c>
      <c r="F149" s="752"/>
      <c r="G149" s="752"/>
      <c r="H149" s="766">
        <v>0</v>
      </c>
      <c r="I149" s="752">
        <v>2</v>
      </c>
      <c r="J149" s="752">
        <v>43.919999999999995</v>
      </c>
      <c r="K149" s="766">
        <v>1</v>
      </c>
      <c r="L149" s="752">
        <v>2</v>
      </c>
      <c r="M149" s="753">
        <v>43.919999999999995</v>
      </c>
    </row>
    <row r="150" spans="1:13" ht="14.4" customHeight="1" x14ac:dyDescent="0.3">
      <c r="A150" s="747" t="s">
        <v>574</v>
      </c>
      <c r="B150" s="748" t="s">
        <v>1456</v>
      </c>
      <c r="C150" s="748" t="s">
        <v>1459</v>
      </c>
      <c r="D150" s="748" t="s">
        <v>790</v>
      </c>
      <c r="E150" s="748" t="s">
        <v>1460</v>
      </c>
      <c r="F150" s="752"/>
      <c r="G150" s="752"/>
      <c r="H150" s="766">
        <v>0</v>
      </c>
      <c r="I150" s="752">
        <v>3</v>
      </c>
      <c r="J150" s="752">
        <v>136.47</v>
      </c>
      <c r="K150" s="766">
        <v>1</v>
      </c>
      <c r="L150" s="752">
        <v>3</v>
      </c>
      <c r="M150" s="753">
        <v>136.47</v>
      </c>
    </row>
    <row r="151" spans="1:13" ht="14.4" customHeight="1" x14ac:dyDescent="0.3">
      <c r="A151" s="747" t="s">
        <v>574</v>
      </c>
      <c r="B151" s="748" t="s">
        <v>1632</v>
      </c>
      <c r="C151" s="748" t="s">
        <v>1633</v>
      </c>
      <c r="D151" s="748" t="s">
        <v>1007</v>
      </c>
      <c r="E151" s="748" t="s">
        <v>1409</v>
      </c>
      <c r="F151" s="752"/>
      <c r="G151" s="752"/>
      <c r="H151" s="766">
        <v>0</v>
      </c>
      <c r="I151" s="752">
        <v>2</v>
      </c>
      <c r="J151" s="752">
        <v>54.530000000000015</v>
      </c>
      <c r="K151" s="766">
        <v>1</v>
      </c>
      <c r="L151" s="752">
        <v>2</v>
      </c>
      <c r="M151" s="753">
        <v>54.530000000000015</v>
      </c>
    </row>
    <row r="152" spans="1:13" ht="14.4" customHeight="1" x14ac:dyDescent="0.3">
      <c r="A152" s="747" t="s">
        <v>574</v>
      </c>
      <c r="B152" s="748" t="s">
        <v>1565</v>
      </c>
      <c r="C152" s="748" t="s">
        <v>1566</v>
      </c>
      <c r="D152" s="748" t="s">
        <v>1567</v>
      </c>
      <c r="E152" s="748" t="s">
        <v>1568</v>
      </c>
      <c r="F152" s="752"/>
      <c r="G152" s="752"/>
      <c r="H152" s="766">
        <v>0</v>
      </c>
      <c r="I152" s="752">
        <v>1</v>
      </c>
      <c r="J152" s="752">
        <v>91.53000000000003</v>
      </c>
      <c r="K152" s="766">
        <v>1</v>
      </c>
      <c r="L152" s="752">
        <v>1</v>
      </c>
      <c r="M152" s="753">
        <v>91.53000000000003</v>
      </c>
    </row>
    <row r="153" spans="1:13" ht="14.4" customHeight="1" x14ac:dyDescent="0.3">
      <c r="A153" s="747" t="s">
        <v>574</v>
      </c>
      <c r="B153" s="748" t="s">
        <v>1634</v>
      </c>
      <c r="C153" s="748" t="s">
        <v>1635</v>
      </c>
      <c r="D153" s="748" t="s">
        <v>1636</v>
      </c>
      <c r="E153" s="748" t="s">
        <v>1637</v>
      </c>
      <c r="F153" s="752"/>
      <c r="G153" s="752"/>
      <c r="H153" s="766">
        <v>0</v>
      </c>
      <c r="I153" s="752">
        <v>1</v>
      </c>
      <c r="J153" s="752">
        <v>70.419999999999973</v>
      </c>
      <c r="K153" s="766">
        <v>1</v>
      </c>
      <c r="L153" s="752">
        <v>1</v>
      </c>
      <c r="M153" s="753">
        <v>70.419999999999973</v>
      </c>
    </row>
    <row r="154" spans="1:13" ht="14.4" customHeight="1" x14ac:dyDescent="0.3">
      <c r="A154" s="747" t="s">
        <v>574</v>
      </c>
      <c r="B154" s="748" t="s">
        <v>1638</v>
      </c>
      <c r="C154" s="748" t="s">
        <v>1639</v>
      </c>
      <c r="D154" s="748" t="s">
        <v>1640</v>
      </c>
      <c r="E154" s="748" t="s">
        <v>1641</v>
      </c>
      <c r="F154" s="752">
        <v>1</v>
      </c>
      <c r="G154" s="752">
        <v>115.93</v>
      </c>
      <c r="H154" s="766">
        <v>1</v>
      </c>
      <c r="I154" s="752"/>
      <c r="J154" s="752"/>
      <c r="K154" s="766">
        <v>0</v>
      </c>
      <c r="L154" s="752">
        <v>1</v>
      </c>
      <c r="M154" s="753">
        <v>115.93</v>
      </c>
    </row>
    <row r="155" spans="1:13" ht="14.4" customHeight="1" x14ac:dyDescent="0.3">
      <c r="A155" s="747" t="s">
        <v>574</v>
      </c>
      <c r="B155" s="748" t="s">
        <v>1461</v>
      </c>
      <c r="C155" s="748" t="s">
        <v>1642</v>
      </c>
      <c r="D155" s="748" t="s">
        <v>1107</v>
      </c>
      <c r="E155" s="748" t="s">
        <v>1643</v>
      </c>
      <c r="F155" s="752"/>
      <c r="G155" s="752"/>
      <c r="H155" s="766">
        <v>0</v>
      </c>
      <c r="I155" s="752">
        <v>1</v>
      </c>
      <c r="J155" s="752">
        <v>49.82</v>
      </c>
      <c r="K155" s="766">
        <v>1</v>
      </c>
      <c r="L155" s="752">
        <v>1</v>
      </c>
      <c r="M155" s="753">
        <v>49.82</v>
      </c>
    </row>
    <row r="156" spans="1:13" ht="14.4" customHeight="1" x14ac:dyDescent="0.3">
      <c r="A156" s="747" t="s">
        <v>574</v>
      </c>
      <c r="B156" s="748" t="s">
        <v>1644</v>
      </c>
      <c r="C156" s="748" t="s">
        <v>1645</v>
      </c>
      <c r="D156" s="748" t="s">
        <v>1000</v>
      </c>
      <c r="E156" s="748" t="s">
        <v>1646</v>
      </c>
      <c r="F156" s="752"/>
      <c r="G156" s="752"/>
      <c r="H156" s="766">
        <v>0</v>
      </c>
      <c r="I156" s="752">
        <v>10</v>
      </c>
      <c r="J156" s="752">
        <v>338</v>
      </c>
      <c r="K156" s="766">
        <v>1</v>
      </c>
      <c r="L156" s="752">
        <v>10</v>
      </c>
      <c r="M156" s="753">
        <v>338</v>
      </c>
    </row>
    <row r="157" spans="1:13" ht="14.4" customHeight="1" x14ac:dyDescent="0.3">
      <c r="A157" s="747" t="s">
        <v>574</v>
      </c>
      <c r="B157" s="748" t="s">
        <v>1465</v>
      </c>
      <c r="C157" s="748" t="s">
        <v>1466</v>
      </c>
      <c r="D157" s="748" t="s">
        <v>803</v>
      </c>
      <c r="E157" s="748" t="s">
        <v>804</v>
      </c>
      <c r="F157" s="752"/>
      <c r="G157" s="752"/>
      <c r="H157" s="766">
        <v>0</v>
      </c>
      <c r="I157" s="752">
        <v>3</v>
      </c>
      <c r="J157" s="752">
        <v>122.76000000000002</v>
      </c>
      <c r="K157" s="766">
        <v>1</v>
      </c>
      <c r="L157" s="752">
        <v>3</v>
      </c>
      <c r="M157" s="753">
        <v>122.76000000000002</v>
      </c>
    </row>
    <row r="158" spans="1:13" ht="14.4" customHeight="1" x14ac:dyDescent="0.3">
      <c r="A158" s="747" t="s">
        <v>574</v>
      </c>
      <c r="B158" s="748" t="s">
        <v>1465</v>
      </c>
      <c r="C158" s="748" t="s">
        <v>1467</v>
      </c>
      <c r="D158" s="748" t="s">
        <v>805</v>
      </c>
      <c r="E158" s="748" t="s">
        <v>804</v>
      </c>
      <c r="F158" s="752"/>
      <c r="G158" s="752"/>
      <c r="H158" s="766">
        <v>0</v>
      </c>
      <c r="I158" s="752">
        <v>3</v>
      </c>
      <c r="J158" s="752">
        <v>124.04999999999998</v>
      </c>
      <c r="K158" s="766">
        <v>1</v>
      </c>
      <c r="L158" s="752">
        <v>3</v>
      </c>
      <c r="M158" s="753">
        <v>124.04999999999998</v>
      </c>
    </row>
    <row r="159" spans="1:13" ht="14.4" customHeight="1" x14ac:dyDescent="0.3">
      <c r="A159" s="747" t="s">
        <v>574</v>
      </c>
      <c r="B159" s="748" t="s">
        <v>1465</v>
      </c>
      <c r="C159" s="748" t="s">
        <v>1572</v>
      </c>
      <c r="D159" s="748" t="s">
        <v>959</v>
      </c>
      <c r="E159" s="748" t="s">
        <v>807</v>
      </c>
      <c r="F159" s="752"/>
      <c r="G159" s="752"/>
      <c r="H159" s="766">
        <v>0</v>
      </c>
      <c r="I159" s="752">
        <v>1</v>
      </c>
      <c r="J159" s="752">
        <v>135.6</v>
      </c>
      <c r="K159" s="766">
        <v>1</v>
      </c>
      <c r="L159" s="752">
        <v>1</v>
      </c>
      <c r="M159" s="753">
        <v>135.6</v>
      </c>
    </row>
    <row r="160" spans="1:13" ht="14.4" customHeight="1" x14ac:dyDescent="0.3">
      <c r="A160" s="747" t="s">
        <v>574</v>
      </c>
      <c r="B160" s="748" t="s">
        <v>1465</v>
      </c>
      <c r="C160" s="748" t="s">
        <v>1469</v>
      </c>
      <c r="D160" s="748" t="s">
        <v>806</v>
      </c>
      <c r="E160" s="748" t="s">
        <v>807</v>
      </c>
      <c r="F160" s="752"/>
      <c r="G160" s="752"/>
      <c r="H160" s="766">
        <v>0</v>
      </c>
      <c r="I160" s="752">
        <v>1</v>
      </c>
      <c r="J160" s="752">
        <v>131.25</v>
      </c>
      <c r="K160" s="766">
        <v>1</v>
      </c>
      <c r="L160" s="752">
        <v>1</v>
      </c>
      <c r="M160" s="753">
        <v>131.25</v>
      </c>
    </row>
    <row r="161" spans="1:13" ht="14.4" customHeight="1" x14ac:dyDescent="0.3">
      <c r="A161" s="747" t="s">
        <v>574</v>
      </c>
      <c r="B161" s="748" t="s">
        <v>1465</v>
      </c>
      <c r="C161" s="748" t="s">
        <v>1647</v>
      </c>
      <c r="D161" s="748" t="s">
        <v>1119</v>
      </c>
      <c r="E161" s="748" t="s">
        <v>1648</v>
      </c>
      <c r="F161" s="752"/>
      <c r="G161" s="752"/>
      <c r="H161" s="766">
        <v>0</v>
      </c>
      <c r="I161" s="752">
        <v>3</v>
      </c>
      <c r="J161" s="752">
        <v>335.84999999999997</v>
      </c>
      <c r="K161" s="766">
        <v>1</v>
      </c>
      <c r="L161" s="752">
        <v>3</v>
      </c>
      <c r="M161" s="753">
        <v>335.84999999999997</v>
      </c>
    </row>
    <row r="162" spans="1:13" ht="14.4" customHeight="1" x14ac:dyDescent="0.3">
      <c r="A162" s="747" t="s">
        <v>574</v>
      </c>
      <c r="B162" s="748" t="s">
        <v>1465</v>
      </c>
      <c r="C162" s="748" t="s">
        <v>1649</v>
      </c>
      <c r="D162" s="748" t="s">
        <v>1115</v>
      </c>
      <c r="E162" s="748" t="s">
        <v>1648</v>
      </c>
      <c r="F162" s="752"/>
      <c r="G162" s="752"/>
      <c r="H162" s="766">
        <v>0</v>
      </c>
      <c r="I162" s="752">
        <v>3</v>
      </c>
      <c r="J162" s="752">
        <v>335.85</v>
      </c>
      <c r="K162" s="766">
        <v>1</v>
      </c>
      <c r="L162" s="752">
        <v>3</v>
      </c>
      <c r="M162" s="753">
        <v>335.85</v>
      </c>
    </row>
    <row r="163" spans="1:13" ht="14.4" customHeight="1" x14ac:dyDescent="0.3">
      <c r="A163" s="747" t="s">
        <v>574</v>
      </c>
      <c r="B163" s="748" t="s">
        <v>1465</v>
      </c>
      <c r="C163" s="748" t="s">
        <v>1650</v>
      </c>
      <c r="D163" s="748" t="s">
        <v>1651</v>
      </c>
      <c r="E163" s="748" t="s">
        <v>1648</v>
      </c>
      <c r="F163" s="752"/>
      <c r="G163" s="752"/>
      <c r="H163" s="766">
        <v>0</v>
      </c>
      <c r="I163" s="752">
        <v>1</v>
      </c>
      <c r="J163" s="752">
        <v>111.95</v>
      </c>
      <c r="K163" s="766">
        <v>1</v>
      </c>
      <c r="L163" s="752">
        <v>1</v>
      </c>
      <c r="M163" s="753">
        <v>111.95</v>
      </c>
    </row>
    <row r="164" spans="1:13" ht="14.4" customHeight="1" x14ac:dyDescent="0.3">
      <c r="A164" s="747" t="s">
        <v>574</v>
      </c>
      <c r="B164" s="748" t="s">
        <v>1465</v>
      </c>
      <c r="C164" s="748" t="s">
        <v>1470</v>
      </c>
      <c r="D164" s="748" t="s">
        <v>801</v>
      </c>
      <c r="E164" s="748" t="s">
        <v>802</v>
      </c>
      <c r="F164" s="752"/>
      <c r="G164" s="752"/>
      <c r="H164" s="766">
        <v>0</v>
      </c>
      <c r="I164" s="752">
        <v>3</v>
      </c>
      <c r="J164" s="752">
        <v>491.01</v>
      </c>
      <c r="K164" s="766">
        <v>1</v>
      </c>
      <c r="L164" s="752">
        <v>3</v>
      </c>
      <c r="M164" s="753">
        <v>491.01</v>
      </c>
    </row>
    <row r="165" spans="1:13" ht="14.4" customHeight="1" x14ac:dyDescent="0.3">
      <c r="A165" s="747" t="s">
        <v>574</v>
      </c>
      <c r="B165" s="748" t="s">
        <v>1465</v>
      </c>
      <c r="C165" s="748" t="s">
        <v>1471</v>
      </c>
      <c r="D165" s="748" t="s">
        <v>811</v>
      </c>
      <c r="E165" s="748" t="s">
        <v>802</v>
      </c>
      <c r="F165" s="752"/>
      <c r="G165" s="752"/>
      <c r="H165" s="766">
        <v>0</v>
      </c>
      <c r="I165" s="752">
        <v>1</v>
      </c>
      <c r="J165" s="752">
        <v>129.97000000000003</v>
      </c>
      <c r="K165" s="766">
        <v>1</v>
      </c>
      <c r="L165" s="752">
        <v>1</v>
      </c>
      <c r="M165" s="753">
        <v>129.97000000000003</v>
      </c>
    </row>
    <row r="166" spans="1:13" ht="14.4" customHeight="1" x14ac:dyDescent="0.3">
      <c r="A166" s="747" t="s">
        <v>580</v>
      </c>
      <c r="B166" s="748" t="s">
        <v>1652</v>
      </c>
      <c r="C166" s="748" t="s">
        <v>1653</v>
      </c>
      <c r="D166" s="748" t="s">
        <v>1224</v>
      </c>
      <c r="E166" s="748" t="s">
        <v>1654</v>
      </c>
      <c r="F166" s="752"/>
      <c r="G166" s="752"/>
      <c r="H166" s="766">
        <v>0</v>
      </c>
      <c r="I166" s="752">
        <v>12</v>
      </c>
      <c r="J166" s="752">
        <v>799.91999999999962</v>
      </c>
      <c r="K166" s="766">
        <v>1</v>
      </c>
      <c r="L166" s="752">
        <v>12</v>
      </c>
      <c r="M166" s="753">
        <v>799.91999999999962</v>
      </c>
    </row>
    <row r="167" spans="1:13" ht="14.4" customHeight="1" x14ac:dyDescent="0.3">
      <c r="A167" s="747" t="s">
        <v>580</v>
      </c>
      <c r="B167" s="748" t="s">
        <v>1337</v>
      </c>
      <c r="C167" s="748" t="s">
        <v>1338</v>
      </c>
      <c r="D167" s="748" t="s">
        <v>626</v>
      </c>
      <c r="E167" s="748" t="s">
        <v>1339</v>
      </c>
      <c r="F167" s="752"/>
      <c r="G167" s="752"/>
      <c r="H167" s="766">
        <v>0</v>
      </c>
      <c r="I167" s="752">
        <v>500</v>
      </c>
      <c r="J167" s="752">
        <v>8292.8000000000011</v>
      </c>
      <c r="K167" s="766">
        <v>1</v>
      </c>
      <c r="L167" s="752">
        <v>500</v>
      </c>
      <c r="M167" s="753">
        <v>8292.8000000000011</v>
      </c>
    </row>
    <row r="168" spans="1:13" ht="14.4" customHeight="1" x14ac:dyDescent="0.3">
      <c r="A168" s="747" t="s">
        <v>580</v>
      </c>
      <c r="B168" s="748" t="s">
        <v>1340</v>
      </c>
      <c r="C168" s="748" t="s">
        <v>1474</v>
      </c>
      <c r="D168" s="748" t="s">
        <v>1342</v>
      </c>
      <c r="E168" s="748" t="s">
        <v>1475</v>
      </c>
      <c r="F168" s="752"/>
      <c r="G168" s="752"/>
      <c r="H168" s="766">
        <v>0</v>
      </c>
      <c r="I168" s="752">
        <v>1</v>
      </c>
      <c r="J168" s="752">
        <v>123.32000000000002</v>
      </c>
      <c r="K168" s="766">
        <v>1</v>
      </c>
      <c r="L168" s="752">
        <v>1</v>
      </c>
      <c r="M168" s="753">
        <v>123.32000000000002</v>
      </c>
    </row>
    <row r="169" spans="1:13" ht="14.4" customHeight="1" x14ac:dyDescent="0.3">
      <c r="A169" s="747" t="s">
        <v>580</v>
      </c>
      <c r="B169" s="748" t="s">
        <v>1340</v>
      </c>
      <c r="C169" s="748" t="s">
        <v>1341</v>
      </c>
      <c r="D169" s="748" t="s">
        <v>1342</v>
      </c>
      <c r="E169" s="748" t="s">
        <v>1343</v>
      </c>
      <c r="F169" s="752"/>
      <c r="G169" s="752"/>
      <c r="H169" s="766">
        <v>0</v>
      </c>
      <c r="I169" s="752">
        <v>1</v>
      </c>
      <c r="J169" s="752">
        <v>312.47000000000008</v>
      </c>
      <c r="K169" s="766">
        <v>1</v>
      </c>
      <c r="L169" s="752">
        <v>1</v>
      </c>
      <c r="M169" s="753">
        <v>312.47000000000008</v>
      </c>
    </row>
    <row r="170" spans="1:13" ht="14.4" customHeight="1" x14ac:dyDescent="0.3">
      <c r="A170" s="747" t="s">
        <v>580</v>
      </c>
      <c r="B170" s="748" t="s">
        <v>1476</v>
      </c>
      <c r="C170" s="748" t="s">
        <v>1477</v>
      </c>
      <c r="D170" s="748" t="s">
        <v>864</v>
      </c>
      <c r="E170" s="748" t="s">
        <v>1478</v>
      </c>
      <c r="F170" s="752"/>
      <c r="G170" s="752"/>
      <c r="H170" s="766">
        <v>0</v>
      </c>
      <c r="I170" s="752">
        <v>2</v>
      </c>
      <c r="J170" s="752">
        <v>103.92</v>
      </c>
      <c r="K170" s="766">
        <v>1</v>
      </c>
      <c r="L170" s="752">
        <v>2</v>
      </c>
      <c r="M170" s="753">
        <v>103.92</v>
      </c>
    </row>
    <row r="171" spans="1:13" ht="14.4" customHeight="1" x14ac:dyDescent="0.3">
      <c r="A171" s="747" t="s">
        <v>580</v>
      </c>
      <c r="B171" s="748" t="s">
        <v>1348</v>
      </c>
      <c r="C171" s="748" t="s">
        <v>1349</v>
      </c>
      <c r="D171" s="748" t="s">
        <v>1350</v>
      </c>
      <c r="E171" s="748" t="s">
        <v>1351</v>
      </c>
      <c r="F171" s="752"/>
      <c r="G171" s="752"/>
      <c r="H171" s="766">
        <v>0</v>
      </c>
      <c r="I171" s="752">
        <v>5</v>
      </c>
      <c r="J171" s="752">
        <v>2030.45</v>
      </c>
      <c r="K171" s="766">
        <v>1</v>
      </c>
      <c r="L171" s="752">
        <v>5</v>
      </c>
      <c r="M171" s="753">
        <v>2030.45</v>
      </c>
    </row>
    <row r="172" spans="1:13" ht="14.4" customHeight="1" x14ac:dyDescent="0.3">
      <c r="A172" s="747" t="s">
        <v>580</v>
      </c>
      <c r="B172" s="748" t="s">
        <v>1361</v>
      </c>
      <c r="C172" s="748" t="s">
        <v>1362</v>
      </c>
      <c r="D172" s="748" t="s">
        <v>658</v>
      </c>
      <c r="E172" s="748" t="s">
        <v>1363</v>
      </c>
      <c r="F172" s="752"/>
      <c r="G172" s="752"/>
      <c r="H172" s="766">
        <v>0</v>
      </c>
      <c r="I172" s="752">
        <v>3</v>
      </c>
      <c r="J172" s="752">
        <v>9900</v>
      </c>
      <c r="K172" s="766">
        <v>1</v>
      </c>
      <c r="L172" s="752">
        <v>3</v>
      </c>
      <c r="M172" s="753">
        <v>9900</v>
      </c>
    </row>
    <row r="173" spans="1:13" ht="14.4" customHeight="1" x14ac:dyDescent="0.3">
      <c r="A173" s="747" t="s">
        <v>580</v>
      </c>
      <c r="B173" s="748" t="s">
        <v>1366</v>
      </c>
      <c r="C173" s="748" t="s">
        <v>1655</v>
      </c>
      <c r="D173" s="748" t="s">
        <v>1368</v>
      </c>
      <c r="E173" s="748" t="s">
        <v>1656</v>
      </c>
      <c r="F173" s="752"/>
      <c r="G173" s="752"/>
      <c r="H173" s="766">
        <v>0</v>
      </c>
      <c r="I173" s="752">
        <v>1</v>
      </c>
      <c r="J173" s="752">
        <v>252.71</v>
      </c>
      <c r="K173" s="766">
        <v>1</v>
      </c>
      <c r="L173" s="752">
        <v>1</v>
      </c>
      <c r="M173" s="753">
        <v>252.71</v>
      </c>
    </row>
    <row r="174" spans="1:13" ht="14.4" customHeight="1" x14ac:dyDescent="0.3">
      <c r="A174" s="747" t="s">
        <v>580</v>
      </c>
      <c r="B174" s="748" t="s">
        <v>1370</v>
      </c>
      <c r="C174" s="748" t="s">
        <v>1371</v>
      </c>
      <c r="D174" s="748" t="s">
        <v>662</v>
      </c>
      <c r="E174" s="748" t="s">
        <v>663</v>
      </c>
      <c r="F174" s="752"/>
      <c r="G174" s="752"/>
      <c r="H174" s="766">
        <v>0</v>
      </c>
      <c r="I174" s="752">
        <v>50</v>
      </c>
      <c r="J174" s="752">
        <v>2019.5000000000002</v>
      </c>
      <c r="K174" s="766">
        <v>1</v>
      </c>
      <c r="L174" s="752">
        <v>50</v>
      </c>
      <c r="M174" s="753">
        <v>2019.5000000000002</v>
      </c>
    </row>
    <row r="175" spans="1:13" ht="14.4" customHeight="1" x14ac:dyDescent="0.3">
      <c r="A175" s="747" t="s">
        <v>580</v>
      </c>
      <c r="B175" s="748" t="s">
        <v>1372</v>
      </c>
      <c r="C175" s="748" t="s">
        <v>1375</v>
      </c>
      <c r="D175" s="748" t="s">
        <v>674</v>
      </c>
      <c r="E175" s="748" t="s">
        <v>1376</v>
      </c>
      <c r="F175" s="752"/>
      <c r="G175" s="752"/>
      <c r="H175" s="766">
        <v>0</v>
      </c>
      <c r="I175" s="752">
        <v>12</v>
      </c>
      <c r="J175" s="752">
        <v>527.6400000000001</v>
      </c>
      <c r="K175" s="766">
        <v>1</v>
      </c>
      <c r="L175" s="752">
        <v>12</v>
      </c>
      <c r="M175" s="753">
        <v>527.6400000000001</v>
      </c>
    </row>
    <row r="176" spans="1:13" ht="14.4" customHeight="1" x14ac:dyDescent="0.3">
      <c r="A176" s="747" t="s">
        <v>580</v>
      </c>
      <c r="B176" s="748" t="s">
        <v>1377</v>
      </c>
      <c r="C176" s="748" t="s">
        <v>1657</v>
      </c>
      <c r="D176" s="748" t="s">
        <v>1658</v>
      </c>
      <c r="E176" s="748" t="s">
        <v>1380</v>
      </c>
      <c r="F176" s="752"/>
      <c r="G176" s="752"/>
      <c r="H176" s="766">
        <v>0</v>
      </c>
      <c r="I176" s="752">
        <v>1</v>
      </c>
      <c r="J176" s="752">
        <v>97.479999999999947</v>
      </c>
      <c r="K176" s="766">
        <v>1</v>
      </c>
      <c r="L176" s="752">
        <v>1</v>
      </c>
      <c r="M176" s="753">
        <v>97.479999999999947</v>
      </c>
    </row>
    <row r="177" spans="1:13" ht="14.4" customHeight="1" x14ac:dyDescent="0.3">
      <c r="A177" s="747" t="s">
        <v>580</v>
      </c>
      <c r="B177" s="748" t="s">
        <v>1377</v>
      </c>
      <c r="C177" s="748" t="s">
        <v>1659</v>
      </c>
      <c r="D177" s="748" t="s">
        <v>1379</v>
      </c>
      <c r="E177" s="748" t="s">
        <v>1660</v>
      </c>
      <c r="F177" s="752"/>
      <c r="G177" s="752"/>
      <c r="H177" s="766">
        <v>0</v>
      </c>
      <c r="I177" s="752">
        <v>1</v>
      </c>
      <c r="J177" s="752">
        <v>249.83</v>
      </c>
      <c r="K177" s="766">
        <v>1</v>
      </c>
      <c r="L177" s="752">
        <v>1</v>
      </c>
      <c r="M177" s="753">
        <v>249.83</v>
      </c>
    </row>
    <row r="178" spans="1:13" ht="14.4" customHeight="1" x14ac:dyDescent="0.3">
      <c r="A178" s="747" t="s">
        <v>580</v>
      </c>
      <c r="B178" s="748" t="s">
        <v>1377</v>
      </c>
      <c r="C178" s="748" t="s">
        <v>1661</v>
      </c>
      <c r="D178" s="748" t="s">
        <v>1171</v>
      </c>
      <c r="E178" s="748" t="s">
        <v>1662</v>
      </c>
      <c r="F178" s="752"/>
      <c r="G178" s="752"/>
      <c r="H178" s="766">
        <v>0</v>
      </c>
      <c r="I178" s="752">
        <v>1</v>
      </c>
      <c r="J178" s="752">
        <v>88.460000000000008</v>
      </c>
      <c r="K178" s="766">
        <v>1</v>
      </c>
      <c r="L178" s="752">
        <v>1</v>
      </c>
      <c r="M178" s="753">
        <v>88.460000000000008</v>
      </c>
    </row>
    <row r="179" spans="1:13" ht="14.4" customHeight="1" x14ac:dyDescent="0.3">
      <c r="A179" s="747" t="s">
        <v>580</v>
      </c>
      <c r="B179" s="748" t="s">
        <v>1392</v>
      </c>
      <c r="C179" s="748" t="s">
        <v>1663</v>
      </c>
      <c r="D179" s="748" t="s">
        <v>1394</v>
      </c>
      <c r="E179" s="748" t="s">
        <v>1664</v>
      </c>
      <c r="F179" s="752"/>
      <c r="G179" s="752"/>
      <c r="H179" s="766">
        <v>0</v>
      </c>
      <c r="I179" s="752">
        <v>1</v>
      </c>
      <c r="J179" s="752">
        <v>50.530000000000015</v>
      </c>
      <c r="K179" s="766">
        <v>1</v>
      </c>
      <c r="L179" s="752">
        <v>1</v>
      </c>
      <c r="M179" s="753">
        <v>50.530000000000015</v>
      </c>
    </row>
    <row r="180" spans="1:13" ht="14.4" customHeight="1" x14ac:dyDescent="0.3">
      <c r="A180" s="747" t="s">
        <v>580</v>
      </c>
      <c r="B180" s="748" t="s">
        <v>1488</v>
      </c>
      <c r="C180" s="748" t="s">
        <v>1489</v>
      </c>
      <c r="D180" s="748" t="s">
        <v>923</v>
      </c>
      <c r="E180" s="748" t="s">
        <v>1490</v>
      </c>
      <c r="F180" s="752"/>
      <c r="G180" s="752"/>
      <c r="H180" s="766">
        <v>0</v>
      </c>
      <c r="I180" s="752">
        <v>1</v>
      </c>
      <c r="J180" s="752">
        <v>86.679999999999993</v>
      </c>
      <c r="K180" s="766">
        <v>1</v>
      </c>
      <c r="L180" s="752">
        <v>1</v>
      </c>
      <c r="M180" s="753">
        <v>86.679999999999993</v>
      </c>
    </row>
    <row r="181" spans="1:13" ht="14.4" customHeight="1" x14ac:dyDescent="0.3">
      <c r="A181" s="747" t="s">
        <v>580</v>
      </c>
      <c r="B181" s="748" t="s">
        <v>1488</v>
      </c>
      <c r="C181" s="748" t="s">
        <v>1491</v>
      </c>
      <c r="D181" s="748" t="s">
        <v>917</v>
      </c>
      <c r="E181" s="748" t="s">
        <v>918</v>
      </c>
      <c r="F181" s="752"/>
      <c r="G181" s="752"/>
      <c r="H181" s="766">
        <v>0</v>
      </c>
      <c r="I181" s="752">
        <v>1</v>
      </c>
      <c r="J181" s="752">
        <v>35.510000000000012</v>
      </c>
      <c r="K181" s="766">
        <v>1</v>
      </c>
      <c r="L181" s="752">
        <v>1</v>
      </c>
      <c r="M181" s="753">
        <v>35.510000000000012</v>
      </c>
    </row>
    <row r="182" spans="1:13" ht="14.4" customHeight="1" x14ac:dyDescent="0.3">
      <c r="A182" s="747" t="s">
        <v>580</v>
      </c>
      <c r="B182" s="748" t="s">
        <v>1665</v>
      </c>
      <c r="C182" s="748" t="s">
        <v>1666</v>
      </c>
      <c r="D182" s="748" t="s">
        <v>1667</v>
      </c>
      <c r="E182" s="748" t="s">
        <v>1387</v>
      </c>
      <c r="F182" s="752"/>
      <c r="G182" s="752"/>
      <c r="H182" s="766">
        <v>0</v>
      </c>
      <c r="I182" s="752">
        <v>1</v>
      </c>
      <c r="J182" s="752">
        <v>30.180000000000003</v>
      </c>
      <c r="K182" s="766">
        <v>1</v>
      </c>
      <c r="L182" s="752">
        <v>1</v>
      </c>
      <c r="M182" s="753">
        <v>30.180000000000003</v>
      </c>
    </row>
    <row r="183" spans="1:13" ht="14.4" customHeight="1" x14ac:dyDescent="0.3">
      <c r="A183" s="747" t="s">
        <v>580</v>
      </c>
      <c r="B183" s="748" t="s">
        <v>1668</v>
      </c>
      <c r="C183" s="748" t="s">
        <v>1669</v>
      </c>
      <c r="D183" s="748" t="s">
        <v>1190</v>
      </c>
      <c r="E183" s="748" t="s">
        <v>1670</v>
      </c>
      <c r="F183" s="752"/>
      <c r="G183" s="752"/>
      <c r="H183" s="766">
        <v>0</v>
      </c>
      <c r="I183" s="752">
        <v>1</v>
      </c>
      <c r="J183" s="752">
        <v>74.529999999999987</v>
      </c>
      <c r="K183" s="766">
        <v>1</v>
      </c>
      <c r="L183" s="752">
        <v>1</v>
      </c>
      <c r="M183" s="753">
        <v>74.529999999999987</v>
      </c>
    </row>
    <row r="184" spans="1:13" ht="14.4" customHeight="1" x14ac:dyDescent="0.3">
      <c r="A184" s="747" t="s">
        <v>580</v>
      </c>
      <c r="B184" s="748" t="s">
        <v>1515</v>
      </c>
      <c r="C184" s="748" t="s">
        <v>1516</v>
      </c>
      <c r="D184" s="748" t="s">
        <v>1517</v>
      </c>
      <c r="E184" s="748" t="s">
        <v>1518</v>
      </c>
      <c r="F184" s="752"/>
      <c r="G184" s="752"/>
      <c r="H184" s="766">
        <v>0</v>
      </c>
      <c r="I184" s="752">
        <v>2</v>
      </c>
      <c r="J184" s="752">
        <v>2750</v>
      </c>
      <c r="K184" s="766">
        <v>1</v>
      </c>
      <c r="L184" s="752">
        <v>2</v>
      </c>
      <c r="M184" s="753">
        <v>2750</v>
      </c>
    </row>
    <row r="185" spans="1:13" ht="14.4" customHeight="1" x14ac:dyDescent="0.3">
      <c r="A185" s="747" t="s">
        <v>580</v>
      </c>
      <c r="B185" s="748" t="s">
        <v>1410</v>
      </c>
      <c r="C185" s="748" t="s">
        <v>1411</v>
      </c>
      <c r="D185" s="748" t="s">
        <v>759</v>
      </c>
      <c r="E185" s="748" t="s">
        <v>1412</v>
      </c>
      <c r="F185" s="752"/>
      <c r="G185" s="752"/>
      <c r="H185" s="766">
        <v>0</v>
      </c>
      <c r="I185" s="752">
        <v>4</v>
      </c>
      <c r="J185" s="752">
        <v>343.6</v>
      </c>
      <c r="K185" s="766">
        <v>1</v>
      </c>
      <c r="L185" s="752">
        <v>4</v>
      </c>
      <c r="M185" s="753">
        <v>343.6</v>
      </c>
    </row>
    <row r="186" spans="1:13" ht="14.4" customHeight="1" x14ac:dyDescent="0.3">
      <c r="A186" s="747" t="s">
        <v>580</v>
      </c>
      <c r="B186" s="748" t="s">
        <v>1523</v>
      </c>
      <c r="C186" s="748" t="s">
        <v>1524</v>
      </c>
      <c r="D186" s="748" t="s">
        <v>1525</v>
      </c>
      <c r="E186" s="748" t="s">
        <v>1526</v>
      </c>
      <c r="F186" s="752"/>
      <c r="G186" s="752"/>
      <c r="H186" s="766">
        <v>0</v>
      </c>
      <c r="I186" s="752">
        <v>2</v>
      </c>
      <c r="J186" s="752">
        <v>24356.16</v>
      </c>
      <c r="K186" s="766">
        <v>1</v>
      </c>
      <c r="L186" s="752">
        <v>2</v>
      </c>
      <c r="M186" s="753">
        <v>24356.16</v>
      </c>
    </row>
    <row r="187" spans="1:13" ht="14.4" customHeight="1" x14ac:dyDescent="0.3">
      <c r="A187" s="747" t="s">
        <v>580</v>
      </c>
      <c r="B187" s="748" t="s">
        <v>1413</v>
      </c>
      <c r="C187" s="748" t="s">
        <v>1414</v>
      </c>
      <c r="D187" s="748" t="s">
        <v>1415</v>
      </c>
      <c r="E187" s="748" t="s">
        <v>1416</v>
      </c>
      <c r="F187" s="752"/>
      <c r="G187" s="752"/>
      <c r="H187" s="766">
        <v>0</v>
      </c>
      <c r="I187" s="752">
        <v>15</v>
      </c>
      <c r="J187" s="752">
        <v>6880.4999999999991</v>
      </c>
      <c r="K187" s="766">
        <v>1</v>
      </c>
      <c r="L187" s="752">
        <v>15</v>
      </c>
      <c r="M187" s="753">
        <v>6880.4999999999991</v>
      </c>
    </row>
    <row r="188" spans="1:13" ht="14.4" customHeight="1" x14ac:dyDescent="0.3">
      <c r="A188" s="747" t="s">
        <v>580</v>
      </c>
      <c r="B188" s="748" t="s">
        <v>1532</v>
      </c>
      <c r="C188" s="748" t="s">
        <v>1533</v>
      </c>
      <c r="D188" s="748" t="s">
        <v>1534</v>
      </c>
      <c r="E188" s="748" t="s">
        <v>1535</v>
      </c>
      <c r="F188" s="752"/>
      <c r="G188" s="752"/>
      <c r="H188" s="766">
        <v>0</v>
      </c>
      <c r="I188" s="752">
        <v>3</v>
      </c>
      <c r="J188" s="752">
        <v>2755.5</v>
      </c>
      <c r="K188" s="766">
        <v>1</v>
      </c>
      <c r="L188" s="752">
        <v>3</v>
      </c>
      <c r="M188" s="753">
        <v>2755.5</v>
      </c>
    </row>
    <row r="189" spans="1:13" ht="14.4" customHeight="1" x14ac:dyDescent="0.3">
      <c r="A189" s="747" t="s">
        <v>580</v>
      </c>
      <c r="B189" s="748" t="s">
        <v>1420</v>
      </c>
      <c r="C189" s="748" t="s">
        <v>1421</v>
      </c>
      <c r="D189" s="748" t="s">
        <v>813</v>
      </c>
      <c r="E189" s="748" t="s">
        <v>1422</v>
      </c>
      <c r="F189" s="752"/>
      <c r="G189" s="752"/>
      <c r="H189" s="766">
        <v>0</v>
      </c>
      <c r="I189" s="752">
        <v>1.2</v>
      </c>
      <c r="J189" s="752">
        <v>384.38400000000001</v>
      </c>
      <c r="K189" s="766">
        <v>1</v>
      </c>
      <c r="L189" s="752">
        <v>1.2</v>
      </c>
      <c r="M189" s="753">
        <v>384.38400000000001</v>
      </c>
    </row>
    <row r="190" spans="1:13" ht="14.4" customHeight="1" x14ac:dyDescent="0.3">
      <c r="A190" s="747" t="s">
        <v>580</v>
      </c>
      <c r="B190" s="748" t="s">
        <v>1540</v>
      </c>
      <c r="C190" s="748" t="s">
        <v>1541</v>
      </c>
      <c r="D190" s="748" t="s">
        <v>1542</v>
      </c>
      <c r="E190" s="748" t="s">
        <v>1543</v>
      </c>
      <c r="F190" s="752"/>
      <c r="G190" s="752"/>
      <c r="H190" s="766">
        <v>0</v>
      </c>
      <c r="I190" s="752">
        <v>10</v>
      </c>
      <c r="J190" s="752">
        <v>528.80000000000007</v>
      </c>
      <c r="K190" s="766">
        <v>1</v>
      </c>
      <c r="L190" s="752">
        <v>10</v>
      </c>
      <c r="M190" s="753">
        <v>528.80000000000007</v>
      </c>
    </row>
    <row r="191" spans="1:13" ht="14.4" customHeight="1" x14ac:dyDescent="0.3">
      <c r="A191" s="747" t="s">
        <v>580</v>
      </c>
      <c r="B191" s="748" t="s">
        <v>1423</v>
      </c>
      <c r="C191" s="748" t="s">
        <v>1424</v>
      </c>
      <c r="D191" s="748" t="s">
        <v>1425</v>
      </c>
      <c r="E191" s="748" t="s">
        <v>1426</v>
      </c>
      <c r="F191" s="752"/>
      <c r="G191" s="752"/>
      <c r="H191" s="766">
        <v>0</v>
      </c>
      <c r="I191" s="752">
        <v>8.3000000000000007</v>
      </c>
      <c r="J191" s="752">
        <v>3193.7243333333331</v>
      </c>
      <c r="K191" s="766">
        <v>1</v>
      </c>
      <c r="L191" s="752">
        <v>8.3000000000000007</v>
      </c>
      <c r="M191" s="753">
        <v>3193.7243333333331</v>
      </c>
    </row>
    <row r="192" spans="1:13" ht="14.4" customHeight="1" x14ac:dyDescent="0.3">
      <c r="A192" s="747" t="s">
        <v>580</v>
      </c>
      <c r="B192" s="748" t="s">
        <v>1423</v>
      </c>
      <c r="C192" s="748" t="s">
        <v>1427</v>
      </c>
      <c r="D192" s="748" t="s">
        <v>1428</v>
      </c>
      <c r="E192" s="748" t="s">
        <v>1429</v>
      </c>
      <c r="F192" s="752"/>
      <c r="G192" s="752"/>
      <c r="H192" s="766">
        <v>0</v>
      </c>
      <c r="I192" s="752">
        <v>52</v>
      </c>
      <c r="J192" s="752">
        <v>985.92000000000007</v>
      </c>
      <c r="K192" s="766">
        <v>1</v>
      </c>
      <c r="L192" s="752">
        <v>52</v>
      </c>
      <c r="M192" s="753">
        <v>985.92000000000007</v>
      </c>
    </row>
    <row r="193" spans="1:13" ht="14.4" customHeight="1" x14ac:dyDescent="0.3">
      <c r="A193" s="747" t="s">
        <v>580</v>
      </c>
      <c r="B193" s="748" t="s">
        <v>1430</v>
      </c>
      <c r="C193" s="748" t="s">
        <v>1431</v>
      </c>
      <c r="D193" s="748" t="s">
        <v>1432</v>
      </c>
      <c r="E193" s="748" t="s">
        <v>1433</v>
      </c>
      <c r="F193" s="752"/>
      <c r="G193" s="752"/>
      <c r="H193" s="766">
        <v>0</v>
      </c>
      <c r="I193" s="752">
        <v>3</v>
      </c>
      <c r="J193" s="752">
        <v>445.5</v>
      </c>
      <c r="K193" s="766">
        <v>1</v>
      </c>
      <c r="L193" s="752">
        <v>3</v>
      </c>
      <c r="M193" s="753">
        <v>445.5</v>
      </c>
    </row>
    <row r="194" spans="1:13" ht="14.4" customHeight="1" x14ac:dyDescent="0.3">
      <c r="A194" s="747" t="s">
        <v>580</v>
      </c>
      <c r="B194" s="748" t="s">
        <v>1443</v>
      </c>
      <c r="C194" s="748" t="s">
        <v>1549</v>
      </c>
      <c r="D194" s="748" t="s">
        <v>604</v>
      </c>
      <c r="E194" s="748" t="s">
        <v>847</v>
      </c>
      <c r="F194" s="752"/>
      <c r="G194" s="752"/>
      <c r="H194" s="766">
        <v>0</v>
      </c>
      <c r="I194" s="752">
        <v>1</v>
      </c>
      <c r="J194" s="752">
        <v>16.200000000000003</v>
      </c>
      <c r="K194" s="766">
        <v>1</v>
      </c>
      <c r="L194" s="752">
        <v>1</v>
      </c>
      <c r="M194" s="753">
        <v>16.200000000000003</v>
      </c>
    </row>
    <row r="195" spans="1:13" ht="14.4" customHeight="1" x14ac:dyDescent="0.3">
      <c r="A195" s="747" t="s">
        <v>580</v>
      </c>
      <c r="B195" s="748" t="s">
        <v>1445</v>
      </c>
      <c r="C195" s="748" t="s">
        <v>1446</v>
      </c>
      <c r="D195" s="748" t="s">
        <v>1447</v>
      </c>
      <c r="E195" s="748" t="s">
        <v>1448</v>
      </c>
      <c r="F195" s="752"/>
      <c r="G195" s="752"/>
      <c r="H195" s="766">
        <v>0</v>
      </c>
      <c r="I195" s="752">
        <v>1</v>
      </c>
      <c r="J195" s="752">
        <v>33.469999999999985</v>
      </c>
      <c r="K195" s="766">
        <v>1</v>
      </c>
      <c r="L195" s="752">
        <v>1</v>
      </c>
      <c r="M195" s="753">
        <v>33.469999999999985</v>
      </c>
    </row>
    <row r="196" spans="1:13" ht="14.4" customHeight="1" x14ac:dyDescent="0.3">
      <c r="A196" s="747" t="s">
        <v>580</v>
      </c>
      <c r="B196" s="748" t="s">
        <v>1445</v>
      </c>
      <c r="C196" s="748" t="s">
        <v>1449</v>
      </c>
      <c r="D196" s="748" t="s">
        <v>1450</v>
      </c>
      <c r="E196" s="748" t="s">
        <v>1451</v>
      </c>
      <c r="F196" s="752"/>
      <c r="G196" s="752"/>
      <c r="H196" s="766">
        <v>0</v>
      </c>
      <c r="I196" s="752">
        <v>86</v>
      </c>
      <c r="J196" s="752">
        <v>4362.5400000000009</v>
      </c>
      <c r="K196" s="766">
        <v>1</v>
      </c>
      <c r="L196" s="752">
        <v>86</v>
      </c>
      <c r="M196" s="753">
        <v>4362.5400000000009</v>
      </c>
    </row>
    <row r="197" spans="1:13" ht="14.4" customHeight="1" x14ac:dyDescent="0.3">
      <c r="A197" s="747" t="s">
        <v>580</v>
      </c>
      <c r="B197" s="748" t="s">
        <v>1452</v>
      </c>
      <c r="C197" s="748" t="s">
        <v>1453</v>
      </c>
      <c r="D197" s="748" t="s">
        <v>1454</v>
      </c>
      <c r="E197" s="748" t="s">
        <v>1455</v>
      </c>
      <c r="F197" s="752"/>
      <c r="G197" s="752"/>
      <c r="H197" s="766">
        <v>0</v>
      </c>
      <c r="I197" s="752">
        <v>17</v>
      </c>
      <c r="J197" s="752">
        <v>3833.5</v>
      </c>
      <c r="K197" s="766">
        <v>1</v>
      </c>
      <c r="L197" s="752">
        <v>17</v>
      </c>
      <c r="M197" s="753">
        <v>3833.5</v>
      </c>
    </row>
    <row r="198" spans="1:13" ht="14.4" customHeight="1" x14ac:dyDescent="0.3">
      <c r="A198" s="747" t="s">
        <v>580</v>
      </c>
      <c r="B198" s="748" t="s">
        <v>1671</v>
      </c>
      <c r="C198" s="748" t="s">
        <v>1672</v>
      </c>
      <c r="D198" s="748" t="s">
        <v>1673</v>
      </c>
      <c r="E198" s="748" t="s">
        <v>1674</v>
      </c>
      <c r="F198" s="752"/>
      <c r="G198" s="752"/>
      <c r="H198" s="766">
        <v>0</v>
      </c>
      <c r="I198" s="752">
        <v>1</v>
      </c>
      <c r="J198" s="752">
        <v>125.39</v>
      </c>
      <c r="K198" s="766">
        <v>1</v>
      </c>
      <c r="L198" s="752">
        <v>1</v>
      </c>
      <c r="M198" s="753">
        <v>125.39</v>
      </c>
    </row>
    <row r="199" spans="1:13" ht="14.4" customHeight="1" x14ac:dyDescent="0.3">
      <c r="A199" s="747" t="s">
        <v>580</v>
      </c>
      <c r="B199" s="748" t="s">
        <v>1675</v>
      </c>
      <c r="C199" s="748" t="s">
        <v>1676</v>
      </c>
      <c r="D199" s="748" t="s">
        <v>1677</v>
      </c>
      <c r="E199" s="748" t="s">
        <v>1678</v>
      </c>
      <c r="F199" s="752"/>
      <c r="G199" s="752"/>
      <c r="H199" s="766">
        <v>0</v>
      </c>
      <c r="I199" s="752">
        <v>1</v>
      </c>
      <c r="J199" s="752">
        <v>173.26000000000002</v>
      </c>
      <c r="K199" s="766">
        <v>1</v>
      </c>
      <c r="L199" s="752">
        <v>1</v>
      </c>
      <c r="M199" s="753">
        <v>173.26000000000002</v>
      </c>
    </row>
    <row r="200" spans="1:13" ht="14.4" customHeight="1" x14ac:dyDescent="0.3">
      <c r="A200" s="747" t="s">
        <v>580</v>
      </c>
      <c r="B200" s="748" t="s">
        <v>1456</v>
      </c>
      <c r="C200" s="748" t="s">
        <v>1457</v>
      </c>
      <c r="D200" s="748" t="s">
        <v>790</v>
      </c>
      <c r="E200" s="748" t="s">
        <v>1458</v>
      </c>
      <c r="F200" s="752"/>
      <c r="G200" s="752"/>
      <c r="H200" s="766">
        <v>0</v>
      </c>
      <c r="I200" s="752">
        <v>2</v>
      </c>
      <c r="J200" s="752">
        <v>43.919999999999995</v>
      </c>
      <c r="K200" s="766">
        <v>1</v>
      </c>
      <c r="L200" s="752">
        <v>2</v>
      </c>
      <c r="M200" s="753">
        <v>43.919999999999995</v>
      </c>
    </row>
    <row r="201" spans="1:13" ht="14.4" customHeight="1" x14ac:dyDescent="0.3">
      <c r="A201" s="747" t="s">
        <v>580</v>
      </c>
      <c r="B201" s="748" t="s">
        <v>1679</v>
      </c>
      <c r="C201" s="748" t="s">
        <v>1680</v>
      </c>
      <c r="D201" s="748" t="s">
        <v>1163</v>
      </c>
      <c r="E201" s="748" t="s">
        <v>1409</v>
      </c>
      <c r="F201" s="752"/>
      <c r="G201" s="752"/>
      <c r="H201" s="766">
        <v>0</v>
      </c>
      <c r="I201" s="752">
        <v>1</v>
      </c>
      <c r="J201" s="752">
        <v>96.35</v>
      </c>
      <c r="K201" s="766">
        <v>1</v>
      </c>
      <c r="L201" s="752">
        <v>1</v>
      </c>
      <c r="M201" s="753">
        <v>96.35</v>
      </c>
    </row>
    <row r="202" spans="1:13" ht="14.4" customHeight="1" x14ac:dyDescent="0.3">
      <c r="A202" s="747" t="s">
        <v>580</v>
      </c>
      <c r="B202" s="748" t="s">
        <v>1681</v>
      </c>
      <c r="C202" s="748" t="s">
        <v>1682</v>
      </c>
      <c r="D202" s="748" t="s">
        <v>1683</v>
      </c>
      <c r="E202" s="748" t="s">
        <v>1684</v>
      </c>
      <c r="F202" s="752"/>
      <c r="G202" s="752"/>
      <c r="H202" s="766">
        <v>0</v>
      </c>
      <c r="I202" s="752">
        <v>1</v>
      </c>
      <c r="J202" s="752">
        <v>50.640000547830518</v>
      </c>
      <c r="K202" s="766">
        <v>1</v>
      </c>
      <c r="L202" s="752">
        <v>1</v>
      </c>
      <c r="M202" s="753">
        <v>50.640000547830518</v>
      </c>
    </row>
    <row r="203" spans="1:13" ht="14.4" customHeight="1" x14ac:dyDescent="0.3">
      <c r="A203" s="747" t="s">
        <v>580</v>
      </c>
      <c r="B203" s="748" t="s">
        <v>1681</v>
      </c>
      <c r="C203" s="748" t="s">
        <v>1685</v>
      </c>
      <c r="D203" s="748" t="s">
        <v>1683</v>
      </c>
      <c r="E203" s="748" t="s">
        <v>1384</v>
      </c>
      <c r="F203" s="752"/>
      <c r="G203" s="752"/>
      <c r="H203" s="766">
        <v>0</v>
      </c>
      <c r="I203" s="752">
        <v>1</v>
      </c>
      <c r="J203" s="752">
        <v>100.59999999999997</v>
      </c>
      <c r="K203" s="766">
        <v>1</v>
      </c>
      <c r="L203" s="752">
        <v>1</v>
      </c>
      <c r="M203" s="753">
        <v>100.59999999999997</v>
      </c>
    </row>
    <row r="204" spans="1:13" ht="14.4" customHeight="1" x14ac:dyDescent="0.3">
      <c r="A204" s="747" t="s">
        <v>580</v>
      </c>
      <c r="B204" s="748" t="s">
        <v>1465</v>
      </c>
      <c r="C204" s="748" t="s">
        <v>1686</v>
      </c>
      <c r="D204" s="748" t="s">
        <v>1687</v>
      </c>
      <c r="E204" s="748" t="s">
        <v>1688</v>
      </c>
      <c r="F204" s="752"/>
      <c r="G204" s="752"/>
      <c r="H204" s="766">
        <v>0</v>
      </c>
      <c r="I204" s="752">
        <v>12</v>
      </c>
      <c r="J204" s="752">
        <v>1973.1600000000003</v>
      </c>
      <c r="K204" s="766">
        <v>1</v>
      </c>
      <c r="L204" s="752">
        <v>12</v>
      </c>
      <c r="M204" s="753">
        <v>1973.1600000000003</v>
      </c>
    </row>
    <row r="205" spans="1:13" ht="14.4" customHeight="1" x14ac:dyDescent="0.3">
      <c r="A205" s="747" t="s">
        <v>580</v>
      </c>
      <c r="B205" s="748" t="s">
        <v>1465</v>
      </c>
      <c r="C205" s="748" t="s">
        <v>1647</v>
      </c>
      <c r="D205" s="748" t="s">
        <v>1119</v>
      </c>
      <c r="E205" s="748" t="s">
        <v>1648</v>
      </c>
      <c r="F205" s="752"/>
      <c r="G205" s="752"/>
      <c r="H205" s="766">
        <v>0</v>
      </c>
      <c r="I205" s="752">
        <v>2</v>
      </c>
      <c r="J205" s="752">
        <v>223.89999999999998</v>
      </c>
      <c r="K205" s="766">
        <v>1</v>
      </c>
      <c r="L205" s="752">
        <v>2</v>
      </c>
      <c r="M205" s="753">
        <v>223.89999999999998</v>
      </c>
    </row>
    <row r="206" spans="1:13" ht="14.4" customHeight="1" x14ac:dyDescent="0.3">
      <c r="A206" s="747" t="s">
        <v>580</v>
      </c>
      <c r="B206" s="748" t="s">
        <v>1465</v>
      </c>
      <c r="C206" s="748" t="s">
        <v>1649</v>
      </c>
      <c r="D206" s="748" t="s">
        <v>1115</v>
      </c>
      <c r="E206" s="748" t="s">
        <v>1648</v>
      </c>
      <c r="F206" s="752"/>
      <c r="G206" s="752"/>
      <c r="H206" s="766">
        <v>0</v>
      </c>
      <c r="I206" s="752">
        <v>1</v>
      </c>
      <c r="J206" s="752">
        <v>111.95000000000003</v>
      </c>
      <c r="K206" s="766">
        <v>1</v>
      </c>
      <c r="L206" s="752">
        <v>1</v>
      </c>
      <c r="M206" s="753">
        <v>111.95000000000003</v>
      </c>
    </row>
    <row r="207" spans="1:13" ht="14.4" customHeight="1" thickBot="1" x14ac:dyDescent="0.35">
      <c r="A207" s="754" t="s">
        <v>580</v>
      </c>
      <c r="B207" s="755" t="s">
        <v>1465</v>
      </c>
      <c r="C207" s="755" t="s">
        <v>1650</v>
      </c>
      <c r="D207" s="755" t="s">
        <v>1651</v>
      </c>
      <c r="E207" s="755" t="s">
        <v>1648</v>
      </c>
      <c r="F207" s="759"/>
      <c r="G207" s="759"/>
      <c r="H207" s="767">
        <v>0</v>
      </c>
      <c r="I207" s="759">
        <v>1</v>
      </c>
      <c r="J207" s="759">
        <v>111.95</v>
      </c>
      <c r="K207" s="767">
        <v>1</v>
      </c>
      <c r="L207" s="759">
        <v>1</v>
      </c>
      <c r="M207" s="760">
        <v>111.95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1421</v>
      </c>
      <c r="C3" s="396">
        <f>SUM(C6:C1048576)</f>
        <v>407</v>
      </c>
      <c r="D3" s="396">
        <f>SUM(D6:D1048576)</f>
        <v>892</v>
      </c>
      <c r="E3" s="397">
        <f>SUM(E6:E1048576)</f>
        <v>0</v>
      </c>
      <c r="F3" s="394">
        <f>IF(SUM($B3:$E3)=0,"",B3/SUM($B3:$E3))</f>
        <v>0.52242647058823533</v>
      </c>
      <c r="G3" s="392">
        <f t="shared" ref="G3:I3" si="0">IF(SUM($B3:$E3)=0,"",C3/SUM($B3:$E3))</f>
        <v>0.14963235294117647</v>
      </c>
      <c r="H3" s="392">
        <f t="shared" si="0"/>
        <v>0.32794117647058824</v>
      </c>
      <c r="I3" s="393">
        <f t="shared" si="0"/>
        <v>0</v>
      </c>
      <c r="J3" s="396">
        <f>SUM(J6:J1048576)</f>
        <v>180</v>
      </c>
      <c r="K3" s="396">
        <f>SUM(K6:K1048576)</f>
        <v>210</v>
      </c>
      <c r="L3" s="396">
        <f>SUM(L6:L1048576)</f>
        <v>892</v>
      </c>
      <c r="M3" s="397">
        <f>SUM(M6:M1048576)</f>
        <v>0</v>
      </c>
      <c r="N3" s="394">
        <f>IF(SUM($J3:$M3)=0,"",J3/SUM($J3:$M3))</f>
        <v>0.14040561622464898</v>
      </c>
      <c r="O3" s="392">
        <f t="shared" ref="O3:Q3" si="1">IF(SUM($J3:$M3)=0,"",K3/SUM($J3:$M3))</f>
        <v>0.16380655226209048</v>
      </c>
      <c r="P3" s="392">
        <f t="shared" si="1"/>
        <v>0.69578783151326051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1690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1691</v>
      </c>
      <c r="B7" s="798">
        <v>300</v>
      </c>
      <c r="C7" s="752">
        <v>30</v>
      </c>
      <c r="D7" s="752">
        <v>256</v>
      </c>
      <c r="E7" s="753"/>
      <c r="F7" s="795">
        <v>0.51194539249146753</v>
      </c>
      <c r="G7" s="766">
        <v>5.1194539249146756E-2</v>
      </c>
      <c r="H7" s="766">
        <v>0.43686006825938567</v>
      </c>
      <c r="I7" s="801">
        <v>0</v>
      </c>
      <c r="J7" s="798">
        <v>28</v>
      </c>
      <c r="K7" s="752">
        <v>22</v>
      </c>
      <c r="L7" s="752">
        <v>256</v>
      </c>
      <c r="M7" s="753"/>
      <c r="N7" s="795">
        <v>9.1503267973856203E-2</v>
      </c>
      <c r="O7" s="766">
        <v>7.1895424836601302E-2</v>
      </c>
      <c r="P7" s="766">
        <v>0.83660130718954251</v>
      </c>
      <c r="Q7" s="789">
        <v>0</v>
      </c>
    </row>
    <row r="8" spans="1:17" ht="14.4" customHeight="1" x14ac:dyDescent="0.3">
      <c r="A8" s="792" t="s">
        <v>1692</v>
      </c>
      <c r="B8" s="798">
        <v>321</v>
      </c>
      <c r="C8" s="752">
        <v>146</v>
      </c>
      <c r="D8" s="752">
        <v>360</v>
      </c>
      <c r="E8" s="753"/>
      <c r="F8" s="795">
        <v>0.38814993954050786</v>
      </c>
      <c r="G8" s="766">
        <v>0.17654171704957677</v>
      </c>
      <c r="H8" s="766">
        <v>0.43530834340991537</v>
      </c>
      <c r="I8" s="801">
        <v>0</v>
      </c>
      <c r="J8" s="798">
        <v>44</v>
      </c>
      <c r="K8" s="752">
        <v>74</v>
      </c>
      <c r="L8" s="752">
        <v>360</v>
      </c>
      <c r="M8" s="753"/>
      <c r="N8" s="795">
        <v>9.2050209205020925E-2</v>
      </c>
      <c r="O8" s="766">
        <v>0.15481171548117154</v>
      </c>
      <c r="P8" s="766">
        <v>0.7531380753138075</v>
      </c>
      <c r="Q8" s="789">
        <v>0</v>
      </c>
    </row>
    <row r="9" spans="1:17" ht="14.4" customHeight="1" x14ac:dyDescent="0.3">
      <c r="A9" s="792" t="s">
        <v>1693</v>
      </c>
      <c r="B9" s="798">
        <v>243</v>
      </c>
      <c r="C9" s="752">
        <v>160</v>
      </c>
      <c r="D9" s="752">
        <v>211</v>
      </c>
      <c r="E9" s="753"/>
      <c r="F9" s="795">
        <v>0.39576547231270359</v>
      </c>
      <c r="G9" s="766">
        <v>0.26058631921824105</v>
      </c>
      <c r="H9" s="766">
        <v>0.34364820846905536</v>
      </c>
      <c r="I9" s="801">
        <v>0</v>
      </c>
      <c r="J9" s="798">
        <v>41</v>
      </c>
      <c r="K9" s="752">
        <v>72</v>
      </c>
      <c r="L9" s="752">
        <v>211</v>
      </c>
      <c r="M9" s="753"/>
      <c r="N9" s="795">
        <v>0.12654320987654322</v>
      </c>
      <c r="O9" s="766">
        <v>0.22222222222222221</v>
      </c>
      <c r="P9" s="766">
        <v>0.65123456790123457</v>
      </c>
      <c r="Q9" s="789">
        <v>0</v>
      </c>
    </row>
    <row r="10" spans="1:17" ht="14.4" customHeight="1" x14ac:dyDescent="0.3">
      <c r="A10" s="792" t="s">
        <v>1694</v>
      </c>
      <c r="B10" s="798">
        <v>29</v>
      </c>
      <c r="C10" s="752">
        <v>2</v>
      </c>
      <c r="D10" s="752"/>
      <c r="E10" s="753"/>
      <c r="F10" s="795">
        <v>0.93548387096774188</v>
      </c>
      <c r="G10" s="766">
        <v>6.4516129032258063E-2</v>
      </c>
      <c r="H10" s="766">
        <v>0</v>
      </c>
      <c r="I10" s="801">
        <v>0</v>
      </c>
      <c r="J10" s="798">
        <v>8</v>
      </c>
      <c r="K10" s="752">
        <v>1</v>
      </c>
      <c r="L10" s="752"/>
      <c r="M10" s="753"/>
      <c r="N10" s="795">
        <v>0.88888888888888884</v>
      </c>
      <c r="O10" s="766">
        <v>0.1111111111111111</v>
      </c>
      <c r="P10" s="766">
        <v>0</v>
      </c>
      <c r="Q10" s="789">
        <v>0</v>
      </c>
    </row>
    <row r="11" spans="1:17" ht="14.4" customHeight="1" x14ac:dyDescent="0.3">
      <c r="A11" s="792" t="s">
        <v>1695</v>
      </c>
      <c r="B11" s="798">
        <v>492</v>
      </c>
      <c r="C11" s="752">
        <v>61</v>
      </c>
      <c r="D11" s="752">
        <v>65</v>
      </c>
      <c r="E11" s="753"/>
      <c r="F11" s="795">
        <v>0.79611650485436891</v>
      </c>
      <c r="G11" s="766">
        <v>9.8705501618122971E-2</v>
      </c>
      <c r="H11" s="766">
        <v>0.10517799352750809</v>
      </c>
      <c r="I11" s="801">
        <v>0</v>
      </c>
      <c r="J11" s="798">
        <v>41</v>
      </c>
      <c r="K11" s="752">
        <v>37</v>
      </c>
      <c r="L11" s="752">
        <v>65</v>
      </c>
      <c r="M11" s="753"/>
      <c r="N11" s="795">
        <v>0.28671328671328672</v>
      </c>
      <c r="O11" s="766">
        <v>0.25874125874125875</v>
      </c>
      <c r="P11" s="766">
        <v>0.45454545454545453</v>
      </c>
      <c r="Q11" s="789">
        <v>0</v>
      </c>
    </row>
    <row r="12" spans="1:17" ht="14.4" customHeight="1" x14ac:dyDescent="0.3">
      <c r="A12" s="792" t="s">
        <v>1696</v>
      </c>
      <c r="B12" s="798">
        <v>7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4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thickBot="1" x14ac:dyDescent="0.35">
      <c r="A13" s="793" t="s">
        <v>1697</v>
      </c>
      <c r="B13" s="799">
        <v>29</v>
      </c>
      <c r="C13" s="759">
        <v>8</v>
      </c>
      <c r="D13" s="759"/>
      <c r="E13" s="760"/>
      <c r="F13" s="796">
        <v>0.78378378378378377</v>
      </c>
      <c r="G13" s="767">
        <v>0.21621621621621623</v>
      </c>
      <c r="H13" s="767">
        <v>0</v>
      </c>
      <c r="I13" s="802">
        <v>0</v>
      </c>
      <c r="J13" s="799">
        <v>14</v>
      </c>
      <c r="K13" s="759">
        <v>4</v>
      </c>
      <c r="L13" s="759"/>
      <c r="M13" s="760"/>
      <c r="N13" s="796">
        <v>0.77777777777777779</v>
      </c>
      <c r="O13" s="767">
        <v>0.22222222222222221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4</v>
      </c>
      <c r="B5" s="730" t="s">
        <v>1698</v>
      </c>
      <c r="C5" s="733">
        <v>3484694.0799999991</v>
      </c>
      <c r="D5" s="733">
        <v>2270</v>
      </c>
      <c r="E5" s="733">
        <v>2637034.3499999987</v>
      </c>
      <c r="F5" s="803">
        <v>0.75674773436639786</v>
      </c>
      <c r="G5" s="733">
        <v>1653</v>
      </c>
      <c r="H5" s="803">
        <v>0.72819383259911896</v>
      </c>
      <c r="I5" s="733">
        <v>847659.73000000021</v>
      </c>
      <c r="J5" s="803">
        <v>0.24325226563360203</v>
      </c>
      <c r="K5" s="733">
        <v>617</v>
      </c>
      <c r="L5" s="803">
        <v>0.27180616740088104</v>
      </c>
      <c r="M5" s="733" t="s">
        <v>73</v>
      </c>
      <c r="N5" s="270"/>
    </row>
    <row r="6" spans="1:14" ht="14.4" customHeight="1" x14ac:dyDescent="0.3">
      <c r="A6" s="729">
        <v>4</v>
      </c>
      <c r="B6" s="730" t="s">
        <v>1699</v>
      </c>
      <c r="C6" s="733">
        <v>492857.7900000001</v>
      </c>
      <c r="D6" s="733">
        <v>812</v>
      </c>
      <c r="E6" s="733">
        <v>318414.0400000001</v>
      </c>
      <c r="F6" s="803">
        <v>0.64605662416333121</v>
      </c>
      <c r="G6" s="733">
        <v>509</v>
      </c>
      <c r="H6" s="803">
        <v>0.62684729064039413</v>
      </c>
      <c r="I6" s="733">
        <v>174443.75</v>
      </c>
      <c r="J6" s="803">
        <v>0.35394337583666874</v>
      </c>
      <c r="K6" s="733">
        <v>303</v>
      </c>
      <c r="L6" s="803">
        <v>0.37315270935960593</v>
      </c>
      <c r="M6" s="733" t="s">
        <v>1</v>
      </c>
      <c r="N6" s="270"/>
    </row>
    <row r="7" spans="1:14" ht="14.4" customHeight="1" x14ac:dyDescent="0.3">
      <c r="A7" s="729">
        <v>4</v>
      </c>
      <c r="B7" s="730" t="s">
        <v>1700</v>
      </c>
      <c r="C7" s="733">
        <v>0</v>
      </c>
      <c r="D7" s="733">
        <v>59</v>
      </c>
      <c r="E7" s="733">
        <v>0</v>
      </c>
      <c r="F7" s="803" t="s">
        <v>555</v>
      </c>
      <c r="G7" s="733">
        <v>48</v>
      </c>
      <c r="H7" s="803">
        <v>0.81355932203389836</v>
      </c>
      <c r="I7" s="733">
        <v>0</v>
      </c>
      <c r="J7" s="803" t="s">
        <v>555</v>
      </c>
      <c r="K7" s="733">
        <v>11</v>
      </c>
      <c r="L7" s="803">
        <v>0.1864406779661017</v>
      </c>
      <c r="M7" s="733" t="s">
        <v>1</v>
      </c>
      <c r="N7" s="270"/>
    </row>
    <row r="8" spans="1:14" ht="14.4" customHeight="1" x14ac:dyDescent="0.3">
      <c r="A8" s="729">
        <v>4</v>
      </c>
      <c r="B8" s="730" t="s">
        <v>1701</v>
      </c>
      <c r="C8" s="733">
        <v>2991836.2899999991</v>
      </c>
      <c r="D8" s="733">
        <v>1399</v>
      </c>
      <c r="E8" s="733">
        <v>2318620.3099999987</v>
      </c>
      <c r="F8" s="803">
        <v>0.77498234704546598</v>
      </c>
      <c r="G8" s="733">
        <v>1096</v>
      </c>
      <c r="H8" s="803">
        <v>0.78341672623302361</v>
      </c>
      <c r="I8" s="733">
        <v>673215.98000000021</v>
      </c>
      <c r="J8" s="803">
        <v>0.22501765295453396</v>
      </c>
      <c r="K8" s="733">
        <v>303</v>
      </c>
      <c r="L8" s="803">
        <v>0.21658327376697642</v>
      </c>
      <c r="M8" s="733" t="s">
        <v>1</v>
      </c>
      <c r="N8" s="270"/>
    </row>
    <row r="9" spans="1:14" ht="14.4" customHeight="1" x14ac:dyDescent="0.3">
      <c r="A9" s="729" t="s">
        <v>1702</v>
      </c>
      <c r="B9" s="730" t="s">
        <v>3</v>
      </c>
      <c r="C9" s="733">
        <v>3484694.0799999991</v>
      </c>
      <c r="D9" s="733">
        <v>2270</v>
      </c>
      <c r="E9" s="733">
        <v>2637034.3499999987</v>
      </c>
      <c r="F9" s="803">
        <v>0.75674773436639786</v>
      </c>
      <c r="G9" s="733">
        <v>1653</v>
      </c>
      <c r="H9" s="803">
        <v>0.72819383259911896</v>
      </c>
      <c r="I9" s="733">
        <v>847659.73000000021</v>
      </c>
      <c r="J9" s="803">
        <v>0.24325226563360203</v>
      </c>
      <c r="K9" s="733">
        <v>617</v>
      </c>
      <c r="L9" s="803">
        <v>0.27180616740088104</v>
      </c>
      <c r="M9" s="733" t="s">
        <v>565</v>
      </c>
      <c r="N9" s="270"/>
    </row>
    <row r="11" spans="1:14" ht="14.4" customHeight="1" x14ac:dyDescent="0.3">
      <c r="A11" s="729">
        <v>4</v>
      </c>
      <c r="B11" s="730" t="s">
        <v>1698</v>
      </c>
      <c r="C11" s="733" t="s">
        <v>555</v>
      </c>
      <c r="D11" s="733" t="s">
        <v>555</v>
      </c>
      <c r="E11" s="733" t="s">
        <v>555</v>
      </c>
      <c r="F11" s="803" t="s">
        <v>555</v>
      </c>
      <c r="G11" s="733" t="s">
        <v>555</v>
      </c>
      <c r="H11" s="803" t="s">
        <v>555</v>
      </c>
      <c r="I11" s="733" t="s">
        <v>555</v>
      </c>
      <c r="J11" s="803" t="s">
        <v>555</v>
      </c>
      <c r="K11" s="733" t="s">
        <v>555</v>
      </c>
      <c r="L11" s="803" t="s">
        <v>555</v>
      </c>
      <c r="M11" s="733" t="s">
        <v>73</v>
      </c>
      <c r="N11" s="270"/>
    </row>
    <row r="12" spans="1:14" ht="14.4" customHeight="1" x14ac:dyDescent="0.3">
      <c r="A12" s="729" t="s">
        <v>1703</v>
      </c>
      <c r="B12" s="730" t="s">
        <v>1699</v>
      </c>
      <c r="C12" s="733">
        <v>30000.21</v>
      </c>
      <c r="D12" s="733">
        <v>55</v>
      </c>
      <c r="E12" s="733">
        <v>10324.269999999999</v>
      </c>
      <c r="F12" s="803">
        <v>0.34413992435386281</v>
      </c>
      <c r="G12" s="733">
        <v>27</v>
      </c>
      <c r="H12" s="803">
        <v>0.49090909090909091</v>
      </c>
      <c r="I12" s="733">
        <v>19675.940000000002</v>
      </c>
      <c r="J12" s="803">
        <v>0.65586007564613724</v>
      </c>
      <c r="K12" s="733">
        <v>28</v>
      </c>
      <c r="L12" s="803">
        <v>0.50909090909090904</v>
      </c>
      <c r="M12" s="733" t="s">
        <v>1</v>
      </c>
      <c r="N12" s="270"/>
    </row>
    <row r="13" spans="1:14" ht="14.4" customHeight="1" x14ac:dyDescent="0.3">
      <c r="A13" s="729" t="s">
        <v>1703</v>
      </c>
      <c r="B13" s="730" t="s">
        <v>1700</v>
      </c>
      <c r="C13" s="733">
        <v>0</v>
      </c>
      <c r="D13" s="733">
        <v>2</v>
      </c>
      <c r="E13" s="733">
        <v>0</v>
      </c>
      <c r="F13" s="803" t="s">
        <v>555</v>
      </c>
      <c r="G13" s="733">
        <v>1</v>
      </c>
      <c r="H13" s="803">
        <v>0.5</v>
      </c>
      <c r="I13" s="733">
        <v>0</v>
      </c>
      <c r="J13" s="803" t="s">
        <v>555</v>
      </c>
      <c r="K13" s="733">
        <v>1</v>
      </c>
      <c r="L13" s="803">
        <v>0.5</v>
      </c>
      <c r="M13" s="733" t="s">
        <v>1</v>
      </c>
      <c r="N13" s="270"/>
    </row>
    <row r="14" spans="1:14" ht="14.4" customHeight="1" x14ac:dyDescent="0.3">
      <c r="A14" s="729" t="s">
        <v>1703</v>
      </c>
      <c r="B14" s="730" t="s">
        <v>1704</v>
      </c>
      <c r="C14" s="733">
        <v>30000.21</v>
      </c>
      <c r="D14" s="733">
        <v>57</v>
      </c>
      <c r="E14" s="733">
        <v>10324.269999999999</v>
      </c>
      <c r="F14" s="803">
        <v>0.34413992435386281</v>
      </c>
      <c r="G14" s="733">
        <v>28</v>
      </c>
      <c r="H14" s="803">
        <v>0.49122807017543857</v>
      </c>
      <c r="I14" s="733">
        <v>19675.940000000002</v>
      </c>
      <c r="J14" s="803">
        <v>0.65586007564613724</v>
      </c>
      <c r="K14" s="733">
        <v>29</v>
      </c>
      <c r="L14" s="803">
        <v>0.50877192982456143</v>
      </c>
      <c r="M14" s="733" t="s">
        <v>569</v>
      </c>
      <c r="N14" s="270"/>
    </row>
    <row r="15" spans="1:14" ht="14.4" customHeight="1" x14ac:dyDescent="0.3">
      <c r="A15" s="729" t="s">
        <v>555</v>
      </c>
      <c r="B15" s="730" t="s">
        <v>555</v>
      </c>
      <c r="C15" s="733" t="s">
        <v>555</v>
      </c>
      <c r="D15" s="733" t="s">
        <v>555</v>
      </c>
      <c r="E15" s="733" t="s">
        <v>555</v>
      </c>
      <c r="F15" s="803" t="s">
        <v>555</v>
      </c>
      <c r="G15" s="733" t="s">
        <v>555</v>
      </c>
      <c r="H15" s="803" t="s">
        <v>555</v>
      </c>
      <c r="I15" s="733" t="s">
        <v>555</v>
      </c>
      <c r="J15" s="803" t="s">
        <v>555</v>
      </c>
      <c r="K15" s="733" t="s">
        <v>555</v>
      </c>
      <c r="L15" s="803" t="s">
        <v>555</v>
      </c>
      <c r="M15" s="733" t="s">
        <v>570</v>
      </c>
      <c r="N15" s="270"/>
    </row>
    <row r="16" spans="1:14" ht="14.4" customHeight="1" x14ac:dyDescent="0.3">
      <c r="A16" s="729" t="s">
        <v>1705</v>
      </c>
      <c r="B16" s="730" t="s">
        <v>1699</v>
      </c>
      <c r="C16" s="733">
        <v>334212.52</v>
      </c>
      <c r="D16" s="733">
        <v>595.5</v>
      </c>
      <c r="E16" s="733">
        <v>239177.79</v>
      </c>
      <c r="F16" s="803">
        <v>0.7156458112341213</v>
      </c>
      <c r="G16" s="733">
        <v>390.5</v>
      </c>
      <c r="H16" s="803">
        <v>0.6557514693534845</v>
      </c>
      <c r="I16" s="733">
        <v>95034.729999999981</v>
      </c>
      <c r="J16" s="803">
        <v>0.28435418876587859</v>
      </c>
      <c r="K16" s="733">
        <v>205</v>
      </c>
      <c r="L16" s="803">
        <v>0.34424853064651556</v>
      </c>
      <c r="M16" s="733" t="s">
        <v>1</v>
      </c>
      <c r="N16" s="270"/>
    </row>
    <row r="17" spans="1:14" ht="14.4" customHeight="1" x14ac:dyDescent="0.3">
      <c r="A17" s="729" t="s">
        <v>1705</v>
      </c>
      <c r="B17" s="730" t="s">
        <v>1700</v>
      </c>
      <c r="C17" s="733">
        <v>0</v>
      </c>
      <c r="D17" s="733">
        <v>54.5</v>
      </c>
      <c r="E17" s="733">
        <v>0</v>
      </c>
      <c r="F17" s="803" t="s">
        <v>555</v>
      </c>
      <c r="G17" s="733">
        <v>45.5</v>
      </c>
      <c r="H17" s="803">
        <v>0.83486238532110091</v>
      </c>
      <c r="I17" s="733">
        <v>0</v>
      </c>
      <c r="J17" s="803" t="s">
        <v>555</v>
      </c>
      <c r="K17" s="733">
        <v>9</v>
      </c>
      <c r="L17" s="803">
        <v>0.16513761467889909</v>
      </c>
      <c r="M17" s="733" t="s">
        <v>1</v>
      </c>
      <c r="N17" s="270"/>
    </row>
    <row r="18" spans="1:14" ht="14.4" customHeight="1" x14ac:dyDescent="0.3">
      <c r="A18" s="729" t="s">
        <v>1705</v>
      </c>
      <c r="B18" s="730" t="s">
        <v>1701</v>
      </c>
      <c r="C18" s="733">
        <v>2978053.3299999991</v>
      </c>
      <c r="D18" s="733">
        <v>1368</v>
      </c>
      <c r="E18" s="733">
        <v>2306191.8299999987</v>
      </c>
      <c r="F18" s="803">
        <v>0.77439574596201044</v>
      </c>
      <c r="G18" s="733">
        <v>1068</v>
      </c>
      <c r="H18" s="803">
        <v>0.7807017543859649</v>
      </c>
      <c r="I18" s="733">
        <v>671861.50000000023</v>
      </c>
      <c r="J18" s="803">
        <v>0.22560425403798945</v>
      </c>
      <c r="K18" s="733">
        <v>300</v>
      </c>
      <c r="L18" s="803">
        <v>0.21929824561403508</v>
      </c>
      <c r="M18" s="733" t="s">
        <v>1</v>
      </c>
      <c r="N18" s="270"/>
    </row>
    <row r="19" spans="1:14" ht="14.4" customHeight="1" x14ac:dyDescent="0.3">
      <c r="A19" s="729" t="s">
        <v>1705</v>
      </c>
      <c r="B19" s="730" t="s">
        <v>1706</v>
      </c>
      <c r="C19" s="733">
        <v>3312265.8499999992</v>
      </c>
      <c r="D19" s="733">
        <v>2018</v>
      </c>
      <c r="E19" s="733">
        <v>2545369.6199999987</v>
      </c>
      <c r="F19" s="803">
        <v>0.76846779071190774</v>
      </c>
      <c r="G19" s="733">
        <v>1504</v>
      </c>
      <c r="H19" s="803">
        <v>0.74529236868186322</v>
      </c>
      <c r="I19" s="733">
        <v>766896.23000000021</v>
      </c>
      <c r="J19" s="803">
        <v>0.23153220928809215</v>
      </c>
      <c r="K19" s="733">
        <v>514</v>
      </c>
      <c r="L19" s="803">
        <v>0.25470763131813678</v>
      </c>
      <c r="M19" s="733" t="s">
        <v>569</v>
      </c>
      <c r="N19" s="270"/>
    </row>
    <row r="20" spans="1:14" ht="14.4" customHeight="1" x14ac:dyDescent="0.3">
      <c r="A20" s="729" t="s">
        <v>555</v>
      </c>
      <c r="B20" s="730" t="s">
        <v>555</v>
      </c>
      <c r="C20" s="733" t="s">
        <v>555</v>
      </c>
      <c r="D20" s="733" t="s">
        <v>555</v>
      </c>
      <c r="E20" s="733" t="s">
        <v>555</v>
      </c>
      <c r="F20" s="803" t="s">
        <v>555</v>
      </c>
      <c r="G20" s="733" t="s">
        <v>555</v>
      </c>
      <c r="H20" s="803" t="s">
        <v>555</v>
      </c>
      <c r="I20" s="733" t="s">
        <v>555</v>
      </c>
      <c r="J20" s="803" t="s">
        <v>555</v>
      </c>
      <c r="K20" s="733" t="s">
        <v>555</v>
      </c>
      <c r="L20" s="803" t="s">
        <v>555</v>
      </c>
      <c r="M20" s="733" t="s">
        <v>570</v>
      </c>
      <c r="N20" s="270"/>
    </row>
    <row r="21" spans="1:14" ht="14.4" customHeight="1" x14ac:dyDescent="0.3">
      <c r="A21" s="729" t="s">
        <v>1707</v>
      </c>
      <c r="B21" s="730" t="s">
        <v>1699</v>
      </c>
      <c r="C21" s="733">
        <v>124545.30999999998</v>
      </c>
      <c r="D21" s="733">
        <v>148.5</v>
      </c>
      <c r="E21" s="733">
        <v>67407.679999999993</v>
      </c>
      <c r="F21" s="803">
        <v>0.541230175588306</v>
      </c>
      <c r="G21" s="733">
        <v>88.5</v>
      </c>
      <c r="H21" s="803">
        <v>0.59595959595959591</v>
      </c>
      <c r="I21" s="733">
        <v>57137.62999999999</v>
      </c>
      <c r="J21" s="803">
        <v>0.458769824411694</v>
      </c>
      <c r="K21" s="733">
        <v>60</v>
      </c>
      <c r="L21" s="803">
        <v>0.40404040404040403</v>
      </c>
      <c r="M21" s="733" t="s">
        <v>1</v>
      </c>
      <c r="N21" s="270"/>
    </row>
    <row r="22" spans="1:14" ht="14.4" customHeight="1" x14ac:dyDescent="0.3">
      <c r="A22" s="729" t="s">
        <v>1707</v>
      </c>
      <c r="B22" s="730" t="s">
        <v>1700</v>
      </c>
      <c r="C22" s="733">
        <v>0</v>
      </c>
      <c r="D22" s="733">
        <v>1.5</v>
      </c>
      <c r="E22" s="733">
        <v>0</v>
      </c>
      <c r="F22" s="803" t="s">
        <v>555</v>
      </c>
      <c r="G22" s="733">
        <v>0.5</v>
      </c>
      <c r="H22" s="803">
        <v>0.33333333333333331</v>
      </c>
      <c r="I22" s="733">
        <v>0</v>
      </c>
      <c r="J22" s="803" t="s">
        <v>555</v>
      </c>
      <c r="K22" s="733">
        <v>1</v>
      </c>
      <c r="L22" s="803">
        <v>0.66666666666666663</v>
      </c>
      <c r="M22" s="733" t="s">
        <v>1</v>
      </c>
      <c r="N22" s="270"/>
    </row>
    <row r="23" spans="1:14" ht="14.4" customHeight="1" x14ac:dyDescent="0.3">
      <c r="A23" s="729" t="s">
        <v>1707</v>
      </c>
      <c r="B23" s="730" t="s">
        <v>1701</v>
      </c>
      <c r="C23" s="733">
        <v>13782.96</v>
      </c>
      <c r="D23" s="733">
        <v>31</v>
      </c>
      <c r="E23" s="733">
        <v>12428.48</v>
      </c>
      <c r="F23" s="803">
        <v>0.9017279307202517</v>
      </c>
      <c r="G23" s="733">
        <v>28</v>
      </c>
      <c r="H23" s="803">
        <v>0.90322580645161288</v>
      </c>
      <c r="I23" s="733">
        <v>1354.48</v>
      </c>
      <c r="J23" s="803">
        <v>9.8272069279748339E-2</v>
      </c>
      <c r="K23" s="733">
        <v>3</v>
      </c>
      <c r="L23" s="803">
        <v>9.6774193548387094E-2</v>
      </c>
      <c r="M23" s="733" t="s">
        <v>1</v>
      </c>
      <c r="N23" s="270"/>
    </row>
    <row r="24" spans="1:14" ht="14.4" customHeight="1" x14ac:dyDescent="0.3">
      <c r="A24" s="729" t="s">
        <v>1707</v>
      </c>
      <c r="B24" s="730" t="s">
        <v>1708</v>
      </c>
      <c r="C24" s="733">
        <v>138328.26999999999</v>
      </c>
      <c r="D24" s="733">
        <v>181</v>
      </c>
      <c r="E24" s="733">
        <v>79836.159999999989</v>
      </c>
      <c r="F24" s="803">
        <v>0.57714999255032973</v>
      </c>
      <c r="G24" s="733">
        <v>117</v>
      </c>
      <c r="H24" s="803">
        <v>0.64640883977900554</v>
      </c>
      <c r="I24" s="733">
        <v>58492.109999999993</v>
      </c>
      <c r="J24" s="803">
        <v>0.42285000744967027</v>
      </c>
      <c r="K24" s="733">
        <v>64</v>
      </c>
      <c r="L24" s="803">
        <v>0.35359116022099446</v>
      </c>
      <c r="M24" s="733" t="s">
        <v>569</v>
      </c>
      <c r="N24" s="270"/>
    </row>
    <row r="25" spans="1:14" ht="14.4" customHeight="1" x14ac:dyDescent="0.3">
      <c r="A25" s="729" t="s">
        <v>555</v>
      </c>
      <c r="B25" s="730" t="s">
        <v>555</v>
      </c>
      <c r="C25" s="733" t="s">
        <v>555</v>
      </c>
      <c r="D25" s="733" t="s">
        <v>555</v>
      </c>
      <c r="E25" s="733" t="s">
        <v>555</v>
      </c>
      <c r="F25" s="803" t="s">
        <v>555</v>
      </c>
      <c r="G25" s="733" t="s">
        <v>555</v>
      </c>
      <c r="H25" s="803" t="s">
        <v>555</v>
      </c>
      <c r="I25" s="733" t="s">
        <v>555</v>
      </c>
      <c r="J25" s="803" t="s">
        <v>555</v>
      </c>
      <c r="K25" s="733" t="s">
        <v>555</v>
      </c>
      <c r="L25" s="803" t="s">
        <v>555</v>
      </c>
      <c r="M25" s="733" t="s">
        <v>570</v>
      </c>
      <c r="N25" s="270"/>
    </row>
    <row r="26" spans="1:14" ht="14.4" customHeight="1" x14ac:dyDescent="0.3">
      <c r="A26" s="729" t="s">
        <v>1709</v>
      </c>
      <c r="B26" s="730" t="s">
        <v>1699</v>
      </c>
      <c r="C26" s="733">
        <v>0</v>
      </c>
      <c r="D26" s="733">
        <v>2</v>
      </c>
      <c r="E26" s="733">
        <v>0</v>
      </c>
      <c r="F26" s="803" t="s">
        <v>555</v>
      </c>
      <c r="G26" s="733" t="s">
        <v>555</v>
      </c>
      <c r="H26" s="803">
        <v>0</v>
      </c>
      <c r="I26" s="733">
        <v>0</v>
      </c>
      <c r="J26" s="803" t="s">
        <v>555</v>
      </c>
      <c r="K26" s="733">
        <v>2</v>
      </c>
      <c r="L26" s="803">
        <v>1</v>
      </c>
      <c r="M26" s="733" t="s">
        <v>1</v>
      </c>
      <c r="N26" s="270"/>
    </row>
    <row r="27" spans="1:14" ht="14.4" customHeight="1" x14ac:dyDescent="0.3">
      <c r="A27" s="729" t="s">
        <v>1709</v>
      </c>
      <c r="B27" s="730" t="s">
        <v>1700</v>
      </c>
      <c r="C27" s="733">
        <v>0</v>
      </c>
      <c r="D27" s="733">
        <v>1</v>
      </c>
      <c r="E27" s="733">
        <v>0</v>
      </c>
      <c r="F27" s="803" t="s">
        <v>555</v>
      </c>
      <c r="G27" s="733">
        <v>1</v>
      </c>
      <c r="H27" s="803">
        <v>1</v>
      </c>
      <c r="I27" s="733" t="s">
        <v>555</v>
      </c>
      <c r="J27" s="803" t="s">
        <v>555</v>
      </c>
      <c r="K27" s="733" t="s">
        <v>555</v>
      </c>
      <c r="L27" s="803">
        <v>0</v>
      </c>
      <c r="M27" s="733" t="s">
        <v>1</v>
      </c>
      <c r="N27" s="270"/>
    </row>
    <row r="28" spans="1:14" ht="14.4" customHeight="1" x14ac:dyDescent="0.3">
      <c r="A28" s="729" t="s">
        <v>1709</v>
      </c>
      <c r="B28" s="730" t="s">
        <v>1710</v>
      </c>
      <c r="C28" s="733">
        <v>0</v>
      </c>
      <c r="D28" s="733">
        <v>3</v>
      </c>
      <c r="E28" s="733">
        <v>0</v>
      </c>
      <c r="F28" s="803" t="s">
        <v>555</v>
      </c>
      <c r="G28" s="733">
        <v>1</v>
      </c>
      <c r="H28" s="803">
        <v>0.33333333333333331</v>
      </c>
      <c r="I28" s="733">
        <v>0</v>
      </c>
      <c r="J28" s="803" t="s">
        <v>555</v>
      </c>
      <c r="K28" s="733">
        <v>2</v>
      </c>
      <c r="L28" s="803">
        <v>0.66666666666666663</v>
      </c>
      <c r="M28" s="733" t="s">
        <v>569</v>
      </c>
      <c r="N28" s="270"/>
    </row>
    <row r="29" spans="1:14" ht="14.4" customHeight="1" x14ac:dyDescent="0.3">
      <c r="A29" s="729" t="s">
        <v>555</v>
      </c>
      <c r="B29" s="730" t="s">
        <v>555</v>
      </c>
      <c r="C29" s="733" t="s">
        <v>555</v>
      </c>
      <c r="D29" s="733" t="s">
        <v>555</v>
      </c>
      <c r="E29" s="733" t="s">
        <v>555</v>
      </c>
      <c r="F29" s="803" t="s">
        <v>555</v>
      </c>
      <c r="G29" s="733" t="s">
        <v>555</v>
      </c>
      <c r="H29" s="803" t="s">
        <v>555</v>
      </c>
      <c r="I29" s="733" t="s">
        <v>555</v>
      </c>
      <c r="J29" s="803" t="s">
        <v>555</v>
      </c>
      <c r="K29" s="733" t="s">
        <v>555</v>
      </c>
      <c r="L29" s="803" t="s">
        <v>555</v>
      </c>
      <c r="M29" s="733" t="s">
        <v>570</v>
      </c>
      <c r="N29" s="270"/>
    </row>
    <row r="30" spans="1:14" ht="14.4" customHeight="1" x14ac:dyDescent="0.3">
      <c r="A30" s="729" t="s">
        <v>1711</v>
      </c>
      <c r="B30" s="730" t="s">
        <v>1699</v>
      </c>
      <c r="C30" s="733">
        <v>4099.75</v>
      </c>
      <c r="D30" s="733">
        <v>11</v>
      </c>
      <c r="E30" s="733">
        <v>1504.3</v>
      </c>
      <c r="F30" s="803">
        <v>0.36692481248856634</v>
      </c>
      <c r="G30" s="733">
        <v>3</v>
      </c>
      <c r="H30" s="803">
        <v>0.27272727272727271</v>
      </c>
      <c r="I30" s="733">
        <v>2595.4500000000003</v>
      </c>
      <c r="J30" s="803">
        <v>0.63307518751143366</v>
      </c>
      <c r="K30" s="733">
        <v>8</v>
      </c>
      <c r="L30" s="803">
        <v>0.72727272727272729</v>
      </c>
      <c r="M30" s="733" t="s">
        <v>1</v>
      </c>
      <c r="N30" s="270"/>
    </row>
    <row r="31" spans="1:14" ht="14.4" customHeight="1" x14ac:dyDescent="0.3">
      <c r="A31" s="729" t="s">
        <v>1711</v>
      </c>
      <c r="B31" s="730" t="s">
        <v>1704</v>
      </c>
      <c r="C31" s="733">
        <v>4099.75</v>
      </c>
      <c r="D31" s="733">
        <v>11</v>
      </c>
      <c r="E31" s="733">
        <v>1504.3</v>
      </c>
      <c r="F31" s="803">
        <v>0.36692481248856634</v>
      </c>
      <c r="G31" s="733">
        <v>3</v>
      </c>
      <c r="H31" s="803">
        <v>0.27272727272727271</v>
      </c>
      <c r="I31" s="733">
        <v>2595.4500000000003</v>
      </c>
      <c r="J31" s="803">
        <v>0.63307518751143366</v>
      </c>
      <c r="K31" s="733">
        <v>8</v>
      </c>
      <c r="L31" s="803">
        <v>0.72727272727272729</v>
      </c>
      <c r="M31" s="733" t="s">
        <v>569</v>
      </c>
      <c r="N31" s="270"/>
    </row>
    <row r="32" spans="1:14" ht="14.4" customHeight="1" x14ac:dyDescent="0.3">
      <c r="A32" s="729" t="s">
        <v>555</v>
      </c>
      <c r="B32" s="730" t="s">
        <v>555</v>
      </c>
      <c r="C32" s="733" t="s">
        <v>555</v>
      </c>
      <c r="D32" s="733" t="s">
        <v>555</v>
      </c>
      <c r="E32" s="733" t="s">
        <v>555</v>
      </c>
      <c r="F32" s="803" t="s">
        <v>555</v>
      </c>
      <c r="G32" s="733" t="s">
        <v>555</v>
      </c>
      <c r="H32" s="803" t="s">
        <v>555</v>
      </c>
      <c r="I32" s="733" t="s">
        <v>555</v>
      </c>
      <c r="J32" s="803" t="s">
        <v>555</v>
      </c>
      <c r="K32" s="733" t="s">
        <v>555</v>
      </c>
      <c r="L32" s="803" t="s">
        <v>555</v>
      </c>
      <c r="M32" s="733" t="s">
        <v>570</v>
      </c>
      <c r="N32" s="270"/>
    </row>
    <row r="33" spans="1:14" ht="14.4" customHeight="1" x14ac:dyDescent="0.3">
      <c r="A33" s="729" t="s">
        <v>1702</v>
      </c>
      <c r="B33" s="730" t="s">
        <v>1712</v>
      </c>
      <c r="C33" s="733">
        <v>3484694.0799999991</v>
      </c>
      <c r="D33" s="733">
        <v>2270</v>
      </c>
      <c r="E33" s="733">
        <v>2637034.3499999987</v>
      </c>
      <c r="F33" s="803">
        <v>0.75674773436639786</v>
      </c>
      <c r="G33" s="733">
        <v>1653</v>
      </c>
      <c r="H33" s="803">
        <v>0.72819383259911896</v>
      </c>
      <c r="I33" s="733">
        <v>847659.7300000001</v>
      </c>
      <c r="J33" s="803">
        <v>0.243252265633602</v>
      </c>
      <c r="K33" s="733">
        <v>617</v>
      </c>
      <c r="L33" s="803">
        <v>0.27180616740088104</v>
      </c>
      <c r="M33" s="733" t="s">
        <v>565</v>
      </c>
      <c r="N33" s="270"/>
    </row>
    <row r="34" spans="1:14" ht="14.4" customHeight="1" x14ac:dyDescent="0.3">
      <c r="A34" s="804" t="s">
        <v>301</v>
      </c>
    </row>
    <row r="35" spans="1:14" ht="14.4" customHeight="1" x14ac:dyDescent="0.3">
      <c r="A35" s="805" t="s">
        <v>1713</v>
      </c>
    </row>
    <row r="36" spans="1:14" ht="14.4" customHeight="1" x14ac:dyDescent="0.3">
      <c r="A36" s="804" t="s">
        <v>1714</v>
      </c>
    </row>
  </sheetData>
  <autoFilter ref="A4:M4"/>
  <mergeCells count="4">
    <mergeCell ref="E3:H3"/>
    <mergeCell ref="C3:D3"/>
    <mergeCell ref="I3:L3"/>
    <mergeCell ref="A1:L1"/>
  </mergeCells>
  <conditionalFormatting sqref="F4 F10 F3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3">
    <cfRule type="expression" dxfId="49" priority="4">
      <formula>AND(LEFT(M11,6)&lt;&gt;"mezera",M11&lt;&gt;"")</formula>
    </cfRule>
  </conditionalFormatting>
  <conditionalFormatting sqref="A11:A33">
    <cfRule type="expression" dxfId="48" priority="2">
      <formula>AND(M11&lt;&gt;"",M11&lt;&gt;"mezeraKL")</formula>
    </cfRule>
  </conditionalFormatting>
  <conditionalFormatting sqref="F11:F33">
    <cfRule type="cellIs" dxfId="47" priority="1" operator="lessThan">
      <formula>0.6</formula>
    </cfRule>
  </conditionalFormatting>
  <conditionalFormatting sqref="B11:L3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3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1715</v>
      </c>
      <c r="B5" s="797">
        <v>34232.19</v>
      </c>
      <c r="C5" s="741">
        <v>1</v>
      </c>
      <c r="D5" s="810">
        <v>55</v>
      </c>
      <c r="E5" s="813" t="s">
        <v>1715</v>
      </c>
      <c r="F5" s="797">
        <v>29207.3</v>
      </c>
      <c r="G5" s="765">
        <v>0.85321155321935283</v>
      </c>
      <c r="H5" s="745">
        <v>49</v>
      </c>
      <c r="I5" s="788">
        <v>0.89090909090909087</v>
      </c>
      <c r="J5" s="816">
        <v>5024.8900000000003</v>
      </c>
      <c r="K5" s="765">
        <v>0.14678844678064709</v>
      </c>
      <c r="L5" s="745">
        <v>6</v>
      </c>
      <c r="M5" s="788">
        <v>0.10909090909090909</v>
      </c>
    </row>
    <row r="6" spans="1:13" ht="14.4" customHeight="1" x14ac:dyDescent="0.3">
      <c r="A6" s="807" t="s">
        <v>1716</v>
      </c>
      <c r="B6" s="798">
        <v>859.05</v>
      </c>
      <c r="C6" s="748">
        <v>1</v>
      </c>
      <c r="D6" s="811">
        <v>3</v>
      </c>
      <c r="E6" s="814" t="s">
        <v>1716</v>
      </c>
      <c r="F6" s="798">
        <v>859.05</v>
      </c>
      <c r="G6" s="766">
        <v>1</v>
      </c>
      <c r="H6" s="752">
        <v>2</v>
      </c>
      <c r="I6" s="789">
        <v>0.66666666666666663</v>
      </c>
      <c r="J6" s="817">
        <v>0</v>
      </c>
      <c r="K6" s="766">
        <v>0</v>
      </c>
      <c r="L6" s="752">
        <v>1</v>
      </c>
      <c r="M6" s="789">
        <v>0.33333333333333331</v>
      </c>
    </row>
    <row r="7" spans="1:13" ht="14.4" customHeight="1" x14ac:dyDescent="0.3">
      <c r="A7" s="807" t="s">
        <v>1717</v>
      </c>
      <c r="B7" s="798">
        <v>4445.49</v>
      </c>
      <c r="C7" s="748">
        <v>1</v>
      </c>
      <c r="D7" s="811">
        <v>12</v>
      </c>
      <c r="E7" s="814" t="s">
        <v>1717</v>
      </c>
      <c r="F7" s="798">
        <v>4046.55</v>
      </c>
      <c r="G7" s="766">
        <v>0.91025961142641199</v>
      </c>
      <c r="H7" s="752">
        <v>8</v>
      </c>
      <c r="I7" s="789">
        <v>0.66666666666666663</v>
      </c>
      <c r="J7" s="817">
        <v>398.93999999999994</v>
      </c>
      <c r="K7" s="766">
        <v>8.9740388573588056E-2</v>
      </c>
      <c r="L7" s="752">
        <v>4</v>
      </c>
      <c r="M7" s="789">
        <v>0.33333333333333331</v>
      </c>
    </row>
    <row r="8" spans="1:13" ht="14.4" customHeight="1" x14ac:dyDescent="0.3">
      <c r="A8" s="807" t="s">
        <v>1718</v>
      </c>
      <c r="B8" s="798">
        <v>3831.91</v>
      </c>
      <c r="C8" s="748">
        <v>1</v>
      </c>
      <c r="D8" s="811">
        <v>4</v>
      </c>
      <c r="E8" s="814" t="s">
        <v>1718</v>
      </c>
      <c r="F8" s="798">
        <v>2446.29</v>
      </c>
      <c r="G8" s="766">
        <v>0.63839964926107351</v>
      </c>
      <c r="H8" s="752">
        <v>3</v>
      </c>
      <c r="I8" s="789">
        <v>0.75</v>
      </c>
      <c r="J8" s="817">
        <v>1385.62</v>
      </c>
      <c r="K8" s="766">
        <v>0.36160035073892655</v>
      </c>
      <c r="L8" s="752">
        <v>1</v>
      </c>
      <c r="M8" s="789">
        <v>0.25</v>
      </c>
    </row>
    <row r="9" spans="1:13" ht="14.4" customHeight="1" x14ac:dyDescent="0.3">
      <c r="A9" s="807" t="s">
        <v>1719</v>
      </c>
      <c r="B9" s="798">
        <v>19274.48</v>
      </c>
      <c r="C9" s="748">
        <v>1</v>
      </c>
      <c r="D9" s="811">
        <v>61</v>
      </c>
      <c r="E9" s="814" t="s">
        <v>1719</v>
      </c>
      <c r="F9" s="798">
        <v>10362.25</v>
      </c>
      <c r="G9" s="766">
        <v>0.53761502255832583</v>
      </c>
      <c r="H9" s="752">
        <v>43</v>
      </c>
      <c r="I9" s="789">
        <v>0.70491803278688525</v>
      </c>
      <c r="J9" s="817">
        <v>8912.23</v>
      </c>
      <c r="K9" s="766">
        <v>0.46238497744167417</v>
      </c>
      <c r="L9" s="752">
        <v>18</v>
      </c>
      <c r="M9" s="789">
        <v>0.29508196721311475</v>
      </c>
    </row>
    <row r="10" spans="1:13" ht="14.4" customHeight="1" x14ac:dyDescent="0.3">
      <c r="A10" s="807" t="s">
        <v>1720</v>
      </c>
      <c r="B10" s="798">
        <v>264.38</v>
      </c>
      <c r="C10" s="748">
        <v>1</v>
      </c>
      <c r="D10" s="811">
        <v>1</v>
      </c>
      <c r="E10" s="814" t="s">
        <v>1720</v>
      </c>
      <c r="F10" s="798">
        <v>264.38</v>
      </c>
      <c r="G10" s="766">
        <v>1</v>
      </c>
      <c r="H10" s="752">
        <v>1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1721</v>
      </c>
      <c r="B11" s="798">
        <v>543581.44999999995</v>
      </c>
      <c r="C11" s="748">
        <v>1</v>
      </c>
      <c r="D11" s="811">
        <v>197</v>
      </c>
      <c r="E11" s="814" t="s">
        <v>1721</v>
      </c>
      <c r="F11" s="798">
        <v>436401.39</v>
      </c>
      <c r="G11" s="766">
        <v>0.80282612660899311</v>
      </c>
      <c r="H11" s="752">
        <v>140</v>
      </c>
      <c r="I11" s="789">
        <v>0.71065989847715738</v>
      </c>
      <c r="J11" s="817">
        <v>107180.06</v>
      </c>
      <c r="K11" s="766">
        <v>0.197173873391007</v>
      </c>
      <c r="L11" s="752">
        <v>57</v>
      </c>
      <c r="M11" s="789">
        <v>0.28934010152284262</v>
      </c>
    </row>
    <row r="12" spans="1:13" ht="14.4" customHeight="1" x14ac:dyDescent="0.3">
      <c r="A12" s="807" t="s">
        <v>1722</v>
      </c>
      <c r="B12" s="798">
        <v>2988.8</v>
      </c>
      <c r="C12" s="748">
        <v>1</v>
      </c>
      <c r="D12" s="811">
        <v>13</v>
      </c>
      <c r="E12" s="814" t="s">
        <v>1722</v>
      </c>
      <c r="F12" s="798">
        <v>1594.48</v>
      </c>
      <c r="G12" s="766">
        <v>0.53348501070663812</v>
      </c>
      <c r="H12" s="752">
        <v>7</v>
      </c>
      <c r="I12" s="789">
        <v>0.53846153846153844</v>
      </c>
      <c r="J12" s="817">
        <v>1394.3200000000002</v>
      </c>
      <c r="K12" s="766">
        <v>0.46651498929336194</v>
      </c>
      <c r="L12" s="752">
        <v>6</v>
      </c>
      <c r="M12" s="789">
        <v>0.46153846153846156</v>
      </c>
    </row>
    <row r="13" spans="1:13" ht="14.4" customHeight="1" x14ac:dyDescent="0.3">
      <c r="A13" s="807" t="s">
        <v>1723</v>
      </c>
      <c r="B13" s="798">
        <v>46125.49</v>
      </c>
      <c r="C13" s="748">
        <v>1</v>
      </c>
      <c r="D13" s="811">
        <v>115</v>
      </c>
      <c r="E13" s="814" t="s">
        <v>1723</v>
      </c>
      <c r="F13" s="798">
        <v>40180.57</v>
      </c>
      <c r="G13" s="766">
        <v>0.87111421472162143</v>
      </c>
      <c r="H13" s="752">
        <v>97</v>
      </c>
      <c r="I13" s="789">
        <v>0.84347826086956523</v>
      </c>
      <c r="J13" s="817">
        <v>5944.92</v>
      </c>
      <c r="K13" s="766">
        <v>0.12888578527837863</v>
      </c>
      <c r="L13" s="752">
        <v>18</v>
      </c>
      <c r="M13" s="789">
        <v>0.15652173913043479</v>
      </c>
    </row>
    <row r="14" spans="1:13" ht="14.4" customHeight="1" x14ac:dyDescent="0.3">
      <c r="A14" s="807" t="s">
        <v>1724</v>
      </c>
      <c r="B14" s="798">
        <v>10765.82</v>
      </c>
      <c r="C14" s="748">
        <v>1</v>
      </c>
      <c r="D14" s="811">
        <v>28</v>
      </c>
      <c r="E14" s="814" t="s">
        <v>1724</v>
      </c>
      <c r="F14" s="798">
        <v>6171.23</v>
      </c>
      <c r="G14" s="766">
        <v>0.57322433404979833</v>
      </c>
      <c r="H14" s="752">
        <v>18</v>
      </c>
      <c r="I14" s="789">
        <v>0.6428571428571429</v>
      </c>
      <c r="J14" s="817">
        <v>4594.59</v>
      </c>
      <c r="K14" s="766">
        <v>0.42677566595020167</v>
      </c>
      <c r="L14" s="752">
        <v>10</v>
      </c>
      <c r="M14" s="789">
        <v>0.35714285714285715</v>
      </c>
    </row>
    <row r="15" spans="1:13" ht="14.4" customHeight="1" x14ac:dyDescent="0.3">
      <c r="A15" s="807" t="s">
        <v>1725</v>
      </c>
      <c r="B15" s="798">
        <v>30342.960000000003</v>
      </c>
      <c r="C15" s="748">
        <v>1</v>
      </c>
      <c r="D15" s="811">
        <v>64</v>
      </c>
      <c r="E15" s="814" t="s">
        <v>1725</v>
      </c>
      <c r="F15" s="798">
        <v>19441.940000000002</v>
      </c>
      <c r="G15" s="766">
        <v>0.64073973007247809</v>
      </c>
      <c r="H15" s="752">
        <v>35</v>
      </c>
      <c r="I15" s="789">
        <v>0.546875</v>
      </c>
      <c r="J15" s="817">
        <v>10901.02</v>
      </c>
      <c r="K15" s="766">
        <v>0.35926026992752186</v>
      </c>
      <c r="L15" s="752">
        <v>29</v>
      </c>
      <c r="M15" s="789">
        <v>0.453125</v>
      </c>
    </row>
    <row r="16" spans="1:13" ht="14.4" customHeight="1" x14ac:dyDescent="0.3">
      <c r="A16" s="807" t="s">
        <v>1726</v>
      </c>
      <c r="B16" s="798">
        <v>22247.13</v>
      </c>
      <c r="C16" s="748">
        <v>1</v>
      </c>
      <c r="D16" s="811">
        <v>8</v>
      </c>
      <c r="E16" s="814" t="s">
        <v>1726</v>
      </c>
      <c r="F16" s="798">
        <v>196.43</v>
      </c>
      <c r="G16" s="766">
        <v>8.8294535070366376E-3</v>
      </c>
      <c r="H16" s="752">
        <v>1</v>
      </c>
      <c r="I16" s="789">
        <v>0.125</v>
      </c>
      <c r="J16" s="817">
        <v>22050.7</v>
      </c>
      <c r="K16" s="766">
        <v>0.99117054649296332</v>
      </c>
      <c r="L16" s="752">
        <v>7</v>
      </c>
      <c r="M16" s="789">
        <v>0.875</v>
      </c>
    </row>
    <row r="17" spans="1:13" ht="14.4" customHeight="1" x14ac:dyDescent="0.3">
      <c r="A17" s="807" t="s">
        <v>1727</v>
      </c>
      <c r="B17" s="798">
        <v>941638.72999999986</v>
      </c>
      <c r="C17" s="748">
        <v>1</v>
      </c>
      <c r="D17" s="811">
        <v>388</v>
      </c>
      <c r="E17" s="814" t="s">
        <v>1727</v>
      </c>
      <c r="F17" s="798">
        <v>707212.12999999989</v>
      </c>
      <c r="G17" s="766">
        <v>0.75104401238891272</v>
      </c>
      <c r="H17" s="752">
        <v>278</v>
      </c>
      <c r="I17" s="789">
        <v>0.71649484536082475</v>
      </c>
      <c r="J17" s="817">
        <v>234426.6</v>
      </c>
      <c r="K17" s="766">
        <v>0.24895598761108736</v>
      </c>
      <c r="L17" s="752">
        <v>110</v>
      </c>
      <c r="M17" s="789">
        <v>0.28350515463917525</v>
      </c>
    </row>
    <row r="18" spans="1:13" ht="14.4" customHeight="1" x14ac:dyDescent="0.3">
      <c r="A18" s="807" t="s">
        <v>1728</v>
      </c>
      <c r="B18" s="798">
        <v>324681.37999999995</v>
      </c>
      <c r="C18" s="748">
        <v>1</v>
      </c>
      <c r="D18" s="811">
        <v>158</v>
      </c>
      <c r="E18" s="814" t="s">
        <v>1728</v>
      </c>
      <c r="F18" s="798">
        <v>288603.88999999996</v>
      </c>
      <c r="G18" s="766">
        <v>0.88888340316897752</v>
      </c>
      <c r="H18" s="752">
        <v>127</v>
      </c>
      <c r="I18" s="789">
        <v>0.80379746835443033</v>
      </c>
      <c r="J18" s="817">
        <v>36077.49</v>
      </c>
      <c r="K18" s="766">
        <v>0.11111659683102247</v>
      </c>
      <c r="L18" s="752">
        <v>31</v>
      </c>
      <c r="M18" s="789">
        <v>0.19620253164556961</v>
      </c>
    </row>
    <row r="19" spans="1:13" ht="14.4" customHeight="1" x14ac:dyDescent="0.3">
      <c r="A19" s="807" t="s">
        <v>1729</v>
      </c>
      <c r="B19" s="798">
        <v>2007.8500000000001</v>
      </c>
      <c r="C19" s="748">
        <v>1</v>
      </c>
      <c r="D19" s="811">
        <v>4</v>
      </c>
      <c r="E19" s="814" t="s">
        <v>1729</v>
      </c>
      <c r="F19" s="798"/>
      <c r="G19" s="766">
        <v>0</v>
      </c>
      <c r="H19" s="752"/>
      <c r="I19" s="789">
        <v>0</v>
      </c>
      <c r="J19" s="817">
        <v>2007.8500000000001</v>
      </c>
      <c r="K19" s="766">
        <v>1</v>
      </c>
      <c r="L19" s="752">
        <v>4</v>
      </c>
      <c r="M19" s="789">
        <v>1</v>
      </c>
    </row>
    <row r="20" spans="1:13" ht="14.4" customHeight="1" x14ac:dyDescent="0.3">
      <c r="A20" s="807" t="s">
        <v>1730</v>
      </c>
      <c r="B20" s="798">
        <v>4409.6000000000004</v>
      </c>
      <c r="C20" s="748">
        <v>1</v>
      </c>
      <c r="D20" s="811">
        <v>15</v>
      </c>
      <c r="E20" s="814" t="s">
        <v>1730</v>
      </c>
      <c r="F20" s="798">
        <v>2074.14</v>
      </c>
      <c r="G20" s="766">
        <v>0.47036919448476044</v>
      </c>
      <c r="H20" s="752">
        <v>10</v>
      </c>
      <c r="I20" s="789">
        <v>0.66666666666666663</v>
      </c>
      <c r="J20" s="817">
        <v>2335.46</v>
      </c>
      <c r="K20" s="766">
        <v>0.52963080551523944</v>
      </c>
      <c r="L20" s="752">
        <v>5</v>
      </c>
      <c r="M20" s="789">
        <v>0.33333333333333331</v>
      </c>
    </row>
    <row r="21" spans="1:13" ht="14.4" customHeight="1" x14ac:dyDescent="0.3">
      <c r="A21" s="807" t="s">
        <v>1731</v>
      </c>
      <c r="B21" s="798">
        <v>69878.34</v>
      </c>
      <c r="C21" s="748">
        <v>1</v>
      </c>
      <c r="D21" s="811">
        <v>71</v>
      </c>
      <c r="E21" s="814" t="s">
        <v>1731</v>
      </c>
      <c r="F21" s="798">
        <v>57170.909999999996</v>
      </c>
      <c r="G21" s="766">
        <v>0.81814922907441701</v>
      </c>
      <c r="H21" s="752">
        <v>54</v>
      </c>
      <c r="I21" s="789">
        <v>0.76056338028169013</v>
      </c>
      <c r="J21" s="817">
        <v>12707.43</v>
      </c>
      <c r="K21" s="766">
        <v>0.18185077092558297</v>
      </c>
      <c r="L21" s="752">
        <v>17</v>
      </c>
      <c r="M21" s="789">
        <v>0.23943661971830985</v>
      </c>
    </row>
    <row r="22" spans="1:13" ht="14.4" customHeight="1" x14ac:dyDescent="0.3">
      <c r="A22" s="807" t="s">
        <v>1732</v>
      </c>
      <c r="B22" s="798">
        <v>695.57</v>
      </c>
      <c r="C22" s="748">
        <v>1</v>
      </c>
      <c r="D22" s="811">
        <v>2</v>
      </c>
      <c r="E22" s="814" t="s">
        <v>1732</v>
      </c>
      <c r="F22" s="798">
        <v>645.25</v>
      </c>
      <c r="G22" s="766">
        <v>0.92765645441867817</v>
      </c>
      <c r="H22" s="752">
        <v>1</v>
      </c>
      <c r="I22" s="789">
        <v>0.5</v>
      </c>
      <c r="J22" s="817">
        <v>50.32</v>
      </c>
      <c r="K22" s="766">
        <v>7.2343545581321791E-2</v>
      </c>
      <c r="L22" s="752">
        <v>1</v>
      </c>
      <c r="M22" s="789">
        <v>0.5</v>
      </c>
    </row>
    <row r="23" spans="1:13" ht="14.4" customHeight="1" x14ac:dyDescent="0.3">
      <c r="A23" s="807" t="s">
        <v>1733</v>
      </c>
      <c r="B23" s="798">
        <v>537.28</v>
      </c>
      <c r="C23" s="748">
        <v>1</v>
      </c>
      <c r="D23" s="811">
        <v>2</v>
      </c>
      <c r="E23" s="814" t="s">
        <v>1733</v>
      </c>
      <c r="F23" s="798"/>
      <c r="G23" s="766">
        <v>0</v>
      </c>
      <c r="H23" s="752"/>
      <c r="I23" s="789">
        <v>0</v>
      </c>
      <c r="J23" s="817">
        <v>537.28</v>
      </c>
      <c r="K23" s="766">
        <v>1</v>
      </c>
      <c r="L23" s="752">
        <v>2</v>
      </c>
      <c r="M23" s="789">
        <v>1</v>
      </c>
    </row>
    <row r="24" spans="1:13" ht="14.4" customHeight="1" x14ac:dyDescent="0.3">
      <c r="A24" s="807" t="s">
        <v>1734</v>
      </c>
      <c r="B24" s="798">
        <v>13069.589999999998</v>
      </c>
      <c r="C24" s="748">
        <v>1</v>
      </c>
      <c r="D24" s="811">
        <v>14</v>
      </c>
      <c r="E24" s="814" t="s">
        <v>1734</v>
      </c>
      <c r="F24" s="798">
        <v>11246.039999999999</v>
      </c>
      <c r="G24" s="766">
        <v>0.86047381746481721</v>
      </c>
      <c r="H24" s="752">
        <v>11</v>
      </c>
      <c r="I24" s="789">
        <v>0.7857142857142857</v>
      </c>
      <c r="J24" s="817">
        <v>1823.55</v>
      </c>
      <c r="K24" s="766">
        <v>0.13952618253518284</v>
      </c>
      <c r="L24" s="752">
        <v>3</v>
      </c>
      <c r="M24" s="789">
        <v>0.21428571428571427</v>
      </c>
    </row>
    <row r="25" spans="1:13" ht="14.4" customHeight="1" x14ac:dyDescent="0.3">
      <c r="A25" s="807" t="s">
        <v>1735</v>
      </c>
      <c r="B25" s="798">
        <v>52182.16</v>
      </c>
      <c r="C25" s="748">
        <v>1</v>
      </c>
      <c r="D25" s="811">
        <v>113</v>
      </c>
      <c r="E25" s="814" t="s">
        <v>1735</v>
      </c>
      <c r="F25" s="798">
        <v>46446.96</v>
      </c>
      <c r="G25" s="766">
        <v>0.89009270601293611</v>
      </c>
      <c r="H25" s="752">
        <v>92</v>
      </c>
      <c r="I25" s="789">
        <v>0.81415929203539827</v>
      </c>
      <c r="J25" s="817">
        <v>5735.2000000000007</v>
      </c>
      <c r="K25" s="766">
        <v>0.10990729398706378</v>
      </c>
      <c r="L25" s="752">
        <v>21</v>
      </c>
      <c r="M25" s="789">
        <v>0.18584070796460178</v>
      </c>
    </row>
    <row r="26" spans="1:13" ht="14.4" customHeight="1" x14ac:dyDescent="0.3">
      <c r="A26" s="807" t="s">
        <v>1736</v>
      </c>
      <c r="B26" s="798">
        <v>174052.52999999997</v>
      </c>
      <c r="C26" s="748">
        <v>1</v>
      </c>
      <c r="D26" s="811">
        <v>103</v>
      </c>
      <c r="E26" s="814" t="s">
        <v>1736</v>
      </c>
      <c r="F26" s="798">
        <v>134902.94999999998</v>
      </c>
      <c r="G26" s="766">
        <v>0.77507031928809078</v>
      </c>
      <c r="H26" s="752">
        <v>83</v>
      </c>
      <c r="I26" s="789">
        <v>0.80582524271844658</v>
      </c>
      <c r="J26" s="817">
        <v>39149.58</v>
      </c>
      <c r="K26" s="766">
        <v>0.22492968071190927</v>
      </c>
      <c r="L26" s="752">
        <v>20</v>
      </c>
      <c r="M26" s="789">
        <v>0.1941747572815534</v>
      </c>
    </row>
    <row r="27" spans="1:13" ht="14.4" customHeight="1" x14ac:dyDescent="0.3">
      <c r="A27" s="807" t="s">
        <v>1737</v>
      </c>
      <c r="B27" s="798">
        <v>117611.06000000001</v>
      </c>
      <c r="C27" s="748">
        <v>1</v>
      </c>
      <c r="D27" s="811">
        <v>83</v>
      </c>
      <c r="E27" s="814" t="s">
        <v>1737</v>
      </c>
      <c r="F27" s="798">
        <v>88838.700000000012</v>
      </c>
      <c r="G27" s="766">
        <v>0.75536008263168453</v>
      </c>
      <c r="H27" s="752">
        <v>59</v>
      </c>
      <c r="I27" s="789">
        <v>0.71084337349397586</v>
      </c>
      <c r="J27" s="817">
        <v>28772.36</v>
      </c>
      <c r="K27" s="766">
        <v>0.2446399173683155</v>
      </c>
      <c r="L27" s="752">
        <v>24</v>
      </c>
      <c r="M27" s="789">
        <v>0.28915662650602408</v>
      </c>
    </row>
    <row r="28" spans="1:13" ht="14.4" customHeight="1" x14ac:dyDescent="0.3">
      <c r="A28" s="807" t="s">
        <v>1738</v>
      </c>
      <c r="B28" s="798">
        <v>3193</v>
      </c>
      <c r="C28" s="748">
        <v>1</v>
      </c>
      <c r="D28" s="811">
        <v>3</v>
      </c>
      <c r="E28" s="814" t="s">
        <v>1738</v>
      </c>
      <c r="F28" s="798">
        <v>3193</v>
      </c>
      <c r="G28" s="766">
        <v>1</v>
      </c>
      <c r="H28" s="752">
        <v>3</v>
      </c>
      <c r="I28" s="789">
        <v>1</v>
      </c>
      <c r="J28" s="817"/>
      <c r="K28" s="766">
        <v>0</v>
      </c>
      <c r="L28" s="752"/>
      <c r="M28" s="789">
        <v>0</v>
      </c>
    </row>
    <row r="29" spans="1:13" ht="14.4" customHeight="1" x14ac:dyDescent="0.3">
      <c r="A29" s="807" t="s">
        <v>1739</v>
      </c>
      <c r="B29" s="798">
        <v>473357.41</v>
      </c>
      <c r="C29" s="748">
        <v>1</v>
      </c>
      <c r="D29" s="811">
        <v>207</v>
      </c>
      <c r="E29" s="814" t="s">
        <v>1739</v>
      </c>
      <c r="F29" s="798">
        <v>349190.83999999997</v>
      </c>
      <c r="G29" s="766">
        <v>0.73768960329574218</v>
      </c>
      <c r="H29" s="752">
        <v>143</v>
      </c>
      <c r="I29" s="789">
        <v>0.6908212560386473</v>
      </c>
      <c r="J29" s="817">
        <v>124166.57</v>
      </c>
      <c r="K29" s="766">
        <v>0.26231039670425782</v>
      </c>
      <c r="L29" s="752">
        <v>64</v>
      </c>
      <c r="M29" s="789">
        <v>0.30917874396135264</v>
      </c>
    </row>
    <row r="30" spans="1:13" ht="14.4" customHeight="1" x14ac:dyDescent="0.3">
      <c r="A30" s="807" t="s">
        <v>1740</v>
      </c>
      <c r="B30" s="798">
        <v>75037.75</v>
      </c>
      <c r="C30" s="748">
        <v>1</v>
      </c>
      <c r="D30" s="811">
        <v>83</v>
      </c>
      <c r="E30" s="814" t="s">
        <v>1740</v>
      </c>
      <c r="F30" s="798">
        <v>46691.829999999994</v>
      </c>
      <c r="G30" s="766">
        <v>0.62224453691641868</v>
      </c>
      <c r="H30" s="752">
        <v>53</v>
      </c>
      <c r="I30" s="789">
        <v>0.63855421686746983</v>
      </c>
      <c r="J30" s="817">
        <v>28345.920000000002</v>
      </c>
      <c r="K30" s="766">
        <v>0.37775546308358127</v>
      </c>
      <c r="L30" s="752">
        <v>30</v>
      </c>
      <c r="M30" s="789">
        <v>0.36144578313253012</v>
      </c>
    </row>
    <row r="31" spans="1:13" ht="14.4" customHeight="1" x14ac:dyDescent="0.3">
      <c r="A31" s="807" t="s">
        <v>1741</v>
      </c>
      <c r="B31" s="798">
        <v>5844.7</v>
      </c>
      <c r="C31" s="748">
        <v>1</v>
      </c>
      <c r="D31" s="811">
        <v>18</v>
      </c>
      <c r="E31" s="814" t="s">
        <v>1741</v>
      </c>
      <c r="F31" s="798">
        <v>3446.13</v>
      </c>
      <c r="G31" s="766">
        <v>0.58961623351070203</v>
      </c>
      <c r="H31" s="752">
        <v>11</v>
      </c>
      <c r="I31" s="789">
        <v>0.61111111111111116</v>
      </c>
      <c r="J31" s="817">
        <v>2398.5699999999997</v>
      </c>
      <c r="K31" s="766">
        <v>0.41038376648929797</v>
      </c>
      <c r="L31" s="752">
        <v>7</v>
      </c>
      <c r="M31" s="789">
        <v>0.3888888888888889</v>
      </c>
    </row>
    <row r="32" spans="1:13" ht="14.4" customHeight="1" x14ac:dyDescent="0.3">
      <c r="A32" s="807" t="s">
        <v>1742</v>
      </c>
      <c r="B32" s="798">
        <v>6909.8499999999995</v>
      </c>
      <c r="C32" s="748">
        <v>1</v>
      </c>
      <c r="D32" s="811">
        <v>32</v>
      </c>
      <c r="E32" s="814" t="s">
        <v>1742</v>
      </c>
      <c r="F32" s="798">
        <v>5979.74</v>
      </c>
      <c r="G32" s="766">
        <v>0.86539360478158001</v>
      </c>
      <c r="H32" s="752">
        <v>23</v>
      </c>
      <c r="I32" s="789">
        <v>0.71875</v>
      </c>
      <c r="J32" s="817">
        <v>930.1099999999999</v>
      </c>
      <c r="K32" s="766">
        <v>0.13460639521842008</v>
      </c>
      <c r="L32" s="752">
        <v>9</v>
      </c>
      <c r="M32" s="789">
        <v>0.28125</v>
      </c>
    </row>
    <row r="33" spans="1:13" ht="14.4" customHeight="1" x14ac:dyDescent="0.3">
      <c r="A33" s="807" t="s">
        <v>1743</v>
      </c>
      <c r="B33" s="798">
        <v>26736.39</v>
      </c>
      <c r="C33" s="748">
        <v>1</v>
      </c>
      <c r="D33" s="811">
        <v>43</v>
      </c>
      <c r="E33" s="814" t="s">
        <v>1743</v>
      </c>
      <c r="F33" s="798">
        <v>19638.39</v>
      </c>
      <c r="G33" s="766">
        <v>0.73451913291210968</v>
      </c>
      <c r="H33" s="752">
        <v>37</v>
      </c>
      <c r="I33" s="789">
        <v>0.86046511627906974</v>
      </c>
      <c r="J33" s="817">
        <v>7098</v>
      </c>
      <c r="K33" s="766">
        <v>0.26548086708789032</v>
      </c>
      <c r="L33" s="752">
        <v>6</v>
      </c>
      <c r="M33" s="789">
        <v>0.13953488372093023</v>
      </c>
    </row>
    <row r="34" spans="1:13" ht="14.4" customHeight="1" x14ac:dyDescent="0.3">
      <c r="A34" s="807" t="s">
        <v>1744</v>
      </c>
      <c r="B34" s="798">
        <v>30171.129999999997</v>
      </c>
      <c r="C34" s="748">
        <v>1</v>
      </c>
      <c r="D34" s="811">
        <v>22</v>
      </c>
      <c r="E34" s="814" t="s">
        <v>1744</v>
      </c>
      <c r="F34" s="798">
        <v>27457.629999999997</v>
      </c>
      <c r="G34" s="766">
        <v>0.91006303045328429</v>
      </c>
      <c r="H34" s="752">
        <v>17</v>
      </c>
      <c r="I34" s="789">
        <v>0.77272727272727271</v>
      </c>
      <c r="J34" s="817">
        <v>2713.4999999999995</v>
      </c>
      <c r="K34" s="766">
        <v>8.9936969546715678E-2</v>
      </c>
      <c r="L34" s="752">
        <v>5</v>
      </c>
      <c r="M34" s="789">
        <v>0.22727272727272727</v>
      </c>
    </row>
    <row r="35" spans="1:13" ht="14.4" customHeight="1" x14ac:dyDescent="0.3">
      <c r="A35" s="807" t="s">
        <v>1745</v>
      </c>
      <c r="B35" s="798">
        <v>6399.25</v>
      </c>
      <c r="C35" s="748">
        <v>1</v>
      </c>
      <c r="D35" s="811">
        <v>17</v>
      </c>
      <c r="E35" s="814" t="s">
        <v>1745</v>
      </c>
      <c r="F35" s="798">
        <v>2442.1400000000003</v>
      </c>
      <c r="G35" s="766">
        <v>0.38162909715982346</v>
      </c>
      <c r="H35" s="752">
        <v>11</v>
      </c>
      <c r="I35" s="789">
        <v>0.6470588235294118</v>
      </c>
      <c r="J35" s="817">
        <v>3957.1099999999997</v>
      </c>
      <c r="K35" s="766">
        <v>0.61837090284017648</v>
      </c>
      <c r="L35" s="752">
        <v>6</v>
      </c>
      <c r="M35" s="789">
        <v>0.35294117647058826</v>
      </c>
    </row>
    <row r="36" spans="1:13" ht="14.4" customHeight="1" x14ac:dyDescent="0.3">
      <c r="A36" s="807" t="s">
        <v>1746</v>
      </c>
      <c r="B36" s="798">
        <v>21016.06</v>
      </c>
      <c r="C36" s="748">
        <v>1</v>
      </c>
      <c r="D36" s="811">
        <v>42</v>
      </c>
      <c r="E36" s="814" t="s">
        <v>1746</v>
      </c>
      <c r="F36" s="798">
        <v>8379.7000000000007</v>
      </c>
      <c r="G36" s="766">
        <v>0.39872840104186991</v>
      </c>
      <c r="H36" s="752">
        <v>19</v>
      </c>
      <c r="I36" s="789">
        <v>0.45238095238095238</v>
      </c>
      <c r="J36" s="817">
        <v>12636.36</v>
      </c>
      <c r="K36" s="766">
        <v>0.60127159895813009</v>
      </c>
      <c r="L36" s="752">
        <v>23</v>
      </c>
      <c r="M36" s="789">
        <v>0.54761904761904767</v>
      </c>
    </row>
    <row r="37" spans="1:13" ht="14.4" customHeight="1" x14ac:dyDescent="0.3">
      <c r="A37" s="807" t="s">
        <v>1747</v>
      </c>
      <c r="B37" s="798">
        <v>38489.85</v>
      </c>
      <c r="C37" s="748">
        <v>1</v>
      </c>
      <c r="D37" s="811">
        <v>20</v>
      </c>
      <c r="E37" s="814" t="s">
        <v>1747</v>
      </c>
      <c r="F37" s="798">
        <v>14505.47</v>
      </c>
      <c r="G37" s="766">
        <v>0.37686480981349629</v>
      </c>
      <c r="H37" s="752">
        <v>13</v>
      </c>
      <c r="I37" s="789">
        <v>0.65</v>
      </c>
      <c r="J37" s="817">
        <v>23984.379999999997</v>
      </c>
      <c r="K37" s="766">
        <v>0.62313519018650365</v>
      </c>
      <c r="L37" s="752">
        <v>7</v>
      </c>
      <c r="M37" s="789">
        <v>0.35</v>
      </c>
    </row>
    <row r="38" spans="1:13" ht="14.4" customHeight="1" x14ac:dyDescent="0.3">
      <c r="A38" s="807" t="s">
        <v>1748</v>
      </c>
      <c r="B38" s="798">
        <v>13778.390000000001</v>
      </c>
      <c r="C38" s="748">
        <v>1</v>
      </c>
      <c r="D38" s="811">
        <v>32</v>
      </c>
      <c r="E38" s="814" t="s">
        <v>1748</v>
      </c>
      <c r="F38" s="798">
        <v>12178.500000000002</v>
      </c>
      <c r="G38" s="766">
        <v>0.88388411127860367</v>
      </c>
      <c r="H38" s="752">
        <v>26</v>
      </c>
      <c r="I38" s="789">
        <v>0.8125</v>
      </c>
      <c r="J38" s="817">
        <v>1599.89</v>
      </c>
      <c r="K38" s="766">
        <v>0.11611588872139633</v>
      </c>
      <c r="L38" s="752">
        <v>6</v>
      </c>
      <c r="M38" s="789">
        <v>0.1875</v>
      </c>
    </row>
    <row r="39" spans="1:13" ht="14.4" customHeight="1" x14ac:dyDescent="0.3">
      <c r="A39" s="807" t="s">
        <v>1749</v>
      </c>
      <c r="B39" s="798">
        <v>335981.51999999996</v>
      </c>
      <c r="C39" s="748">
        <v>1</v>
      </c>
      <c r="D39" s="811">
        <v>188</v>
      </c>
      <c r="E39" s="814" t="s">
        <v>1749</v>
      </c>
      <c r="F39" s="798">
        <v>240864.61</v>
      </c>
      <c r="G39" s="766">
        <v>0.7168983877446593</v>
      </c>
      <c r="H39" s="752">
        <v>142</v>
      </c>
      <c r="I39" s="789">
        <v>0.75531914893617025</v>
      </c>
      <c r="J39" s="817">
        <v>95116.909999999989</v>
      </c>
      <c r="K39" s="766">
        <v>0.2831016122553407</v>
      </c>
      <c r="L39" s="752">
        <v>46</v>
      </c>
      <c r="M39" s="789">
        <v>0.24468085106382978</v>
      </c>
    </row>
    <row r="40" spans="1:13" ht="14.4" customHeight="1" x14ac:dyDescent="0.3">
      <c r="A40" s="807" t="s">
        <v>1750</v>
      </c>
      <c r="B40" s="798">
        <v>3244.14</v>
      </c>
      <c r="C40" s="748">
        <v>1</v>
      </c>
      <c r="D40" s="811">
        <v>2</v>
      </c>
      <c r="E40" s="814" t="s">
        <v>1750</v>
      </c>
      <c r="F40" s="798">
        <v>3244.14</v>
      </c>
      <c r="G40" s="766">
        <v>1</v>
      </c>
      <c r="H40" s="752">
        <v>1</v>
      </c>
      <c r="I40" s="789">
        <v>0.5</v>
      </c>
      <c r="J40" s="817">
        <v>0</v>
      </c>
      <c r="K40" s="766">
        <v>0</v>
      </c>
      <c r="L40" s="752">
        <v>1</v>
      </c>
      <c r="M40" s="789">
        <v>0.5</v>
      </c>
    </row>
    <row r="41" spans="1:13" ht="14.4" customHeight="1" thickBot="1" x14ac:dyDescent="0.35">
      <c r="A41" s="808" t="s">
        <v>1751</v>
      </c>
      <c r="B41" s="799">
        <v>24811.4</v>
      </c>
      <c r="C41" s="755">
        <v>1</v>
      </c>
      <c r="D41" s="812">
        <v>47</v>
      </c>
      <c r="E41" s="815" t="s">
        <v>1751</v>
      </c>
      <c r="F41" s="799">
        <v>11509.4</v>
      </c>
      <c r="G41" s="767">
        <v>0.46387547659543593</v>
      </c>
      <c r="H41" s="759">
        <v>35</v>
      </c>
      <c r="I41" s="790">
        <v>0.74468085106382975</v>
      </c>
      <c r="J41" s="818">
        <v>13302</v>
      </c>
      <c r="K41" s="767">
        <v>0.53612452340456396</v>
      </c>
      <c r="L41" s="759">
        <v>12</v>
      </c>
      <c r="M41" s="790">
        <v>0.25531914893617019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8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3121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3484694.0799999954</v>
      </c>
      <c r="N3" s="70">
        <f>SUBTOTAL(9,N7:N1048576)</f>
        <v>4631</v>
      </c>
      <c r="O3" s="70">
        <f>SUBTOTAL(9,O7:O1048576)</f>
        <v>2270</v>
      </c>
      <c r="P3" s="70">
        <f>SUBTOTAL(9,P7:P1048576)</f>
        <v>2637034.3499999987</v>
      </c>
      <c r="Q3" s="71">
        <f>IF(M3=0,0,P3/M3)</f>
        <v>0.75674773436639875</v>
      </c>
      <c r="R3" s="70">
        <f>SUBTOTAL(9,R7:R1048576)</f>
        <v>3341</v>
      </c>
      <c r="S3" s="71">
        <f>IF(N3=0,0,R3/N3)</f>
        <v>0.72144245303390198</v>
      </c>
      <c r="T3" s="70">
        <f>SUBTOTAL(9,T7:T1048576)</f>
        <v>1653</v>
      </c>
      <c r="U3" s="72">
        <f>IF(O3=0,0,T3/O3)</f>
        <v>0.72819383259911896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4</v>
      </c>
      <c r="B7" s="825" t="s">
        <v>1698</v>
      </c>
      <c r="C7" s="825" t="s">
        <v>1703</v>
      </c>
      <c r="D7" s="826" t="s">
        <v>3117</v>
      </c>
      <c r="E7" s="827" t="s">
        <v>1722</v>
      </c>
      <c r="F7" s="825" t="s">
        <v>1699</v>
      </c>
      <c r="G7" s="825" t="s">
        <v>1752</v>
      </c>
      <c r="H7" s="825" t="s">
        <v>597</v>
      </c>
      <c r="I7" s="825" t="s">
        <v>1586</v>
      </c>
      <c r="J7" s="825" t="s">
        <v>1010</v>
      </c>
      <c r="K7" s="825" t="s">
        <v>1587</v>
      </c>
      <c r="L7" s="828">
        <v>72</v>
      </c>
      <c r="M7" s="828">
        <v>72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4</v>
      </c>
      <c r="B8" s="832" t="s">
        <v>1698</v>
      </c>
      <c r="C8" s="832" t="s">
        <v>1703</v>
      </c>
      <c r="D8" s="833" t="s">
        <v>3117</v>
      </c>
      <c r="E8" s="834" t="s">
        <v>1722</v>
      </c>
      <c r="F8" s="832" t="s">
        <v>1699</v>
      </c>
      <c r="G8" s="832" t="s">
        <v>1753</v>
      </c>
      <c r="H8" s="832" t="s">
        <v>597</v>
      </c>
      <c r="I8" s="832" t="s">
        <v>1754</v>
      </c>
      <c r="J8" s="832" t="s">
        <v>1755</v>
      </c>
      <c r="K8" s="832" t="s">
        <v>1756</v>
      </c>
      <c r="L8" s="835">
        <v>17.559999999999999</v>
      </c>
      <c r="M8" s="835">
        <v>17.559999999999999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4</v>
      </c>
      <c r="B9" s="832" t="s">
        <v>1698</v>
      </c>
      <c r="C9" s="832" t="s">
        <v>1703</v>
      </c>
      <c r="D9" s="833" t="s">
        <v>3117</v>
      </c>
      <c r="E9" s="834" t="s">
        <v>1722</v>
      </c>
      <c r="F9" s="832" t="s">
        <v>1699</v>
      </c>
      <c r="G9" s="832" t="s">
        <v>1757</v>
      </c>
      <c r="H9" s="832" t="s">
        <v>555</v>
      </c>
      <c r="I9" s="832" t="s">
        <v>1758</v>
      </c>
      <c r="J9" s="832" t="s">
        <v>709</v>
      </c>
      <c r="K9" s="832" t="s">
        <v>1759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4</v>
      </c>
      <c r="B10" s="832" t="s">
        <v>1698</v>
      </c>
      <c r="C10" s="832" t="s">
        <v>1703</v>
      </c>
      <c r="D10" s="833" t="s">
        <v>3117</v>
      </c>
      <c r="E10" s="834" t="s">
        <v>1722</v>
      </c>
      <c r="F10" s="832" t="s">
        <v>1699</v>
      </c>
      <c r="G10" s="832" t="s">
        <v>1760</v>
      </c>
      <c r="H10" s="832" t="s">
        <v>597</v>
      </c>
      <c r="I10" s="832" t="s">
        <v>1761</v>
      </c>
      <c r="J10" s="832" t="s">
        <v>1028</v>
      </c>
      <c r="K10" s="832" t="s">
        <v>1762</v>
      </c>
      <c r="L10" s="835">
        <v>736.33</v>
      </c>
      <c r="M10" s="835">
        <v>736.33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4</v>
      </c>
      <c r="B11" s="832" t="s">
        <v>1698</v>
      </c>
      <c r="C11" s="832" t="s">
        <v>1703</v>
      </c>
      <c r="D11" s="833" t="s">
        <v>3117</v>
      </c>
      <c r="E11" s="834" t="s">
        <v>1722</v>
      </c>
      <c r="F11" s="832" t="s">
        <v>1699</v>
      </c>
      <c r="G11" s="832" t="s">
        <v>1763</v>
      </c>
      <c r="H11" s="832" t="s">
        <v>555</v>
      </c>
      <c r="I11" s="832" t="s">
        <v>1764</v>
      </c>
      <c r="J11" s="832" t="s">
        <v>670</v>
      </c>
      <c r="K11" s="832" t="s">
        <v>1765</v>
      </c>
      <c r="L11" s="835">
        <v>32.25</v>
      </c>
      <c r="M11" s="835">
        <v>32.25</v>
      </c>
      <c r="N11" s="832">
        <v>1</v>
      </c>
      <c r="O11" s="836">
        <v>0.5</v>
      </c>
      <c r="P11" s="835">
        <v>32.25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4</v>
      </c>
      <c r="B12" s="832" t="s">
        <v>1698</v>
      </c>
      <c r="C12" s="832" t="s">
        <v>1703</v>
      </c>
      <c r="D12" s="833" t="s">
        <v>3117</v>
      </c>
      <c r="E12" s="834" t="s">
        <v>1722</v>
      </c>
      <c r="F12" s="832" t="s">
        <v>1699</v>
      </c>
      <c r="G12" s="832" t="s">
        <v>1766</v>
      </c>
      <c r="H12" s="832" t="s">
        <v>555</v>
      </c>
      <c r="I12" s="832" t="s">
        <v>1767</v>
      </c>
      <c r="J12" s="832" t="s">
        <v>680</v>
      </c>
      <c r="K12" s="832" t="s">
        <v>1768</v>
      </c>
      <c r="L12" s="835">
        <v>0</v>
      </c>
      <c r="M12" s="835">
        <v>0</v>
      </c>
      <c r="N12" s="832">
        <v>2</v>
      </c>
      <c r="O12" s="836">
        <v>1.5</v>
      </c>
      <c r="P12" s="835">
        <v>0</v>
      </c>
      <c r="Q12" s="837"/>
      <c r="R12" s="832">
        <v>1</v>
      </c>
      <c r="S12" s="837">
        <v>0.5</v>
      </c>
      <c r="T12" s="836">
        <v>0.5</v>
      </c>
      <c r="U12" s="838">
        <v>0.33333333333333331</v>
      </c>
    </row>
    <row r="13" spans="1:21" ht="14.4" customHeight="1" x14ac:dyDescent="0.3">
      <c r="A13" s="831">
        <v>4</v>
      </c>
      <c r="B13" s="832" t="s">
        <v>1698</v>
      </c>
      <c r="C13" s="832" t="s">
        <v>1703</v>
      </c>
      <c r="D13" s="833" t="s">
        <v>3117</v>
      </c>
      <c r="E13" s="834" t="s">
        <v>1722</v>
      </c>
      <c r="F13" s="832" t="s">
        <v>1699</v>
      </c>
      <c r="G13" s="832" t="s">
        <v>1769</v>
      </c>
      <c r="H13" s="832" t="s">
        <v>597</v>
      </c>
      <c r="I13" s="832" t="s">
        <v>1446</v>
      </c>
      <c r="J13" s="832" t="s">
        <v>1447</v>
      </c>
      <c r="K13" s="832" t="s">
        <v>1448</v>
      </c>
      <c r="L13" s="835">
        <v>0</v>
      </c>
      <c r="M13" s="835">
        <v>0</v>
      </c>
      <c r="N13" s="832">
        <v>1</v>
      </c>
      <c r="O13" s="836">
        <v>1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4</v>
      </c>
      <c r="B14" s="832" t="s">
        <v>1698</v>
      </c>
      <c r="C14" s="832" t="s">
        <v>1703</v>
      </c>
      <c r="D14" s="833" t="s">
        <v>3117</v>
      </c>
      <c r="E14" s="834" t="s">
        <v>1722</v>
      </c>
      <c r="F14" s="832" t="s">
        <v>1699</v>
      </c>
      <c r="G14" s="832" t="s">
        <v>1770</v>
      </c>
      <c r="H14" s="832" t="s">
        <v>597</v>
      </c>
      <c r="I14" s="832" t="s">
        <v>1341</v>
      </c>
      <c r="J14" s="832" t="s">
        <v>1342</v>
      </c>
      <c r="K14" s="832" t="s">
        <v>1343</v>
      </c>
      <c r="L14" s="835">
        <v>414.07</v>
      </c>
      <c r="M14" s="835">
        <v>414.07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4</v>
      </c>
      <c r="B15" s="832" t="s">
        <v>1698</v>
      </c>
      <c r="C15" s="832" t="s">
        <v>1703</v>
      </c>
      <c r="D15" s="833" t="s">
        <v>3117</v>
      </c>
      <c r="E15" s="834" t="s">
        <v>1722</v>
      </c>
      <c r="F15" s="832" t="s">
        <v>1699</v>
      </c>
      <c r="G15" s="832" t="s">
        <v>1771</v>
      </c>
      <c r="H15" s="832" t="s">
        <v>597</v>
      </c>
      <c r="I15" s="832" t="s">
        <v>1530</v>
      </c>
      <c r="J15" s="832" t="s">
        <v>970</v>
      </c>
      <c r="K15" s="832" t="s">
        <v>1531</v>
      </c>
      <c r="L15" s="835">
        <v>154.36000000000001</v>
      </c>
      <c r="M15" s="835">
        <v>154.36000000000001</v>
      </c>
      <c r="N15" s="832">
        <v>1</v>
      </c>
      <c r="O15" s="836">
        <v>1</v>
      </c>
      <c r="P15" s="835">
        <v>154.36000000000001</v>
      </c>
      <c r="Q15" s="837">
        <v>1</v>
      </c>
      <c r="R15" s="832">
        <v>1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4</v>
      </c>
      <c r="B16" s="832" t="s">
        <v>1698</v>
      </c>
      <c r="C16" s="832" t="s">
        <v>1703</v>
      </c>
      <c r="D16" s="833" t="s">
        <v>3117</v>
      </c>
      <c r="E16" s="834" t="s">
        <v>1724</v>
      </c>
      <c r="F16" s="832" t="s">
        <v>1699</v>
      </c>
      <c r="G16" s="832" t="s">
        <v>1772</v>
      </c>
      <c r="H16" s="832" t="s">
        <v>555</v>
      </c>
      <c r="I16" s="832" t="s">
        <v>1773</v>
      </c>
      <c r="J16" s="832" t="s">
        <v>1774</v>
      </c>
      <c r="K16" s="832" t="s">
        <v>1438</v>
      </c>
      <c r="L16" s="835">
        <v>846.47</v>
      </c>
      <c r="M16" s="835">
        <v>846.47</v>
      </c>
      <c r="N16" s="832">
        <v>1</v>
      </c>
      <c r="O16" s="836">
        <v>0.5</v>
      </c>
      <c r="P16" s="835">
        <v>846.47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4</v>
      </c>
      <c r="B17" s="832" t="s">
        <v>1698</v>
      </c>
      <c r="C17" s="832" t="s">
        <v>1703</v>
      </c>
      <c r="D17" s="833" t="s">
        <v>3117</v>
      </c>
      <c r="E17" s="834" t="s">
        <v>1724</v>
      </c>
      <c r="F17" s="832" t="s">
        <v>1699</v>
      </c>
      <c r="G17" s="832" t="s">
        <v>1775</v>
      </c>
      <c r="H17" s="832" t="s">
        <v>555</v>
      </c>
      <c r="I17" s="832" t="s">
        <v>1776</v>
      </c>
      <c r="J17" s="832" t="s">
        <v>1777</v>
      </c>
      <c r="K17" s="832" t="s">
        <v>1778</v>
      </c>
      <c r="L17" s="835">
        <v>38.5</v>
      </c>
      <c r="M17" s="835">
        <v>38.5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4</v>
      </c>
      <c r="B18" s="832" t="s">
        <v>1698</v>
      </c>
      <c r="C18" s="832" t="s">
        <v>1703</v>
      </c>
      <c r="D18" s="833" t="s">
        <v>3117</v>
      </c>
      <c r="E18" s="834" t="s">
        <v>1724</v>
      </c>
      <c r="F18" s="832" t="s">
        <v>1699</v>
      </c>
      <c r="G18" s="832" t="s">
        <v>1760</v>
      </c>
      <c r="H18" s="832" t="s">
        <v>597</v>
      </c>
      <c r="I18" s="832" t="s">
        <v>1779</v>
      </c>
      <c r="J18" s="832" t="s">
        <v>660</v>
      </c>
      <c r="K18" s="832" t="s">
        <v>1780</v>
      </c>
      <c r="L18" s="835">
        <v>1847.49</v>
      </c>
      <c r="M18" s="835">
        <v>1847.49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4</v>
      </c>
      <c r="B19" s="832" t="s">
        <v>1698</v>
      </c>
      <c r="C19" s="832" t="s">
        <v>1703</v>
      </c>
      <c r="D19" s="833" t="s">
        <v>3117</v>
      </c>
      <c r="E19" s="834" t="s">
        <v>1724</v>
      </c>
      <c r="F19" s="832" t="s">
        <v>1699</v>
      </c>
      <c r="G19" s="832" t="s">
        <v>1781</v>
      </c>
      <c r="H19" s="832" t="s">
        <v>555</v>
      </c>
      <c r="I19" s="832" t="s">
        <v>1782</v>
      </c>
      <c r="J19" s="832" t="s">
        <v>981</v>
      </c>
      <c r="K19" s="832" t="s">
        <v>1783</v>
      </c>
      <c r="L19" s="835">
        <v>78.33</v>
      </c>
      <c r="M19" s="835">
        <v>78.33</v>
      </c>
      <c r="N19" s="832">
        <v>1</v>
      </c>
      <c r="O19" s="836">
        <v>0.5</v>
      </c>
      <c r="P19" s="835">
        <v>78.33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4</v>
      </c>
      <c r="B20" s="832" t="s">
        <v>1698</v>
      </c>
      <c r="C20" s="832" t="s">
        <v>1703</v>
      </c>
      <c r="D20" s="833" t="s">
        <v>3117</v>
      </c>
      <c r="E20" s="834" t="s">
        <v>1724</v>
      </c>
      <c r="F20" s="832" t="s">
        <v>1699</v>
      </c>
      <c r="G20" s="832" t="s">
        <v>1769</v>
      </c>
      <c r="H20" s="832" t="s">
        <v>597</v>
      </c>
      <c r="I20" s="832" t="s">
        <v>1446</v>
      </c>
      <c r="J20" s="832" t="s">
        <v>1447</v>
      </c>
      <c r="K20" s="832" t="s">
        <v>1448</v>
      </c>
      <c r="L20" s="835">
        <v>0</v>
      </c>
      <c r="M20" s="835">
        <v>0</v>
      </c>
      <c r="N20" s="832">
        <v>1</v>
      </c>
      <c r="O20" s="836">
        <v>1</v>
      </c>
      <c r="P20" s="835">
        <v>0</v>
      </c>
      <c r="Q20" s="837"/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4</v>
      </c>
      <c r="B21" s="832" t="s">
        <v>1698</v>
      </c>
      <c r="C21" s="832" t="s">
        <v>1703</v>
      </c>
      <c r="D21" s="833" t="s">
        <v>3117</v>
      </c>
      <c r="E21" s="834" t="s">
        <v>1727</v>
      </c>
      <c r="F21" s="832" t="s">
        <v>1699</v>
      </c>
      <c r="G21" s="832" t="s">
        <v>1784</v>
      </c>
      <c r="H21" s="832" t="s">
        <v>597</v>
      </c>
      <c r="I21" s="832" t="s">
        <v>1785</v>
      </c>
      <c r="J21" s="832" t="s">
        <v>1786</v>
      </c>
      <c r="K21" s="832" t="s">
        <v>1510</v>
      </c>
      <c r="L21" s="835">
        <v>65.989999999999995</v>
      </c>
      <c r="M21" s="835">
        <v>197.96999999999997</v>
      </c>
      <c r="N21" s="832">
        <v>3</v>
      </c>
      <c r="O21" s="836">
        <v>0.5</v>
      </c>
      <c r="P21" s="835">
        <v>197.96999999999997</v>
      </c>
      <c r="Q21" s="837">
        <v>1</v>
      </c>
      <c r="R21" s="832">
        <v>3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4</v>
      </c>
      <c r="B22" s="832" t="s">
        <v>1698</v>
      </c>
      <c r="C22" s="832" t="s">
        <v>1703</v>
      </c>
      <c r="D22" s="833" t="s">
        <v>3117</v>
      </c>
      <c r="E22" s="834" t="s">
        <v>1727</v>
      </c>
      <c r="F22" s="832" t="s">
        <v>1699</v>
      </c>
      <c r="G22" s="832" t="s">
        <v>1787</v>
      </c>
      <c r="H22" s="832" t="s">
        <v>555</v>
      </c>
      <c r="I22" s="832" t="s">
        <v>1788</v>
      </c>
      <c r="J22" s="832" t="s">
        <v>1789</v>
      </c>
      <c r="K22" s="832" t="s">
        <v>1170</v>
      </c>
      <c r="L22" s="835">
        <v>42.05</v>
      </c>
      <c r="M22" s="835">
        <v>84.1</v>
      </c>
      <c r="N22" s="832">
        <v>2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4</v>
      </c>
      <c r="B23" s="832" t="s">
        <v>1698</v>
      </c>
      <c r="C23" s="832" t="s">
        <v>1703</v>
      </c>
      <c r="D23" s="833" t="s">
        <v>3117</v>
      </c>
      <c r="E23" s="834" t="s">
        <v>1727</v>
      </c>
      <c r="F23" s="832" t="s">
        <v>1699</v>
      </c>
      <c r="G23" s="832" t="s">
        <v>1790</v>
      </c>
      <c r="H23" s="832" t="s">
        <v>555</v>
      </c>
      <c r="I23" s="832" t="s">
        <v>1791</v>
      </c>
      <c r="J23" s="832" t="s">
        <v>1792</v>
      </c>
      <c r="K23" s="832" t="s">
        <v>1391</v>
      </c>
      <c r="L23" s="835">
        <v>38.729999999999997</v>
      </c>
      <c r="M23" s="835">
        <v>38.729999999999997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4</v>
      </c>
      <c r="B24" s="832" t="s">
        <v>1698</v>
      </c>
      <c r="C24" s="832" t="s">
        <v>1703</v>
      </c>
      <c r="D24" s="833" t="s">
        <v>3117</v>
      </c>
      <c r="E24" s="834" t="s">
        <v>1727</v>
      </c>
      <c r="F24" s="832" t="s">
        <v>1699</v>
      </c>
      <c r="G24" s="832" t="s">
        <v>1760</v>
      </c>
      <c r="H24" s="832" t="s">
        <v>597</v>
      </c>
      <c r="I24" s="832" t="s">
        <v>1793</v>
      </c>
      <c r="J24" s="832" t="s">
        <v>1028</v>
      </c>
      <c r="K24" s="832" t="s">
        <v>1582</v>
      </c>
      <c r="L24" s="835">
        <v>490.89</v>
      </c>
      <c r="M24" s="835">
        <v>490.89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4</v>
      </c>
      <c r="B25" s="832" t="s">
        <v>1698</v>
      </c>
      <c r="C25" s="832" t="s">
        <v>1703</v>
      </c>
      <c r="D25" s="833" t="s">
        <v>3117</v>
      </c>
      <c r="E25" s="834" t="s">
        <v>1727</v>
      </c>
      <c r="F25" s="832" t="s">
        <v>1699</v>
      </c>
      <c r="G25" s="832" t="s">
        <v>1794</v>
      </c>
      <c r="H25" s="832" t="s">
        <v>555</v>
      </c>
      <c r="I25" s="832" t="s">
        <v>1795</v>
      </c>
      <c r="J25" s="832" t="s">
        <v>1796</v>
      </c>
      <c r="K25" s="832" t="s">
        <v>1797</v>
      </c>
      <c r="L25" s="835">
        <v>78.33</v>
      </c>
      <c r="M25" s="835">
        <v>156.66</v>
      </c>
      <c r="N25" s="832">
        <v>2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4</v>
      </c>
      <c r="B26" s="832" t="s">
        <v>1698</v>
      </c>
      <c r="C26" s="832" t="s">
        <v>1703</v>
      </c>
      <c r="D26" s="833" t="s">
        <v>3117</v>
      </c>
      <c r="E26" s="834" t="s">
        <v>1727</v>
      </c>
      <c r="F26" s="832" t="s">
        <v>1699</v>
      </c>
      <c r="G26" s="832" t="s">
        <v>1769</v>
      </c>
      <c r="H26" s="832" t="s">
        <v>597</v>
      </c>
      <c r="I26" s="832" t="s">
        <v>1446</v>
      </c>
      <c r="J26" s="832" t="s">
        <v>1447</v>
      </c>
      <c r="K26" s="832" t="s">
        <v>1448</v>
      </c>
      <c r="L26" s="835">
        <v>0</v>
      </c>
      <c r="M26" s="835">
        <v>0</v>
      </c>
      <c r="N26" s="832">
        <v>2</v>
      </c>
      <c r="O26" s="836">
        <v>1.5</v>
      </c>
      <c r="P26" s="835"/>
      <c r="Q26" s="837"/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4</v>
      </c>
      <c r="B27" s="832" t="s">
        <v>1698</v>
      </c>
      <c r="C27" s="832" t="s">
        <v>1703</v>
      </c>
      <c r="D27" s="833" t="s">
        <v>3117</v>
      </c>
      <c r="E27" s="834" t="s">
        <v>1727</v>
      </c>
      <c r="F27" s="832" t="s">
        <v>1699</v>
      </c>
      <c r="G27" s="832" t="s">
        <v>1798</v>
      </c>
      <c r="H27" s="832" t="s">
        <v>555</v>
      </c>
      <c r="I27" s="832" t="s">
        <v>1799</v>
      </c>
      <c r="J27" s="832" t="s">
        <v>1800</v>
      </c>
      <c r="K27" s="832" t="s">
        <v>1801</v>
      </c>
      <c r="L27" s="835">
        <v>42.54</v>
      </c>
      <c r="M27" s="835">
        <v>42.54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4</v>
      </c>
      <c r="B28" s="832" t="s">
        <v>1698</v>
      </c>
      <c r="C28" s="832" t="s">
        <v>1703</v>
      </c>
      <c r="D28" s="833" t="s">
        <v>3117</v>
      </c>
      <c r="E28" s="834" t="s">
        <v>1727</v>
      </c>
      <c r="F28" s="832" t="s">
        <v>1699</v>
      </c>
      <c r="G28" s="832" t="s">
        <v>787</v>
      </c>
      <c r="H28" s="832" t="s">
        <v>597</v>
      </c>
      <c r="I28" s="832" t="s">
        <v>1359</v>
      </c>
      <c r="J28" s="832" t="s">
        <v>1357</v>
      </c>
      <c r="K28" s="832" t="s">
        <v>1360</v>
      </c>
      <c r="L28" s="835">
        <v>184.74</v>
      </c>
      <c r="M28" s="835">
        <v>184.74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4</v>
      </c>
      <c r="B29" s="832" t="s">
        <v>1698</v>
      </c>
      <c r="C29" s="832" t="s">
        <v>1703</v>
      </c>
      <c r="D29" s="833" t="s">
        <v>3117</v>
      </c>
      <c r="E29" s="834" t="s">
        <v>1727</v>
      </c>
      <c r="F29" s="832" t="s">
        <v>1699</v>
      </c>
      <c r="G29" s="832" t="s">
        <v>1802</v>
      </c>
      <c r="H29" s="832" t="s">
        <v>597</v>
      </c>
      <c r="I29" s="832" t="s">
        <v>1459</v>
      </c>
      <c r="J29" s="832" t="s">
        <v>790</v>
      </c>
      <c r="K29" s="832" t="s">
        <v>1460</v>
      </c>
      <c r="L29" s="835">
        <v>0</v>
      </c>
      <c r="M29" s="835">
        <v>0</v>
      </c>
      <c r="N29" s="832">
        <v>1</v>
      </c>
      <c r="O29" s="836">
        <v>0.5</v>
      </c>
      <c r="P29" s="835">
        <v>0</v>
      </c>
      <c r="Q29" s="837"/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4</v>
      </c>
      <c r="B30" s="832" t="s">
        <v>1698</v>
      </c>
      <c r="C30" s="832" t="s">
        <v>1703</v>
      </c>
      <c r="D30" s="833" t="s">
        <v>3117</v>
      </c>
      <c r="E30" s="834" t="s">
        <v>1727</v>
      </c>
      <c r="F30" s="832" t="s">
        <v>1700</v>
      </c>
      <c r="G30" s="832" t="s">
        <v>1803</v>
      </c>
      <c r="H30" s="832" t="s">
        <v>555</v>
      </c>
      <c r="I30" s="832" t="s">
        <v>1804</v>
      </c>
      <c r="J30" s="832" t="s">
        <v>1805</v>
      </c>
      <c r="K30" s="832"/>
      <c r="L30" s="835">
        <v>0</v>
      </c>
      <c r="M30" s="835">
        <v>0</v>
      </c>
      <c r="N30" s="832">
        <v>1</v>
      </c>
      <c r="O30" s="836">
        <v>1</v>
      </c>
      <c r="P30" s="835">
        <v>0</v>
      </c>
      <c r="Q30" s="837"/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4</v>
      </c>
      <c r="B31" s="832" t="s">
        <v>1698</v>
      </c>
      <c r="C31" s="832" t="s">
        <v>1703</v>
      </c>
      <c r="D31" s="833" t="s">
        <v>3117</v>
      </c>
      <c r="E31" s="834" t="s">
        <v>1730</v>
      </c>
      <c r="F31" s="832" t="s">
        <v>1699</v>
      </c>
      <c r="G31" s="832" t="s">
        <v>1806</v>
      </c>
      <c r="H31" s="832" t="s">
        <v>597</v>
      </c>
      <c r="I31" s="832" t="s">
        <v>1570</v>
      </c>
      <c r="J31" s="832" t="s">
        <v>949</v>
      </c>
      <c r="K31" s="832" t="s">
        <v>1510</v>
      </c>
      <c r="L31" s="835">
        <v>58.77</v>
      </c>
      <c r="M31" s="835">
        <v>58.77</v>
      </c>
      <c r="N31" s="832">
        <v>1</v>
      </c>
      <c r="O31" s="836">
        <v>0.5</v>
      </c>
      <c r="P31" s="835">
        <v>58.77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4</v>
      </c>
      <c r="B32" s="832" t="s">
        <v>1698</v>
      </c>
      <c r="C32" s="832" t="s">
        <v>1703</v>
      </c>
      <c r="D32" s="833" t="s">
        <v>3117</v>
      </c>
      <c r="E32" s="834" t="s">
        <v>1730</v>
      </c>
      <c r="F32" s="832" t="s">
        <v>1699</v>
      </c>
      <c r="G32" s="832" t="s">
        <v>1807</v>
      </c>
      <c r="H32" s="832" t="s">
        <v>555</v>
      </c>
      <c r="I32" s="832" t="s">
        <v>1808</v>
      </c>
      <c r="J32" s="832" t="s">
        <v>869</v>
      </c>
      <c r="K32" s="832" t="s">
        <v>1809</v>
      </c>
      <c r="L32" s="835">
        <v>306.82</v>
      </c>
      <c r="M32" s="835">
        <v>306.82</v>
      </c>
      <c r="N32" s="832">
        <v>1</v>
      </c>
      <c r="O32" s="836">
        <v>0.5</v>
      </c>
      <c r="P32" s="835">
        <v>306.82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4</v>
      </c>
      <c r="B33" s="832" t="s">
        <v>1698</v>
      </c>
      <c r="C33" s="832" t="s">
        <v>1703</v>
      </c>
      <c r="D33" s="833" t="s">
        <v>3117</v>
      </c>
      <c r="E33" s="834" t="s">
        <v>1731</v>
      </c>
      <c r="F33" s="832" t="s">
        <v>1699</v>
      </c>
      <c r="G33" s="832" t="s">
        <v>1810</v>
      </c>
      <c r="H33" s="832" t="s">
        <v>597</v>
      </c>
      <c r="I33" s="832" t="s">
        <v>1811</v>
      </c>
      <c r="J33" s="832" t="s">
        <v>1683</v>
      </c>
      <c r="K33" s="832" t="s">
        <v>1812</v>
      </c>
      <c r="L33" s="835">
        <v>246.39</v>
      </c>
      <c r="M33" s="835">
        <v>246.39</v>
      </c>
      <c r="N33" s="832">
        <v>1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4</v>
      </c>
      <c r="B34" s="832" t="s">
        <v>1698</v>
      </c>
      <c r="C34" s="832" t="s">
        <v>1703</v>
      </c>
      <c r="D34" s="833" t="s">
        <v>3117</v>
      </c>
      <c r="E34" s="834" t="s">
        <v>1731</v>
      </c>
      <c r="F34" s="832" t="s">
        <v>1699</v>
      </c>
      <c r="G34" s="832" t="s">
        <v>1813</v>
      </c>
      <c r="H34" s="832" t="s">
        <v>555</v>
      </c>
      <c r="I34" s="832" t="s">
        <v>1814</v>
      </c>
      <c r="J34" s="832" t="s">
        <v>947</v>
      </c>
      <c r="K34" s="832" t="s">
        <v>1815</v>
      </c>
      <c r="L34" s="835">
        <v>760.22</v>
      </c>
      <c r="M34" s="835">
        <v>1520.44</v>
      </c>
      <c r="N34" s="832">
        <v>2</v>
      </c>
      <c r="O34" s="836">
        <v>0.5</v>
      </c>
      <c r="P34" s="835">
        <v>1520.44</v>
      </c>
      <c r="Q34" s="837">
        <v>1</v>
      </c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4</v>
      </c>
      <c r="B35" s="832" t="s">
        <v>1698</v>
      </c>
      <c r="C35" s="832" t="s">
        <v>1703</v>
      </c>
      <c r="D35" s="833" t="s">
        <v>3117</v>
      </c>
      <c r="E35" s="834" t="s">
        <v>1731</v>
      </c>
      <c r="F35" s="832" t="s">
        <v>1699</v>
      </c>
      <c r="G35" s="832" t="s">
        <v>1760</v>
      </c>
      <c r="H35" s="832" t="s">
        <v>597</v>
      </c>
      <c r="I35" s="832" t="s">
        <v>1761</v>
      </c>
      <c r="J35" s="832" t="s">
        <v>1028</v>
      </c>
      <c r="K35" s="832" t="s">
        <v>1762</v>
      </c>
      <c r="L35" s="835">
        <v>736.33</v>
      </c>
      <c r="M35" s="835">
        <v>736.33</v>
      </c>
      <c r="N35" s="832">
        <v>1</v>
      </c>
      <c r="O35" s="836">
        <v>1</v>
      </c>
      <c r="P35" s="835">
        <v>736.33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4</v>
      </c>
      <c r="B36" s="832" t="s">
        <v>1698</v>
      </c>
      <c r="C36" s="832" t="s">
        <v>1703</v>
      </c>
      <c r="D36" s="833" t="s">
        <v>3117</v>
      </c>
      <c r="E36" s="834" t="s">
        <v>1731</v>
      </c>
      <c r="F36" s="832" t="s">
        <v>1699</v>
      </c>
      <c r="G36" s="832" t="s">
        <v>1763</v>
      </c>
      <c r="H36" s="832" t="s">
        <v>555</v>
      </c>
      <c r="I36" s="832" t="s">
        <v>1816</v>
      </c>
      <c r="J36" s="832" t="s">
        <v>670</v>
      </c>
      <c r="K36" s="832" t="s">
        <v>1817</v>
      </c>
      <c r="L36" s="835">
        <v>103.67</v>
      </c>
      <c r="M36" s="835">
        <v>103.67</v>
      </c>
      <c r="N36" s="832">
        <v>1</v>
      </c>
      <c r="O36" s="836">
        <v>0.5</v>
      </c>
      <c r="P36" s="835">
        <v>103.67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4</v>
      </c>
      <c r="B37" s="832" t="s">
        <v>1698</v>
      </c>
      <c r="C37" s="832" t="s">
        <v>1703</v>
      </c>
      <c r="D37" s="833" t="s">
        <v>3117</v>
      </c>
      <c r="E37" s="834" t="s">
        <v>1731</v>
      </c>
      <c r="F37" s="832" t="s">
        <v>1699</v>
      </c>
      <c r="G37" s="832" t="s">
        <v>1818</v>
      </c>
      <c r="H37" s="832" t="s">
        <v>555</v>
      </c>
      <c r="I37" s="832" t="s">
        <v>1819</v>
      </c>
      <c r="J37" s="832" t="s">
        <v>707</v>
      </c>
      <c r="K37" s="832" t="s">
        <v>1820</v>
      </c>
      <c r="L37" s="835">
        <v>0</v>
      </c>
      <c r="M37" s="835">
        <v>0</v>
      </c>
      <c r="N37" s="832">
        <v>1</v>
      </c>
      <c r="O37" s="836">
        <v>0.5</v>
      </c>
      <c r="P37" s="835">
        <v>0</v>
      </c>
      <c r="Q37" s="837"/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4</v>
      </c>
      <c r="B38" s="832" t="s">
        <v>1698</v>
      </c>
      <c r="C38" s="832" t="s">
        <v>1703</v>
      </c>
      <c r="D38" s="833" t="s">
        <v>3117</v>
      </c>
      <c r="E38" s="834" t="s">
        <v>1731</v>
      </c>
      <c r="F38" s="832" t="s">
        <v>1699</v>
      </c>
      <c r="G38" s="832" t="s">
        <v>1821</v>
      </c>
      <c r="H38" s="832" t="s">
        <v>555</v>
      </c>
      <c r="I38" s="832" t="s">
        <v>1822</v>
      </c>
      <c r="J38" s="832" t="s">
        <v>1823</v>
      </c>
      <c r="K38" s="832" t="s">
        <v>1824</v>
      </c>
      <c r="L38" s="835">
        <v>374.79</v>
      </c>
      <c r="M38" s="835">
        <v>749.58</v>
      </c>
      <c r="N38" s="832">
        <v>2</v>
      </c>
      <c r="O38" s="836">
        <v>0.5</v>
      </c>
      <c r="P38" s="835">
        <v>749.58</v>
      </c>
      <c r="Q38" s="837">
        <v>1</v>
      </c>
      <c r="R38" s="832">
        <v>2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4</v>
      </c>
      <c r="B39" s="832" t="s">
        <v>1698</v>
      </c>
      <c r="C39" s="832" t="s">
        <v>1703</v>
      </c>
      <c r="D39" s="833" t="s">
        <v>3117</v>
      </c>
      <c r="E39" s="834" t="s">
        <v>1736</v>
      </c>
      <c r="F39" s="832" t="s">
        <v>1699</v>
      </c>
      <c r="G39" s="832" t="s">
        <v>1798</v>
      </c>
      <c r="H39" s="832" t="s">
        <v>555</v>
      </c>
      <c r="I39" s="832" t="s">
        <v>1799</v>
      </c>
      <c r="J39" s="832" t="s">
        <v>1800</v>
      </c>
      <c r="K39" s="832" t="s">
        <v>1801</v>
      </c>
      <c r="L39" s="835">
        <v>42.54</v>
      </c>
      <c r="M39" s="835">
        <v>42.54</v>
      </c>
      <c r="N39" s="832">
        <v>1</v>
      </c>
      <c r="O39" s="836">
        <v>1</v>
      </c>
      <c r="P39" s="835">
        <v>42.54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4</v>
      </c>
      <c r="B40" s="832" t="s">
        <v>1698</v>
      </c>
      <c r="C40" s="832" t="s">
        <v>1703</v>
      </c>
      <c r="D40" s="833" t="s">
        <v>3117</v>
      </c>
      <c r="E40" s="834" t="s">
        <v>1736</v>
      </c>
      <c r="F40" s="832" t="s">
        <v>1699</v>
      </c>
      <c r="G40" s="832" t="s">
        <v>1771</v>
      </c>
      <c r="H40" s="832" t="s">
        <v>597</v>
      </c>
      <c r="I40" s="832" t="s">
        <v>1530</v>
      </c>
      <c r="J40" s="832" t="s">
        <v>970</v>
      </c>
      <c r="K40" s="832" t="s">
        <v>1531</v>
      </c>
      <c r="L40" s="835">
        <v>154.36000000000001</v>
      </c>
      <c r="M40" s="835">
        <v>617.44000000000005</v>
      </c>
      <c r="N40" s="832">
        <v>4</v>
      </c>
      <c r="O40" s="836">
        <v>2</v>
      </c>
      <c r="P40" s="835">
        <v>617.44000000000005</v>
      </c>
      <c r="Q40" s="837">
        <v>1</v>
      </c>
      <c r="R40" s="832">
        <v>4</v>
      </c>
      <c r="S40" s="837">
        <v>1</v>
      </c>
      <c r="T40" s="836">
        <v>2</v>
      </c>
      <c r="U40" s="838">
        <v>1</v>
      </c>
    </row>
    <row r="41" spans="1:21" ht="14.4" customHeight="1" x14ac:dyDescent="0.3">
      <c r="A41" s="831">
        <v>4</v>
      </c>
      <c r="B41" s="832" t="s">
        <v>1698</v>
      </c>
      <c r="C41" s="832" t="s">
        <v>1703</v>
      </c>
      <c r="D41" s="833" t="s">
        <v>3117</v>
      </c>
      <c r="E41" s="834" t="s">
        <v>1737</v>
      </c>
      <c r="F41" s="832" t="s">
        <v>1699</v>
      </c>
      <c r="G41" s="832" t="s">
        <v>1825</v>
      </c>
      <c r="H41" s="832" t="s">
        <v>597</v>
      </c>
      <c r="I41" s="832" t="s">
        <v>1386</v>
      </c>
      <c r="J41" s="832" t="s">
        <v>598</v>
      </c>
      <c r="K41" s="832" t="s">
        <v>1387</v>
      </c>
      <c r="L41" s="835">
        <v>31.09</v>
      </c>
      <c r="M41" s="835">
        <v>31.09</v>
      </c>
      <c r="N41" s="832">
        <v>1</v>
      </c>
      <c r="O41" s="836">
        <v>1</v>
      </c>
      <c r="P41" s="835">
        <v>31.09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4</v>
      </c>
      <c r="B42" s="832" t="s">
        <v>1698</v>
      </c>
      <c r="C42" s="832" t="s">
        <v>1703</v>
      </c>
      <c r="D42" s="833" t="s">
        <v>3117</v>
      </c>
      <c r="E42" s="834" t="s">
        <v>1739</v>
      </c>
      <c r="F42" s="832" t="s">
        <v>1699</v>
      </c>
      <c r="G42" s="832" t="s">
        <v>1826</v>
      </c>
      <c r="H42" s="832" t="s">
        <v>555</v>
      </c>
      <c r="I42" s="832" t="s">
        <v>1827</v>
      </c>
      <c r="J42" s="832" t="s">
        <v>656</v>
      </c>
      <c r="K42" s="832" t="s">
        <v>1828</v>
      </c>
      <c r="L42" s="835">
        <v>248.55</v>
      </c>
      <c r="M42" s="835">
        <v>248.55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4</v>
      </c>
      <c r="B43" s="832" t="s">
        <v>1698</v>
      </c>
      <c r="C43" s="832" t="s">
        <v>1703</v>
      </c>
      <c r="D43" s="833" t="s">
        <v>3117</v>
      </c>
      <c r="E43" s="834" t="s">
        <v>1741</v>
      </c>
      <c r="F43" s="832" t="s">
        <v>1699</v>
      </c>
      <c r="G43" s="832" t="s">
        <v>1760</v>
      </c>
      <c r="H43" s="832" t="s">
        <v>597</v>
      </c>
      <c r="I43" s="832" t="s">
        <v>1829</v>
      </c>
      <c r="J43" s="832" t="s">
        <v>1028</v>
      </c>
      <c r="K43" s="832" t="s">
        <v>1830</v>
      </c>
      <c r="L43" s="835">
        <v>923.74</v>
      </c>
      <c r="M43" s="835">
        <v>923.74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4</v>
      </c>
      <c r="B44" s="832" t="s">
        <v>1698</v>
      </c>
      <c r="C44" s="832" t="s">
        <v>1703</v>
      </c>
      <c r="D44" s="833" t="s">
        <v>3117</v>
      </c>
      <c r="E44" s="834" t="s">
        <v>1741</v>
      </c>
      <c r="F44" s="832" t="s">
        <v>1699</v>
      </c>
      <c r="G44" s="832" t="s">
        <v>1769</v>
      </c>
      <c r="H44" s="832" t="s">
        <v>597</v>
      </c>
      <c r="I44" s="832" t="s">
        <v>1446</v>
      </c>
      <c r="J44" s="832" t="s">
        <v>1447</v>
      </c>
      <c r="K44" s="832" t="s">
        <v>1448</v>
      </c>
      <c r="L44" s="835">
        <v>0</v>
      </c>
      <c r="M44" s="835">
        <v>0</v>
      </c>
      <c r="N44" s="832">
        <v>2</v>
      </c>
      <c r="O44" s="836">
        <v>1.5</v>
      </c>
      <c r="P44" s="835">
        <v>0</v>
      </c>
      <c r="Q44" s="837"/>
      <c r="R44" s="832">
        <v>1</v>
      </c>
      <c r="S44" s="837">
        <v>0.5</v>
      </c>
      <c r="T44" s="836">
        <v>1</v>
      </c>
      <c r="U44" s="838">
        <v>0.66666666666666663</v>
      </c>
    </row>
    <row r="45" spans="1:21" ht="14.4" customHeight="1" x14ac:dyDescent="0.3">
      <c r="A45" s="831">
        <v>4</v>
      </c>
      <c r="B45" s="832" t="s">
        <v>1698</v>
      </c>
      <c r="C45" s="832" t="s">
        <v>1703</v>
      </c>
      <c r="D45" s="833" t="s">
        <v>3117</v>
      </c>
      <c r="E45" s="834" t="s">
        <v>1743</v>
      </c>
      <c r="F45" s="832" t="s">
        <v>1699</v>
      </c>
      <c r="G45" s="832" t="s">
        <v>1794</v>
      </c>
      <c r="H45" s="832" t="s">
        <v>555</v>
      </c>
      <c r="I45" s="832" t="s">
        <v>1795</v>
      </c>
      <c r="J45" s="832" t="s">
        <v>1796</v>
      </c>
      <c r="K45" s="832" t="s">
        <v>1797</v>
      </c>
      <c r="L45" s="835">
        <v>78.33</v>
      </c>
      <c r="M45" s="835">
        <v>78.33</v>
      </c>
      <c r="N45" s="832">
        <v>1</v>
      </c>
      <c r="O45" s="836">
        <v>1</v>
      </c>
      <c r="P45" s="835">
        <v>78.33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4</v>
      </c>
      <c r="B46" s="832" t="s">
        <v>1698</v>
      </c>
      <c r="C46" s="832" t="s">
        <v>1703</v>
      </c>
      <c r="D46" s="833" t="s">
        <v>3117</v>
      </c>
      <c r="E46" s="834" t="s">
        <v>1746</v>
      </c>
      <c r="F46" s="832" t="s">
        <v>1699</v>
      </c>
      <c r="G46" s="832" t="s">
        <v>1769</v>
      </c>
      <c r="H46" s="832" t="s">
        <v>597</v>
      </c>
      <c r="I46" s="832" t="s">
        <v>1446</v>
      </c>
      <c r="J46" s="832" t="s">
        <v>1447</v>
      </c>
      <c r="K46" s="832" t="s">
        <v>1448</v>
      </c>
      <c r="L46" s="835">
        <v>0</v>
      </c>
      <c r="M46" s="835">
        <v>0</v>
      </c>
      <c r="N46" s="832">
        <v>1</v>
      </c>
      <c r="O46" s="836">
        <v>1</v>
      </c>
      <c r="P46" s="835"/>
      <c r="Q46" s="837"/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4</v>
      </c>
      <c r="B47" s="832" t="s">
        <v>1698</v>
      </c>
      <c r="C47" s="832" t="s">
        <v>1703</v>
      </c>
      <c r="D47" s="833" t="s">
        <v>3117</v>
      </c>
      <c r="E47" s="834" t="s">
        <v>1747</v>
      </c>
      <c r="F47" s="832" t="s">
        <v>1699</v>
      </c>
      <c r="G47" s="832" t="s">
        <v>1831</v>
      </c>
      <c r="H47" s="832" t="s">
        <v>597</v>
      </c>
      <c r="I47" s="832" t="s">
        <v>1832</v>
      </c>
      <c r="J47" s="832" t="s">
        <v>1833</v>
      </c>
      <c r="K47" s="832" t="s">
        <v>1834</v>
      </c>
      <c r="L47" s="835">
        <v>1451.04</v>
      </c>
      <c r="M47" s="835">
        <v>7255.2</v>
      </c>
      <c r="N47" s="832">
        <v>5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4</v>
      </c>
      <c r="B48" s="832" t="s">
        <v>1698</v>
      </c>
      <c r="C48" s="832" t="s">
        <v>1703</v>
      </c>
      <c r="D48" s="833" t="s">
        <v>3117</v>
      </c>
      <c r="E48" s="834" t="s">
        <v>1749</v>
      </c>
      <c r="F48" s="832" t="s">
        <v>1699</v>
      </c>
      <c r="G48" s="832" t="s">
        <v>1835</v>
      </c>
      <c r="H48" s="832" t="s">
        <v>555</v>
      </c>
      <c r="I48" s="832" t="s">
        <v>1836</v>
      </c>
      <c r="J48" s="832" t="s">
        <v>979</v>
      </c>
      <c r="K48" s="832" t="s">
        <v>1837</v>
      </c>
      <c r="L48" s="835">
        <v>34.19</v>
      </c>
      <c r="M48" s="835">
        <v>34.19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4</v>
      </c>
      <c r="B49" s="832" t="s">
        <v>1698</v>
      </c>
      <c r="C49" s="832" t="s">
        <v>1703</v>
      </c>
      <c r="D49" s="833" t="s">
        <v>3117</v>
      </c>
      <c r="E49" s="834" t="s">
        <v>1749</v>
      </c>
      <c r="F49" s="832" t="s">
        <v>1699</v>
      </c>
      <c r="G49" s="832" t="s">
        <v>1838</v>
      </c>
      <c r="H49" s="832" t="s">
        <v>555</v>
      </c>
      <c r="I49" s="832" t="s">
        <v>1839</v>
      </c>
      <c r="J49" s="832" t="s">
        <v>1840</v>
      </c>
      <c r="K49" s="832" t="s">
        <v>1841</v>
      </c>
      <c r="L49" s="835">
        <v>300.68</v>
      </c>
      <c r="M49" s="835">
        <v>300.68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4</v>
      </c>
      <c r="B50" s="832" t="s">
        <v>1698</v>
      </c>
      <c r="C50" s="832" t="s">
        <v>1703</v>
      </c>
      <c r="D50" s="833" t="s">
        <v>3117</v>
      </c>
      <c r="E50" s="834" t="s">
        <v>1749</v>
      </c>
      <c r="F50" s="832" t="s">
        <v>1699</v>
      </c>
      <c r="G50" s="832" t="s">
        <v>1771</v>
      </c>
      <c r="H50" s="832" t="s">
        <v>597</v>
      </c>
      <c r="I50" s="832" t="s">
        <v>1530</v>
      </c>
      <c r="J50" s="832" t="s">
        <v>970</v>
      </c>
      <c r="K50" s="832" t="s">
        <v>1531</v>
      </c>
      <c r="L50" s="835">
        <v>154.36000000000001</v>
      </c>
      <c r="M50" s="835">
        <v>154.36000000000001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4</v>
      </c>
      <c r="B51" s="832" t="s">
        <v>1698</v>
      </c>
      <c r="C51" s="832" t="s">
        <v>1703</v>
      </c>
      <c r="D51" s="833" t="s">
        <v>3117</v>
      </c>
      <c r="E51" s="834" t="s">
        <v>1749</v>
      </c>
      <c r="F51" s="832" t="s">
        <v>1699</v>
      </c>
      <c r="G51" s="832" t="s">
        <v>1771</v>
      </c>
      <c r="H51" s="832" t="s">
        <v>555</v>
      </c>
      <c r="I51" s="832" t="s">
        <v>1842</v>
      </c>
      <c r="J51" s="832" t="s">
        <v>970</v>
      </c>
      <c r="K51" s="832" t="s">
        <v>1531</v>
      </c>
      <c r="L51" s="835">
        <v>154.36000000000001</v>
      </c>
      <c r="M51" s="835">
        <v>463.08000000000004</v>
      </c>
      <c r="N51" s="832">
        <v>3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4</v>
      </c>
      <c r="B52" s="832" t="s">
        <v>1698</v>
      </c>
      <c r="C52" s="832" t="s">
        <v>1703</v>
      </c>
      <c r="D52" s="833" t="s">
        <v>3117</v>
      </c>
      <c r="E52" s="834" t="s">
        <v>1751</v>
      </c>
      <c r="F52" s="832" t="s">
        <v>1699</v>
      </c>
      <c r="G52" s="832" t="s">
        <v>1757</v>
      </c>
      <c r="H52" s="832" t="s">
        <v>555</v>
      </c>
      <c r="I52" s="832" t="s">
        <v>1758</v>
      </c>
      <c r="J52" s="832" t="s">
        <v>709</v>
      </c>
      <c r="K52" s="832" t="s">
        <v>1759</v>
      </c>
      <c r="L52" s="835">
        <v>0</v>
      </c>
      <c r="M52" s="835">
        <v>0</v>
      </c>
      <c r="N52" s="832">
        <v>1</v>
      </c>
      <c r="O52" s="836">
        <v>0.5</v>
      </c>
      <c r="P52" s="835">
        <v>0</v>
      </c>
      <c r="Q52" s="837"/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4</v>
      </c>
      <c r="B53" s="832" t="s">
        <v>1698</v>
      </c>
      <c r="C53" s="832" t="s">
        <v>1703</v>
      </c>
      <c r="D53" s="833" t="s">
        <v>3117</v>
      </c>
      <c r="E53" s="834" t="s">
        <v>1751</v>
      </c>
      <c r="F53" s="832" t="s">
        <v>1699</v>
      </c>
      <c r="G53" s="832" t="s">
        <v>1769</v>
      </c>
      <c r="H53" s="832" t="s">
        <v>597</v>
      </c>
      <c r="I53" s="832" t="s">
        <v>1446</v>
      </c>
      <c r="J53" s="832" t="s">
        <v>1447</v>
      </c>
      <c r="K53" s="832" t="s">
        <v>1448</v>
      </c>
      <c r="L53" s="835">
        <v>0</v>
      </c>
      <c r="M53" s="835">
        <v>0</v>
      </c>
      <c r="N53" s="832">
        <v>2</v>
      </c>
      <c r="O53" s="836">
        <v>1.5</v>
      </c>
      <c r="P53" s="835">
        <v>0</v>
      </c>
      <c r="Q53" s="837"/>
      <c r="R53" s="832">
        <v>1</v>
      </c>
      <c r="S53" s="837">
        <v>0.5</v>
      </c>
      <c r="T53" s="836">
        <v>0.5</v>
      </c>
      <c r="U53" s="838">
        <v>0.33333333333333331</v>
      </c>
    </row>
    <row r="54" spans="1:21" ht="14.4" customHeight="1" x14ac:dyDescent="0.3">
      <c r="A54" s="831">
        <v>4</v>
      </c>
      <c r="B54" s="832" t="s">
        <v>1698</v>
      </c>
      <c r="C54" s="832" t="s">
        <v>1703</v>
      </c>
      <c r="D54" s="833" t="s">
        <v>3117</v>
      </c>
      <c r="E54" s="834" t="s">
        <v>1751</v>
      </c>
      <c r="F54" s="832" t="s">
        <v>1699</v>
      </c>
      <c r="G54" s="832" t="s">
        <v>1770</v>
      </c>
      <c r="H54" s="832" t="s">
        <v>597</v>
      </c>
      <c r="I54" s="832" t="s">
        <v>1341</v>
      </c>
      <c r="J54" s="832" t="s">
        <v>1342</v>
      </c>
      <c r="K54" s="832" t="s">
        <v>1343</v>
      </c>
      <c r="L54" s="835">
        <v>414.07</v>
      </c>
      <c r="M54" s="835">
        <v>414.07</v>
      </c>
      <c r="N54" s="832">
        <v>1</v>
      </c>
      <c r="O54" s="836">
        <v>1</v>
      </c>
      <c r="P54" s="835">
        <v>414.07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4</v>
      </c>
      <c r="B55" s="832" t="s">
        <v>1698</v>
      </c>
      <c r="C55" s="832" t="s">
        <v>1703</v>
      </c>
      <c r="D55" s="833" t="s">
        <v>3117</v>
      </c>
      <c r="E55" s="834" t="s">
        <v>1744</v>
      </c>
      <c r="F55" s="832" t="s">
        <v>1699</v>
      </c>
      <c r="G55" s="832" t="s">
        <v>1771</v>
      </c>
      <c r="H55" s="832" t="s">
        <v>597</v>
      </c>
      <c r="I55" s="832" t="s">
        <v>1528</v>
      </c>
      <c r="J55" s="832" t="s">
        <v>970</v>
      </c>
      <c r="K55" s="832" t="s">
        <v>1529</v>
      </c>
      <c r="L55" s="835">
        <v>225.06</v>
      </c>
      <c r="M55" s="835">
        <v>225.06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4</v>
      </c>
      <c r="B56" s="832" t="s">
        <v>1698</v>
      </c>
      <c r="C56" s="832" t="s">
        <v>1703</v>
      </c>
      <c r="D56" s="833" t="s">
        <v>3117</v>
      </c>
      <c r="E56" s="834" t="s">
        <v>1718</v>
      </c>
      <c r="F56" s="832" t="s">
        <v>1699</v>
      </c>
      <c r="G56" s="832" t="s">
        <v>1760</v>
      </c>
      <c r="H56" s="832" t="s">
        <v>597</v>
      </c>
      <c r="I56" s="832" t="s">
        <v>1843</v>
      </c>
      <c r="J56" s="832" t="s">
        <v>660</v>
      </c>
      <c r="K56" s="832" t="s">
        <v>1844</v>
      </c>
      <c r="L56" s="835">
        <v>1385.62</v>
      </c>
      <c r="M56" s="835">
        <v>1385.62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4</v>
      </c>
      <c r="B57" s="832" t="s">
        <v>1698</v>
      </c>
      <c r="C57" s="832" t="s">
        <v>1703</v>
      </c>
      <c r="D57" s="833" t="s">
        <v>3117</v>
      </c>
      <c r="E57" s="834" t="s">
        <v>1719</v>
      </c>
      <c r="F57" s="832" t="s">
        <v>1699</v>
      </c>
      <c r="G57" s="832" t="s">
        <v>1845</v>
      </c>
      <c r="H57" s="832" t="s">
        <v>555</v>
      </c>
      <c r="I57" s="832" t="s">
        <v>1846</v>
      </c>
      <c r="J57" s="832" t="s">
        <v>998</v>
      </c>
      <c r="K57" s="832" t="s">
        <v>1646</v>
      </c>
      <c r="L57" s="835">
        <v>0</v>
      </c>
      <c r="M57" s="835">
        <v>0</v>
      </c>
      <c r="N57" s="832">
        <v>1</v>
      </c>
      <c r="O57" s="836">
        <v>0.5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4</v>
      </c>
      <c r="B58" s="832" t="s">
        <v>1698</v>
      </c>
      <c r="C58" s="832" t="s">
        <v>1703</v>
      </c>
      <c r="D58" s="833" t="s">
        <v>3117</v>
      </c>
      <c r="E58" s="834" t="s">
        <v>1719</v>
      </c>
      <c r="F58" s="832" t="s">
        <v>1699</v>
      </c>
      <c r="G58" s="832" t="s">
        <v>1757</v>
      </c>
      <c r="H58" s="832" t="s">
        <v>555</v>
      </c>
      <c r="I58" s="832" t="s">
        <v>1847</v>
      </c>
      <c r="J58" s="832" t="s">
        <v>709</v>
      </c>
      <c r="K58" s="832" t="s">
        <v>1759</v>
      </c>
      <c r="L58" s="835">
        <v>0</v>
      </c>
      <c r="M58" s="835">
        <v>0</v>
      </c>
      <c r="N58" s="832">
        <v>1</v>
      </c>
      <c r="O58" s="836">
        <v>0.5</v>
      </c>
      <c r="P58" s="835">
        <v>0</v>
      </c>
      <c r="Q58" s="837"/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4</v>
      </c>
      <c r="B59" s="832" t="s">
        <v>1698</v>
      </c>
      <c r="C59" s="832" t="s">
        <v>1703</v>
      </c>
      <c r="D59" s="833" t="s">
        <v>3117</v>
      </c>
      <c r="E59" s="834" t="s">
        <v>1719</v>
      </c>
      <c r="F59" s="832" t="s">
        <v>1699</v>
      </c>
      <c r="G59" s="832" t="s">
        <v>1848</v>
      </c>
      <c r="H59" s="832" t="s">
        <v>555</v>
      </c>
      <c r="I59" s="832" t="s">
        <v>1849</v>
      </c>
      <c r="J59" s="832" t="s">
        <v>1850</v>
      </c>
      <c r="K59" s="832" t="s">
        <v>1851</v>
      </c>
      <c r="L59" s="835">
        <v>3349.27</v>
      </c>
      <c r="M59" s="835">
        <v>3349.27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4</v>
      </c>
      <c r="B60" s="832" t="s">
        <v>1698</v>
      </c>
      <c r="C60" s="832" t="s">
        <v>1703</v>
      </c>
      <c r="D60" s="833" t="s">
        <v>3117</v>
      </c>
      <c r="E60" s="834" t="s">
        <v>1719</v>
      </c>
      <c r="F60" s="832" t="s">
        <v>1699</v>
      </c>
      <c r="G60" s="832" t="s">
        <v>1769</v>
      </c>
      <c r="H60" s="832" t="s">
        <v>597</v>
      </c>
      <c r="I60" s="832" t="s">
        <v>1446</v>
      </c>
      <c r="J60" s="832" t="s">
        <v>1447</v>
      </c>
      <c r="K60" s="832" t="s">
        <v>1448</v>
      </c>
      <c r="L60" s="835">
        <v>0</v>
      </c>
      <c r="M60" s="835">
        <v>0</v>
      </c>
      <c r="N60" s="832">
        <v>2</v>
      </c>
      <c r="O60" s="836">
        <v>1.5</v>
      </c>
      <c r="P60" s="835">
        <v>0</v>
      </c>
      <c r="Q60" s="837"/>
      <c r="R60" s="832">
        <v>1</v>
      </c>
      <c r="S60" s="837">
        <v>0.5</v>
      </c>
      <c r="T60" s="836">
        <v>0.5</v>
      </c>
      <c r="U60" s="838">
        <v>0.33333333333333331</v>
      </c>
    </row>
    <row r="61" spans="1:21" ht="14.4" customHeight="1" x14ac:dyDescent="0.3">
      <c r="A61" s="831">
        <v>4</v>
      </c>
      <c r="B61" s="832" t="s">
        <v>1698</v>
      </c>
      <c r="C61" s="832" t="s">
        <v>1703</v>
      </c>
      <c r="D61" s="833" t="s">
        <v>3117</v>
      </c>
      <c r="E61" s="834" t="s">
        <v>1719</v>
      </c>
      <c r="F61" s="832" t="s">
        <v>1700</v>
      </c>
      <c r="G61" s="832" t="s">
        <v>1803</v>
      </c>
      <c r="H61" s="832" t="s">
        <v>555</v>
      </c>
      <c r="I61" s="832" t="s">
        <v>1852</v>
      </c>
      <c r="J61" s="832" t="s">
        <v>1805</v>
      </c>
      <c r="K61" s="832"/>
      <c r="L61" s="835">
        <v>0</v>
      </c>
      <c r="M61" s="835">
        <v>0</v>
      </c>
      <c r="N61" s="832">
        <v>1</v>
      </c>
      <c r="O61" s="836">
        <v>1</v>
      </c>
      <c r="P61" s="835"/>
      <c r="Q61" s="837"/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4</v>
      </c>
      <c r="B62" s="832" t="s">
        <v>1698</v>
      </c>
      <c r="C62" s="832" t="s">
        <v>1703</v>
      </c>
      <c r="D62" s="833" t="s">
        <v>3117</v>
      </c>
      <c r="E62" s="834" t="s">
        <v>1735</v>
      </c>
      <c r="F62" s="832" t="s">
        <v>1699</v>
      </c>
      <c r="G62" s="832" t="s">
        <v>1853</v>
      </c>
      <c r="H62" s="832" t="s">
        <v>555</v>
      </c>
      <c r="I62" s="832" t="s">
        <v>1854</v>
      </c>
      <c r="J62" s="832" t="s">
        <v>891</v>
      </c>
      <c r="K62" s="832" t="s">
        <v>1855</v>
      </c>
      <c r="L62" s="835">
        <v>45.03</v>
      </c>
      <c r="M62" s="835">
        <v>45.03</v>
      </c>
      <c r="N62" s="832">
        <v>1</v>
      </c>
      <c r="O62" s="836">
        <v>1</v>
      </c>
      <c r="P62" s="835">
        <v>45.03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4</v>
      </c>
      <c r="B63" s="832" t="s">
        <v>1698</v>
      </c>
      <c r="C63" s="832" t="s">
        <v>1703</v>
      </c>
      <c r="D63" s="833" t="s">
        <v>3117</v>
      </c>
      <c r="E63" s="834" t="s">
        <v>1735</v>
      </c>
      <c r="F63" s="832" t="s">
        <v>1699</v>
      </c>
      <c r="G63" s="832" t="s">
        <v>1856</v>
      </c>
      <c r="H63" s="832" t="s">
        <v>597</v>
      </c>
      <c r="I63" s="832" t="s">
        <v>1857</v>
      </c>
      <c r="J63" s="832" t="s">
        <v>1858</v>
      </c>
      <c r="K63" s="832" t="s">
        <v>1859</v>
      </c>
      <c r="L63" s="835">
        <v>58.77</v>
      </c>
      <c r="M63" s="835">
        <v>58.77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4</v>
      </c>
      <c r="B64" s="832" t="s">
        <v>1698</v>
      </c>
      <c r="C64" s="832" t="s">
        <v>1703</v>
      </c>
      <c r="D64" s="833" t="s">
        <v>3117</v>
      </c>
      <c r="E64" s="834" t="s">
        <v>1735</v>
      </c>
      <c r="F64" s="832" t="s">
        <v>1699</v>
      </c>
      <c r="G64" s="832" t="s">
        <v>1760</v>
      </c>
      <c r="H64" s="832" t="s">
        <v>597</v>
      </c>
      <c r="I64" s="832" t="s">
        <v>1843</v>
      </c>
      <c r="J64" s="832" t="s">
        <v>660</v>
      </c>
      <c r="K64" s="832" t="s">
        <v>1844</v>
      </c>
      <c r="L64" s="835">
        <v>1385.62</v>
      </c>
      <c r="M64" s="835">
        <v>2771.24</v>
      </c>
      <c r="N64" s="832">
        <v>2</v>
      </c>
      <c r="O64" s="836">
        <v>0.5</v>
      </c>
      <c r="P64" s="835">
        <v>2771.24</v>
      </c>
      <c r="Q64" s="837">
        <v>1</v>
      </c>
      <c r="R64" s="832">
        <v>2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4</v>
      </c>
      <c r="B65" s="832" t="s">
        <v>1698</v>
      </c>
      <c r="C65" s="832" t="s">
        <v>1703</v>
      </c>
      <c r="D65" s="833" t="s">
        <v>3117</v>
      </c>
      <c r="E65" s="834" t="s">
        <v>1735</v>
      </c>
      <c r="F65" s="832" t="s">
        <v>1699</v>
      </c>
      <c r="G65" s="832" t="s">
        <v>1763</v>
      </c>
      <c r="H65" s="832" t="s">
        <v>555</v>
      </c>
      <c r="I65" s="832" t="s">
        <v>1816</v>
      </c>
      <c r="J65" s="832" t="s">
        <v>670</v>
      </c>
      <c r="K65" s="832" t="s">
        <v>1817</v>
      </c>
      <c r="L65" s="835">
        <v>103.67</v>
      </c>
      <c r="M65" s="835">
        <v>207.34</v>
      </c>
      <c r="N65" s="832">
        <v>2</v>
      </c>
      <c r="O65" s="836">
        <v>1.5</v>
      </c>
      <c r="P65" s="835">
        <v>103.67</v>
      </c>
      <c r="Q65" s="837">
        <v>0.5</v>
      </c>
      <c r="R65" s="832">
        <v>1</v>
      </c>
      <c r="S65" s="837">
        <v>0.5</v>
      </c>
      <c r="T65" s="836">
        <v>1</v>
      </c>
      <c r="U65" s="838">
        <v>0.66666666666666663</v>
      </c>
    </row>
    <row r="66" spans="1:21" ht="14.4" customHeight="1" x14ac:dyDescent="0.3">
      <c r="A66" s="831">
        <v>4</v>
      </c>
      <c r="B66" s="832" t="s">
        <v>1698</v>
      </c>
      <c r="C66" s="832" t="s">
        <v>1703</v>
      </c>
      <c r="D66" s="833" t="s">
        <v>3117</v>
      </c>
      <c r="E66" s="834" t="s">
        <v>1735</v>
      </c>
      <c r="F66" s="832" t="s">
        <v>1699</v>
      </c>
      <c r="G66" s="832" t="s">
        <v>1860</v>
      </c>
      <c r="H66" s="832" t="s">
        <v>555</v>
      </c>
      <c r="I66" s="832" t="s">
        <v>1861</v>
      </c>
      <c r="J66" s="832" t="s">
        <v>1862</v>
      </c>
      <c r="K66" s="832" t="s">
        <v>1863</v>
      </c>
      <c r="L66" s="835">
        <v>21.92</v>
      </c>
      <c r="M66" s="835">
        <v>21.92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4</v>
      </c>
      <c r="B67" s="832" t="s">
        <v>1698</v>
      </c>
      <c r="C67" s="832" t="s">
        <v>1703</v>
      </c>
      <c r="D67" s="833" t="s">
        <v>3117</v>
      </c>
      <c r="E67" s="834" t="s">
        <v>1735</v>
      </c>
      <c r="F67" s="832" t="s">
        <v>1699</v>
      </c>
      <c r="G67" s="832" t="s">
        <v>1769</v>
      </c>
      <c r="H67" s="832" t="s">
        <v>597</v>
      </c>
      <c r="I67" s="832" t="s">
        <v>1446</v>
      </c>
      <c r="J67" s="832" t="s">
        <v>1447</v>
      </c>
      <c r="K67" s="832" t="s">
        <v>1448</v>
      </c>
      <c r="L67" s="835">
        <v>0</v>
      </c>
      <c r="M67" s="835">
        <v>0</v>
      </c>
      <c r="N67" s="832">
        <v>1</v>
      </c>
      <c r="O67" s="836">
        <v>1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4</v>
      </c>
      <c r="B68" s="832" t="s">
        <v>1698</v>
      </c>
      <c r="C68" s="832" t="s">
        <v>1703</v>
      </c>
      <c r="D68" s="833" t="s">
        <v>3117</v>
      </c>
      <c r="E68" s="834" t="s">
        <v>1735</v>
      </c>
      <c r="F68" s="832" t="s">
        <v>1699</v>
      </c>
      <c r="G68" s="832" t="s">
        <v>1771</v>
      </c>
      <c r="H68" s="832" t="s">
        <v>555</v>
      </c>
      <c r="I68" s="832" t="s">
        <v>1842</v>
      </c>
      <c r="J68" s="832" t="s">
        <v>970</v>
      </c>
      <c r="K68" s="832" t="s">
        <v>1531</v>
      </c>
      <c r="L68" s="835">
        <v>154.36000000000001</v>
      </c>
      <c r="M68" s="835">
        <v>154.36000000000001</v>
      </c>
      <c r="N68" s="832">
        <v>1</v>
      </c>
      <c r="O68" s="836">
        <v>0.5</v>
      </c>
      <c r="P68" s="835">
        <v>154.36000000000001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4</v>
      </c>
      <c r="B69" s="832" t="s">
        <v>1698</v>
      </c>
      <c r="C69" s="832" t="s">
        <v>1703</v>
      </c>
      <c r="D69" s="833" t="s">
        <v>3117</v>
      </c>
      <c r="E69" s="834" t="s">
        <v>1735</v>
      </c>
      <c r="F69" s="832" t="s">
        <v>1699</v>
      </c>
      <c r="G69" s="832" t="s">
        <v>1821</v>
      </c>
      <c r="H69" s="832" t="s">
        <v>555</v>
      </c>
      <c r="I69" s="832" t="s">
        <v>1822</v>
      </c>
      <c r="J69" s="832" t="s">
        <v>1823</v>
      </c>
      <c r="K69" s="832" t="s">
        <v>1824</v>
      </c>
      <c r="L69" s="835">
        <v>374.79</v>
      </c>
      <c r="M69" s="835">
        <v>374.79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4</v>
      </c>
      <c r="B70" s="832" t="s">
        <v>1698</v>
      </c>
      <c r="C70" s="832" t="s">
        <v>1703</v>
      </c>
      <c r="D70" s="833" t="s">
        <v>3117</v>
      </c>
      <c r="E70" s="834" t="s">
        <v>1723</v>
      </c>
      <c r="F70" s="832" t="s">
        <v>1699</v>
      </c>
      <c r="G70" s="832" t="s">
        <v>1864</v>
      </c>
      <c r="H70" s="832" t="s">
        <v>555</v>
      </c>
      <c r="I70" s="832" t="s">
        <v>1865</v>
      </c>
      <c r="J70" s="832" t="s">
        <v>1866</v>
      </c>
      <c r="K70" s="832" t="s">
        <v>1867</v>
      </c>
      <c r="L70" s="835">
        <v>0</v>
      </c>
      <c r="M70" s="835">
        <v>0</v>
      </c>
      <c r="N70" s="832">
        <v>1</v>
      </c>
      <c r="O70" s="836">
        <v>1</v>
      </c>
      <c r="P70" s="835">
        <v>0</v>
      </c>
      <c r="Q70" s="837"/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4</v>
      </c>
      <c r="B71" s="832" t="s">
        <v>1698</v>
      </c>
      <c r="C71" s="832" t="s">
        <v>1703</v>
      </c>
      <c r="D71" s="833" t="s">
        <v>3117</v>
      </c>
      <c r="E71" s="834" t="s">
        <v>1723</v>
      </c>
      <c r="F71" s="832" t="s">
        <v>1699</v>
      </c>
      <c r="G71" s="832" t="s">
        <v>1826</v>
      </c>
      <c r="H71" s="832" t="s">
        <v>555</v>
      </c>
      <c r="I71" s="832" t="s">
        <v>1827</v>
      </c>
      <c r="J71" s="832" t="s">
        <v>656</v>
      </c>
      <c r="K71" s="832" t="s">
        <v>1828</v>
      </c>
      <c r="L71" s="835">
        <v>248.55</v>
      </c>
      <c r="M71" s="835">
        <v>248.55</v>
      </c>
      <c r="N71" s="832">
        <v>1</v>
      </c>
      <c r="O71" s="836">
        <v>1</v>
      </c>
      <c r="P71" s="835">
        <v>248.55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4</v>
      </c>
      <c r="B72" s="832" t="s">
        <v>1698</v>
      </c>
      <c r="C72" s="832" t="s">
        <v>1703</v>
      </c>
      <c r="D72" s="833" t="s">
        <v>3117</v>
      </c>
      <c r="E72" s="834" t="s">
        <v>1723</v>
      </c>
      <c r="F72" s="832" t="s">
        <v>1699</v>
      </c>
      <c r="G72" s="832" t="s">
        <v>1763</v>
      </c>
      <c r="H72" s="832" t="s">
        <v>555</v>
      </c>
      <c r="I72" s="832" t="s">
        <v>1764</v>
      </c>
      <c r="J72" s="832" t="s">
        <v>670</v>
      </c>
      <c r="K72" s="832" t="s">
        <v>1765</v>
      </c>
      <c r="L72" s="835">
        <v>32.25</v>
      </c>
      <c r="M72" s="835">
        <v>64.5</v>
      </c>
      <c r="N72" s="832">
        <v>2</v>
      </c>
      <c r="O72" s="836">
        <v>1</v>
      </c>
      <c r="P72" s="835">
        <v>32.25</v>
      </c>
      <c r="Q72" s="837">
        <v>0.5</v>
      </c>
      <c r="R72" s="832">
        <v>1</v>
      </c>
      <c r="S72" s="837">
        <v>0.5</v>
      </c>
      <c r="T72" s="836">
        <v>0.5</v>
      </c>
      <c r="U72" s="838">
        <v>0.5</v>
      </c>
    </row>
    <row r="73" spans="1:21" ht="14.4" customHeight="1" x14ac:dyDescent="0.3">
      <c r="A73" s="831">
        <v>4</v>
      </c>
      <c r="B73" s="832" t="s">
        <v>1698</v>
      </c>
      <c r="C73" s="832" t="s">
        <v>1703</v>
      </c>
      <c r="D73" s="833" t="s">
        <v>3117</v>
      </c>
      <c r="E73" s="834" t="s">
        <v>1723</v>
      </c>
      <c r="F73" s="832" t="s">
        <v>1699</v>
      </c>
      <c r="G73" s="832" t="s">
        <v>1821</v>
      </c>
      <c r="H73" s="832" t="s">
        <v>555</v>
      </c>
      <c r="I73" s="832" t="s">
        <v>1868</v>
      </c>
      <c r="J73" s="832" t="s">
        <v>736</v>
      </c>
      <c r="K73" s="832" t="s">
        <v>1869</v>
      </c>
      <c r="L73" s="835">
        <v>0</v>
      </c>
      <c r="M73" s="835">
        <v>0</v>
      </c>
      <c r="N73" s="832">
        <v>2</v>
      </c>
      <c r="O73" s="836">
        <v>0.5</v>
      </c>
      <c r="P73" s="835">
        <v>0</v>
      </c>
      <c r="Q73" s="837"/>
      <c r="R73" s="832">
        <v>2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4</v>
      </c>
      <c r="B74" s="832" t="s">
        <v>1698</v>
      </c>
      <c r="C74" s="832" t="s">
        <v>1703</v>
      </c>
      <c r="D74" s="833" t="s">
        <v>3117</v>
      </c>
      <c r="E74" s="834" t="s">
        <v>1723</v>
      </c>
      <c r="F74" s="832" t="s">
        <v>1699</v>
      </c>
      <c r="G74" s="832" t="s">
        <v>1821</v>
      </c>
      <c r="H74" s="832" t="s">
        <v>555</v>
      </c>
      <c r="I74" s="832" t="s">
        <v>1870</v>
      </c>
      <c r="J74" s="832" t="s">
        <v>1823</v>
      </c>
      <c r="K74" s="832" t="s">
        <v>1824</v>
      </c>
      <c r="L74" s="835">
        <v>374.79</v>
      </c>
      <c r="M74" s="835">
        <v>374.79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4</v>
      </c>
      <c r="B75" s="832" t="s">
        <v>1698</v>
      </c>
      <c r="C75" s="832" t="s">
        <v>1703</v>
      </c>
      <c r="D75" s="833" t="s">
        <v>3117</v>
      </c>
      <c r="E75" s="834" t="s">
        <v>1720</v>
      </c>
      <c r="F75" s="832" t="s">
        <v>1699</v>
      </c>
      <c r="G75" s="832" t="s">
        <v>1871</v>
      </c>
      <c r="H75" s="832" t="s">
        <v>555</v>
      </c>
      <c r="I75" s="832" t="s">
        <v>1872</v>
      </c>
      <c r="J75" s="832" t="s">
        <v>628</v>
      </c>
      <c r="K75" s="832" t="s">
        <v>1873</v>
      </c>
      <c r="L75" s="835">
        <v>53.57</v>
      </c>
      <c r="M75" s="835">
        <v>160.71</v>
      </c>
      <c r="N75" s="832">
        <v>3</v>
      </c>
      <c r="O75" s="836">
        <v>0.5</v>
      </c>
      <c r="P75" s="835">
        <v>160.71</v>
      </c>
      <c r="Q75" s="837">
        <v>1</v>
      </c>
      <c r="R75" s="832">
        <v>3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4</v>
      </c>
      <c r="B76" s="832" t="s">
        <v>1698</v>
      </c>
      <c r="C76" s="832" t="s">
        <v>1703</v>
      </c>
      <c r="D76" s="833" t="s">
        <v>3117</v>
      </c>
      <c r="E76" s="834" t="s">
        <v>1720</v>
      </c>
      <c r="F76" s="832" t="s">
        <v>1699</v>
      </c>
      <c r="G76" s="832" t="s">
        <v>1763</v>
      </c>
      <c r="H76" s="832" t="s">
        <v>555</v>
      </c>
      <c r="I76" s="832" t="s">
        <v>1816</v>
      </c>
      <c r="J76" s="832" t="s">
        <v>670</v>
      </c>
      <c r="K76" s="832" t="s">
        <v>1817</v>
      </c>
      <c r="L76" s="835">
        <v>103.67</v>
      </c>
      <c r="M76" s="835">
        <v>103.67</v>
      </c>
      <c r="N76" s="832">
        <v>1</v>
      </c>
      <c r="O76" s="836">
        <v>0.5</v>
      </c>
      <c r="P76" s="835">
        <v>103.67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4</v>
      </c>
      <c r="B77" s="832" t="s">
        <v>1698</v>
      </c>
      <c r="C77" s="832" t="s">
        <v>1703</v>
      </c>
      <c r="D77" s="833" t="s">
        <v>3117</v>
      </c>
      <c r="E77" s="834" t="s">
        <v>1745</v>
      </c>
      <c r="F77" s="832" t="s">
        <v>1699</v>
      </c>
      <c r="G77" s="832" t="s">
        <v>1874</v>
      </c>
      <c r="H77" s="832" t="s">
        <v>555</v>
      </c>
      <c r="I77" s="832" t="s">
        <v>1875</v>
      </c>
      <c r="J77" s="832" t="s">
        <v>1876</v>
      </c>
      <c r="K77" s="832" t="s">
        <v>1877</v>
      </c>
      <c r="L77" s="835">
        <v>0</v>
      </c>
      <c r="M77" s="835">
        <v>0</v>
      </c>
      <c r="N77" s="832">
        <v>1</v>
      </c>
      <c r="O77" s="836">
        <v>0.5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4</v>
      </c>
      <c r="B78" s="832" t="s">
        <v>1698</v>
      </c>
      <c r="C78" s="832" t="s">
        <v>1703</v>
      </c>
      <c r="D78" s="833" t="s">
        <v>3117</v>
      </c>
      <c r="E78" s="834" t="s">
        <v>1745</v>
      </c>
      <c r="F78" s="832" t="s">
        <v>1699</v>
      </c>
      <c r="G78" s="832" t="s">
        <v>1760</v>
      </c>
      <c r="H78" s="832" t="s">
        <v>597</v>
      </c>
      <c r="I78" s="832" t="s">
        <v>1761</v>
      </c>
      <c r="J78" s="832" t="s">
        <v>1028</v>
      </c>
      <c r="K78" s="832" t="s">
        <v>1762</v>
      </c>
      <c r="L78" s="835">
        <v>736.33</v>
      </c>
      <c r="M78" s="835">
        <v>736.33</v>
      </c>
      <c r="N78" s="832">
        <v>1</v>
      </c>
      <c r="O78" s="836">
        <v>1</v>
      </c>
      <c r="P78" s="835">
        <v>736.33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4</v>
      </c>
      <c r="B79" s="832" t="s">
        <v>1698</v>
      </c>
      <c r="C79" s="832" t="s">
        <v>1703</v>
      </c>
      <c r="D79" s="833" t="s">
        <v>3117</v>
      </c>
      <c r="E79" s="834" t="s">
        <v>1745</v>
      </c>
      <c r="F79" s="832" t="s">
        <v>1699</v>
      </c>
      <c r="G79" s="832" t="s">
        <v>1878</v>
      </c>
      <c r="H79" s="832" t="s">
        <v>555</v>
      </c>
      <c r="I79" s="832" t="s">
        <v>1879</v>
      </c>
      <c r="J79" s="832" t="s">
        <v>1012</v>
      </c>
      <c r="K79" s="832" t="s">
        <v>1880</v>
      </c>
      <c r="L79" s="835">
        <v>0</v>
      </c>
      <c r="M79" s="835">
        <v>0</v>
      </c>
      <c r="N79" s="832">
        <v>1</v>
      </c>
      <c r="O79" s="836">
        <v>0.5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4</v>
      </c>
      <c r="B80" s="832" t="s">
        <v>1698</v>
      </c>
      <c r="C80" s="832" t="s">
        <v>1703</v>
      </c>
      <c r="D80" s="833" t="s">
        <v>3117</v>
      </c>
      <c r="E80" s="834" t="s">
        <v>1745</v>
      </c>
      <c r="F80" s="832" t="s">
        <v>1699</v>
      </c>
      <c r="G80" s="832" t="s">
        <v>1769</v>
      </c>
      <c r="H80" s="832" t="s">
        <v>597</v>
      </c>
      <c r="I80" s="832" t="s">
        <v>1446</v>
      </c>
      <c r="J80" s="832" t="s">
        <v>1447</v>
      </c>
      <c r="K80" s="832" t="s">
        <v>1448</v>
      </c>
      <c r="L80" s="835">
        <v>0</v>
      </c>
      <c r="M80" s="835">
        <v>0</v>
      </c>
      <c r="N80" s="832">
        <v>1</v>
      </c>
      <c r="O80" s="836">
        <v>1</v>
      </c>
      <c r="P80" s="835">
        <v>0</v>
      </c>
      <c r="Q80" s="837"/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4</v>
      </c>
      <c r="B81" s="832" t="s">
        <v>1698</v>
      </c>
      <c r="C81" s="832" t="s">
        <v>1705</v>
      </c>
      <c r="D81" s="833" t="s">
        <v>3118</v>
      </c>
      <c r="E81" s="834" t="s">
        <v>1715</v>
      </c>
      <c r="F81" s="832" t="s">
        <v>1699</v>
      </c>
      <c r="G81" s="832" t="s">
        <v>1752</v>
      </c>
      <c r="H81" s="832" t="s">
        <v>597</v>
      </c>
      <c r="I81" s="832" t="s">
        <v>1881</v>
      </c>
      <c r="J81" s="832" t="s">
        <v>1010</v>
      </c>
      <c r="K81" s="832" t="s">
        <v>1882</v>
      </c>
      <c r="L81" s="835">
        <v>144.01</v>
      </c>
      <c r="M81" s="835">
        <v>288.02</v>
      </c>
      <c r="N81" s="832">
        <v>2</v>
      </c>
      <c r="O81" s="836">
        <v>1</v>
      </c>
      <c r="P81" s="835">
        <v>288.02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4</v>
      </c>
      <c r="B82" s="832" t="s">
        <v>1698</v>
      </c>
      <c r="C82" s="832" t="s">
        <v>1705</v>
      </c>
      <c r="D82" s="833" t="s">
        <v>3118</v>
      </c>
      <c r="E82" s="834" t="s">
        <v>1715</v>
      </c>
      <c r="F82" s="832" t="s">
        <v>1699</v>
      </c>
      <c r="G82" s="832" t="s">
        <v>1757</v>
      </c>
      <c r="H82" s="832" t="s">
        <v>555</v>
      </c>
      <c r="I82" s="832" t="s">
        <v>1758</v>
      </c>
      <c r="J82" s="832" t="s">
        <v>709</v>
      </c>
      <c r="K82" s="832" t="s">
        <v>1759</v>
      </c>
      <c r="L82" s="835">
        <v>0</v>
      </c>
      <c r="M82" s="835">
        <v>0</v>
      </c>
      <c r="N82" s="832">
        <v>3</v>
      </c>
      <c r="O82" s="836">
        <v>1</v>
      </c>
      <c r="P82" s="835">
        <v>0</v>
      </c>
      <c r="Q82" s="837"/>
      <c r="R82" s="832">
        <v>3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4</v>
      </c>
      <c r="B83" s="832" t="s">
        <v>1698</v>
      </c>
      <c r="C83" s="832" t="s">
        <v>1705</v>
      </c>
      <c r="D83" s="833" t="s">
        <v>3118</v>
      </c>
      <c r="E83" s="834" t="s">
        <v>1715</v>
      </c>
      <c r="F83" s="832" t="s">
        <v>1699</v>
      </c>
      <c r="G83" s="832" t="s">
        <v>1883</v>
      </c>
      <c r="H83" s="832" t="s">
        <v>555</v>
      </c>
      <c r="I83" s="832" t="s">
        <v>1884</v>
      </c>
      <c r="J83" s="832" t="s">
        <v>1885</v>
      </c>
      <c r="K83" s="832" t="s">
        <v>1886</v>
      </c>
      <c r="L83" s="835">
        <v>107.27</v>
      </c>
      <c r="M83" s="835">
        <v>214.54</v>
      </c>
      <c r="N83" s="832">
        <v>2</v>
      </c>
      <c r="O83" s="836">
        <v>0.5</v>
      </c>
      <c r="P83" s="835">
        <v>214.54</v>
      </c>
      <c r="Q83" s="837">
        <v>1</v>
      </c>
      <c r="R83" s="832">
        <v>2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4</v>
      </c>
      <c r="B84" s="832" t="s">
        <v>1698</v>
      </c>
      <c r="C84" s="832" t="s">
        <v>1705</v>
      </c>
      <c r="D84" s="833" t="s">
        <v>3118</v>
      </c>
      <c r="E84" s="834" t="s">
        <v>1715</v>
      </c>
      <c r="F84" s="832" t="s">
        <v>1699</v>
      </c>
      <c r="G84" s="832" t="s">
        <v>1887</v>
      </c>
      <c r="H84" s="832" t="s">
        <v>555</v>
      </c>
      <c r="I84" s="832" t="s">
        <v>1888</v>
      </c>
      <c r="J84" s="832" t="s">
        <v>1889</v>
      </c>
      <c r="K84" s="832" t="s">
        <v>1890</v>
      </c>
      <c r="L84" s="835">
        <v>48.42</v>
      </c>
      <c r="M84" s="835">
        <v>48.42</v>
      </c>
      <c r="N84" s="832">
        <v>1</v>
      </c>
      <c r="O84" s="836">
        <v>1</v>
      </c>
      <c r="P84" s="835">
        <v>48.42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4</v>
      </c>
      <c r="B85" s="832" t="s">
        <v>1698</v>
      </c>
      <c r="C85" s="832" t="s">
        <v>1705</v>
      </c>
      <c r="D85" s="833" t="s">
        <v>3118</v>
      </c>
      <c r="E85" s="834" t="s">
        <v>1715</v>
      </c>
      <c r="F85" s="832" t="s">
        <v>1699</v>
      </c>
      <c r="G85" s="832" t="s">
        <v>1763</v>
      </c>
      <c r="H85" s="832" t="s">
        <v>555</v>
      </c>
      <c r="I85" s="832" t="s">
        <v>1816</v>
      </c>
      <c r="J85" s="832" t="s">
        <v>670</v>
      </c>
      <c r="K85" s="832" t="s">
        <v>1817</v>
      </c>
      <c r="L85" s="835">
        <v>103.67</v>
      </c>
      <c r="M85" s="835">
        <v>207.34</v>
      </c>
      <c r="N85" s="832">
        <v>2</v>
      </c>
      <c r="O85" s="836">
        <v>0.5</v>
      </c>
      <c r="P85" s="835">
        <v>207.34</v>
      </c>
      <c r="Q85" s="837">
        <v>1</v>
      </c>
      <c r="R85" s="832">
        <v>2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4</v>
      </c>
      <c r="B86" s="832" t="s">
        <v>1698</v>
      </c>
      <c r="C86" s="832" t="s">
        <v>1705</v>
      </c>
      <c r="D86" s="833" t="s">
        <v>3118</v>
      </c>
      <c r="E86" s="834" t="s">
        <v>1715</v>
      </c>
      <c r="F86" s="832" t="s">
        <v>1699</v>
      </c>
      <c r="G86" s="832" t="s">
        <v>1891</v>
      </c>
      <c r="H86" s="832" t="s">
        <v>555</v>
      </c>
      <c r="I86" s="832" t="s">
        <v>1892</v>
      </c>
      <c r="J86" s="832" t="s">
        <v>600</v>
      </c>
      <c r="K86" s="832" t="s">
        <v>1893</v>
      </c>
      <c r="L86" s="835">
        <v>52.61</v>
      </c>
      <c r="M86" s="835">
        <v>105.22</v>
      </c>
      <c r="N86" s="832">
        <v>2</v>
      </c>
      <c r="O86" s="836">
        <v>1</v>
      </c>
      <c r="P86" s="835">
        <v>105.22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4</v>
      </c>
      <c r="B87" s="832" t="s">
        <v>1698</v>
      </c>
      <c r="C87" s="832" t="s">
        <v>1705</v>
      </c>
      <c r="D87" s="833" t="s">
        <v>3118</v>
      </c>
      <c r="E87" s="834" t="s">
        <v>1717</v>
      </c>
      <c r="F87" s="832" t="s">
        <v>1699</v>
      </c>
      <c r="G87" s="832" t="s">
        <v>1894</v>
      </c>
      <c r="H87" s="832" t="s">
        <v>555</v>
      </c>
      <c r="I87" s="832" t="s">
        <v>1895</v>
      </c>
      <c r="J87" s="832" t="s">
        <v>1896</v>
      </c>
      <c r="K87" s="832" t="s">
        <v>1897</v>
      </c>
      <c r="L87" s="835">
        <v>132.97999999999999</v>
      </c>
      <c r="M87" s="835">
        <v>398.93999999999994</v>
      </c>
      <c r="N87" s="832">
        <v>3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4</v>
      </c>
      <c r="B88" s="832" t="s">
        <v>1698</v>
      </c>
      <c r="C88" s="832" t="s">
        <v>1705</v>
      </c>
      <c r="D88" s="833" t="s">
        <v>3118</v>
      </c>
      <c r="E88" s="834" t="s">
        <v>1717</v>
      </c>
      <c r="F88" s="832" t="s">
        <v>1699</v>
      </c>
      <c r="G88" s="832" t="s">
        <v>1781</v>
      </c>
      <c r="H88" s="832" t="s">
        <v>555</v>
      </c>
      <c r="I88" s="832" t="s">
        <v>1782</v>
      </c>
      <c r="J88" s="832" t="s">
        <v>981</v>
      </c>
      <c r="K88" s="832" t="s">
        <v>1783</v>
      </c>
      <c r="L88" s="835">
        <v>78.33</v>
      </c>
      <c r="M88" s="835">
        <v>156.66</v>
      </c>
      <c r="N88" s="832">
        <v>2</v>
      </c>
      <c r="O88" s="836">
        <v>1</v>
      </c>
      <c r="P88" s="835">
        <v>156.66</v>
      </c>
      <c r="Q88" s="837">
        <v>1</v>
      </c>
      <c r="R88" s="832">
        <v>2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4</v>
      </c>
      <c r="B89" s="832" t="s">
        <v>1698</v>
      </c>
      <c r="C89" s="832" t="s">
        <v>1705</v>
      </c>
      <c r="D89" s="833" t="s">
        <v>3118</v>
      </c>
      <c r="E89" s="834" t="s">
        <v>1717</v>
      </c>
      <c r="F89" s="832" t="s">
        <v>1699</v>
      </c>
      <c r="G89" s="832" t="s">
        <v>1763</v>
      </c>
      <c r="H89" s="832" t="s">
        <v>555</v>
      </c>
      <c r="I89" s="832" t="s">
        <v>1898</v>
      </c>
      <c r="J89" s="832" t="s">
        <v>1899</v>
      </c>
      <c r="K89" s="832" t="s">
        <v>1900</v>
      </c>
      <c r="L89" s="835">
        <v>0</v>
      </c>
      <c r="M89" s="835">
        <v>0</v>
      </c>
      <c r="N89" s="832">
        <v>1</v>
      </c>
      <c r="O89" s="836">
        <v>1</v>
      </c>
      <c r="P89" s="835"/>
      <c r="Q89" s="837"/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4</v>
      </c>
      <c r="B90" s="832" t="s">
        <v>1698</v>
      </c>
      <c r="C90" s="832" t="s">
        <v>1705</v>
      </c>
      <c r="D90" s="833" t="s">
        <v>3118</v>
      </c>
      <c r="E90" s="834" t="s">
        <v>1717</v>
      </c>
      <c r="F90" s="832" t="s">
        <v>1699</v>
      </c>
      <c r="G90" s="832" t="s">
        <v>1901</v>
      </c>
      <c r="H90" s="832" t="s">
        <v>555</v>
      </c>
      <c r="I90" s="832" t="s">
        <v>1902</v>
      </c>
      <c r="J90" s="832" t="s">
        <v>1903</v>
      </c>
      <c r="K90" s="832" t="s">
        <v>1904</v>
      </c>
      <c r="L90" s="835">
        <v>50.32</v>
      </c>
      <c r="M90" s="835">
        <v>50.32</v>
      </c>
      <c r="N90" s="832">
        <v>1</v>
      </c>
      <c r="O90" s="836">
        <v>1</v>
      </c>
      <c r="P90" s="835">
        <v>50.32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4</v>
      </c>
      <c r="B91" s="832" t="s">
        <v>1698</v>
      </c>
      <c r="C91" s="832" t="s">
        <v>1705</v>
      </c>
      <c r="D91" s="833" t="s">
        <v>3118</v>
      </c>
      <c r="E91" s="834" t="s">
        <v>1717</v>
      </c>
      <c r="F91" s="832" t="s">
        <v>1700</v>
      </c>
      <c r="G91" s="832" t="s">
        <v>1803</v>
      </c>
      <c r="H91" s="832" t="s">
        <v>555</v>
      </c>
      <c r="I91" s="832" t="s">
        <v>1905</v>
      </c>
      <c r="J91" s="832" t="s">
        <v>1805</v>
      </c>
      <c r="K91" s="832"/>
      <c r="L91" s="835">
        <v>0</v>
      </c>
      <c r="M91" s="835">
        <v>0</v>
      </c>
      <c r="N91" s="832">
        <v>3</v>
      </c>
      <c r="O91" s="836">
        <v>3</v>
      </c>
      <c r="P91" s="835">
        <v>0</v>
      </c>
      <c r="Q91" s="837"/>
      <c r="R91" s="832">
        <v>1</v>
      </c>
      <c r="S91" s="837">
        <v>0.33333333333333331</v>
      </c>
      <c r="T91" s="836">
        <v>1</v>
      </c>
      <c r="U91" s="838">
        <v>0.33333333333333331</v>
      </c>
    </row>
    <row r="92" spans="1:21" ht="14.4" customHeight="1" x14ac:dyDescent="0.3">
      <c r="A92" s="831">
        <v>4</v>
      </c>
      <c r="B92" s="832" t="s">
        <v>1698</v>
      </c>
      <c r="C92" s="832" t="s">
        <v>1705</v>
      </c>
      <c r="D92" s="833" t="s">
        <v>3118</v>
      </c>
      <c r="E92" s="834" t="s">
        <v>1717</v>
      </c>
      <c r="F92" s="832" t="s">
        <v>1701</v>
      </c>
      <c r="G92" s="832" t="s">
        <v>1906</v>
      </c>
      <c r="H92" s="832" t="s">
        <v>555</v>
      </c>
      <c r="I92" s="832" t="s">
        <v>1907</v>
      </c>
      <c r="J92" s="832" t="s">
        <v>1908</v>
      </c>
      <c r="K92" s="832" t="s">
        <v>1909</v>
      </c>
      <c r="L92" s="835">
        <v>255.41</v>
      </c>
      <c r="M92" s="835">
        <v>1277.05</v>
      </c>
      <c r="N92" s="832">
        <v>5</v>
      </c>
      <c r="O92" s="836">
        <v>2</v>
      </c>
      <c r="P92" s="835">
        <v>1277.05</v>
      </c>
      <c r="Q92" s="837">
        <v>1</v>
      </c>
      <c r="R92" s="832">
        <v>5</v>
      </c>
      <c r="S92" s="837">
        <v>1</v>
      </c>
      <c r="T92" s="836">
        <v>2</v>
      </c>
      <c r="U92" s="838">
        <v>1</v>
      </c>
    </row>
    <row r="93" spans="1:21" ht="14.4" customHeight="1" x14ac:dyDescent="0.3">
      <c r="A93" s="831">
        <v>4</v>
      </c>
      <c r="B93" s="832" t="s">
        <v>1698</v>
      </c>
      <c r="C93" s="832" t="s">
        <v>1705</v>
      </c>
      <c r="D93" s="833" t="s">
        <v>3118</v>
      </c>
      <c r="E93" s="834" t="s">
        <v>1717</v>
      </c>
      <c r="F93" s="832" t="s">
        <v>1701</v>
      </c>
      <c r="G93" s="832" t="s">
        <v>1906</v>
      </c>
      <c r="H93" s="832" t="s">
        <v>555</v>
      </c>
      <c r="I93" s="832" t="s">
        <v>1910</v>
      </c>
      <c r="J93" s="832" t="s">
        <v>1911</v>
      </c>
      <c r="K93" s="832" t="s">
        <v>1912</v>
      </c>
      <c r="L93" s="835">
        <v>56.25</v>
      </c>
      <c r="M93" s="835">
        <v>225</v>
      </c>
      <c r="N93" s="832">
        <v>4</v>
      </c>
      <c r="O93" s="836">
        <v>1</v>
      </c>
      <c r="P93" s="835">
        <v>225</v>
      </c>
      <c r="Q93" s="837">
        <v>1</v>
      </c>
      <c r="R93" s="832">
        <v>4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4</v>
      </c>
      <c r="B94" s="832" t="s">
        <v>1698</v>
      </c>
      <c r="C94" s="832" t="s">
        <v>1705</v>
      </c>
      <c r="D94" s="833" t="s">
        <v>3118</v>
      </c>
      <c r="E94" s="834" t="s">
        <v>1717</v>
      </c>
      <c r="F94" s="832" t="s">
        <v>1701</v>
      </c>
      <c r="G94" s="832" t="s">
        <v>1906</v>
      </c>
      <c r="H94" s="832" t="s">
        <v>555</v>
      </c>
      <c r="I94" s="832" t="s">
        <v>1913</v>
      </c>
      <c r="J94" s="832" t="s">
        <v>1914</v>
      </c>
      <c r="K94" s="832" t="s">
        <v>1915</v>
      </c>
      <c r="L94" s="835">
        <v>584.38</v>
      </c>
      <c r="M94" s="835">
        <v>2337.52</v>
      </c>
      <c r="N94" s="832">
        <v>4</v>
      </c>
      <c r="O94" s="836">
        <v>2</v>
      </c>
      <c r="P94" s="835">
        <v>2337.52</v>
      </c>
      <c r="Q94" s="837">
        <v>1</v>
      </c>
      <c r="R94" s="832">
        <v>4</v>
      </c>
      <c r="S94" s="837">
        <v>1</v>
      </c>
      <c r="T94" s="836">
        <v>2</v>
      </c>
      <c r="U94" s="838">
        <v>1</v>
      </c>
    </row>
    <row r="95" spans="1:21" ht="14.4" customHeight="1" x14ac:dyDescent="0.3">
      <c r="A95" s="831">
        <v>4</v>
      </c>
      <c r="B95" s="832" t="s">
        <v>1698</v>
      </c>
      <c r="C95" s="832" t="s">
        <v>1705</v>
      </c>
      <c r="D95" s="833" t="s">
        <v>3118</v>
      </c>
      <c r="E95" s="834" t="s">
        <v>1721</v>
      </c>
      <c r="F95" s="832" t="s">
        <v>1699</v>
      </c>
      <c r="G95" s="832" t="s">
        <v>1916</v>
      </c>
      <c r="H95" s="832" t="s">
        <v>597</v>
      </c>
      <c r="I95" s="832" t="s">
        <v>1552</v>
      </c>
      <c r="J95" s="832" t="s">
        <v>1553</v>
      </c>
      <c r="K95" s="832" t="s">
        <v>1554</v>
      </c>
      <c r="L95" s="835">
        <v>9.4</v>
      </c>
      <c r="M95" s="835">
        <v>18.8</v>
      </c>
      <c r="N95" s="832">
        <v>2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4</v>
      </c>
      <c r="B96" s="832" t="s">
        <v>1698</v>
      </c>
      <c r="C96" s="832" t="s">
        <v>1705</v>
      </c>
      <c r="D96" s="833" t="s">
        <v>3118</v>
      </c>
      <c r="E96" s="834" t="s">
        <v>1721</v>
      </c>
      <c r="F96" s="832" t="s">
        <v>1699</v>
      </c>
      <c r="G96" s="832" t="s">
        <v>1752</v>
      </c>
      <c r="H96" s="832" t="s">
        <v>597</v>
      </c>
      <c r="I96" s="832" t="s">
        <v>1881</v>
      </c>
      <c r="J96" s="832" t="s">
        <v>1010</v>
      </c>
      <c r="K96" s="832" t="s">
        <v>1882</v>
      </c>
      <c r="L96" s="835">
        <v>144.01</v>
      </c>
      <c r="M96" s="835">
        <v>144.01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4</v>
      </c>
      <c r="B97" s="832" t="s">
        <v>1698</v>
      </c>
      <c r="C97" s="832" t="s">
        <v>1705</v>
      </c>
      <c r="D97" s="833" t="s">
        <v>3118</v>
      </c>
      <c r="E97" s="834" t="s">
        <v>1721</v>
      </c>
      <c r="F97" s="832" t="s">
        <v>1699</v>
      </c>
      <c r="G97" s="832" t="s">
        <v>1917</v>
      </c>
      <c r="H97" s="832" t="s">
        <v>555</v>
      </c>
      <c r="I97" s="832" t="s">
        <v>1918</v>
      </c>
      <c r="J97" s="832" t="s">
        <v>635</v>
      </c>
      <c r="K97" s="832" t="s">
        <v>1919</v>
      </c>
      <c r="L97" s="835">
        <v>37.61</v>
      </c>
      <c r="M97" s="835">
        <v>37.61</v>
      </c>
      <c r="N97" s="832">
        <v>1</v>
      </c>
      <c r="O97" s="836">
        <v>1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4</v>
      </c>
      <c r="B98" s="832" t="s">
        <v>1698</v>
      </c>
      <c r="C98" s="832" t="s">
        <v>1705</v>
      </c>
      <c r="D98" s="833" t="s">
        <v>3118</v>
      </c>
      <c r="E98" s="834" t="s">
        <v>1721</v>
      </c>
      <c r="F98" s="832" t="s">
        <v>1699</v>
      </c>
      <c r="G98" s="832" t="s">
        <v>1920</v>
      </c>
      <c r="H98" s="832" t="s">
        <v>555</v>
      </c>
      <c r="I98" s="832" t="s">
        <v>1921</v>
      </c>
      <c r="J98" s="832" t="s">
        <v>648</v>
      </c>
      <c r="K98" s="832" t="s">
        <v>1922</v>
      </c>
      <c r="L98" s="835">
        <v>159.16999999999999</v>
      </c>
      <c r="M98" s="835">
        <v>159.16999999999999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4</v>
      </c>
      <c r="B99" s="832" t="s">
        <v>1698</v>
      </c>
      <c r="C99" s="832" t="s">
        <v>1705</v>
      </c>
      <c r="D99" s="833" t="s">
        <v>3118</v>
      </c>
      <c r="E99" s="834" t="s">
        <v>1721</v>
      </c>
      <c r="F99" s="832" t="s">
        <v>1699</v>
      </c>
      <c r="G99" s="832" t="s">
        <v>1923</v>
      </c>
      <c r="H99" s="832" t="s">
        <v>555</v>
      </c>
      <c r="I99" s="832" t="s">
        <v>1924</v>
      </c>
      <c r="J99" s="832" t="s">
        <v>1925</v>
      </c>
      <c r="K99" s="832" t="s">
        <v>1926</v>
      </c>
      <c r="L99" s="835">
        <v>49.2</v>
      </c>
      <c r="M99" s="835">
        <v>98.4</v>
      </c>
      <c r="N99" s="832">
        <v>2</v>
      </c>
      <c r="O99" s="836">
        <v>1</v>
      </c>
      <c r="P99" s="835">
        <v>49.2</v>
      </c>
      <c r="Q99" s="837">
        <v>0.5</v>
      </c>
      <c r="R99" s="832">
        <v>1</v>
      </c>
      <c r="S99" s="837">
        <v>0.5</v>
      </c>
      <c r="T99" s="836">
        <v>0.5</v>
      </c>
      <c r="U99" s="838">
        <v>0.5</v>
      </c>
    </row>
    <row r="100" spans="1:21" ht="14.4" customHeight="1" x14ac:dyDescent="0.3">
      <c r="A100" s="831">
        <v>4</v>
      </c>
      <c r="B100" s="832" t="s">
        <v>1698</v>
      </c>
      <c r="C100" s="832" t="s">
        <v>1705</v>
      </c>
      <c r="D100" s="833" t="s">
        <v>3118</v>
      </c>
      <c r="E100" s="834" t="s">
        <v>1721</v>
      </c>
      <c r="F100" s="832" t="s">
        <v>1699</v>
      </c>
      <c r="G100" s="832" t="s">
        <v>1826</v>
      </c>
      <c r="H100" s="832" t="s">
        <v>555</v>
      </c>
      <c r="I100" s="832" t="s">
        <v>1827</v>
      </c>
      <c r="J100" s="832" t="s">
        <v>656</v>
      </c>
      <c r="K100" s="832" t="s">
        <v>1828</v>
      </c>
      <c r="L100" s="835">
        <v>248.55</v>
      </c>
      <c r="M100" s="835">
        <v>248.55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4</v>
      </c>
      <c r="B101" s="832" t="s">
        <v>1698</v>
      </c>
      <c r="C101" s="832" t="s">
        <v>1705</v>
      </c>
      <c r="D101" s="833" t="s">
        <v>3118</v>
      </c>
      <c r="E101" s="834" t="s">
        <v>1721</v>
      </c>
      <c r="F101" s="832" t="s">
        <v>1699</v>
      </c>
      <c r="G101" s="832" t="s">
        <v>1763</v>
      </c>
      <c r="H101" s="832" t="s">
        <v>555</v>
      </c>
      <c r="I101" s="832" t="s">
        <v>1927</v>
      </c>
      <c r="J101" s="832" t="s">
        <v>1928</v>
      </c>
      <c r="K101" s="832" t="s">
        <v>1765</v>
      </c>
      <c r="L101" s="835">
        <v>32.25</v>
      </c>
      <c r="M101" s="835">
        <v>64.5</v>
      </c>
      <c r="N101" s="832">
        <v>2</v>
      </c>
      <c r="O101" s="836">
        <v>0.5</v>
      </c>
      <c r="P101" s="835">
        <v>64.5</v>
      </c>
      <c r="Q101" s="837">
        <v>1</v>
      </c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4</v>
      </c>
      <c r="B102" s="832" t="s">
        <v>1698</v>
      </c>
      <c r="C102" s="832" t="s">
        <v>1705</v>
      </c>
      <c r="D102" s="833" t="s">
        <v>3118</v>
      </c>
      <c r="E102" s="834" t="s">
        <v>1721</v>
      </c>
      <c r="F102" s="832" t="s">
        <v>1699</v>
      </c>
      <c r="G102" s="832" t="s">
        <v>1763</v>
      </c>
      <c r="H102" s="832" t="s">
        <v>555</v>
      </c>
      <c r="I102" s="832" t="s">
        <v>1929</v>
      </c>
      <c r="J102" s="832" t="s">
        <v>1928</v>
      </c>
      <c r="K102" s="832" t="s">
        <v>1930</v>
      </c>
      <c r="L102" s="835">
        <v>115.18</v>
      </c>
      <c r="M102" s="835">
        <v>115.18</v>
      </c>
      <c r="N102" s="832">
        <v>1</v>
      </c>
      <c r="O102" s="836">
        <v>1</v>
      </c>
      <c r="P102" s="835">
        <v>115.18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4</v>
      </c>
      <c r="B103" s="832" t="s">
        <v>1698</v>
      </c>
      <c r="C103" s="832" t="s">
        <v>1705</v>
      </c>
      <c r="D103" s="833" t="s">
        <v>3118</v>
      </c>
      <c r="E103" s="834" t="s">
        <v>1721</v>
      </c>
      <c r="F103" s="832" t="s">
        <v>1699</v>
      </c>
      <c r="G103" s="832" t="s">
        <v>1931</v>
      </c>
      <c r="H103" s="832" t="s">
        <v>597</v>
      </c>
      <c r="I103" s="832" t="s">
        <v>1932</v>
      </c>
      <c r="J103" s="832" t="s">
        <v>923</v>
      </c>
      <c r="K103" s="832" t="s">
        <v>1933</v>
      </c>
      <c r="L103" s="835">
        <v>143.09</v>
      </c>
      <c r="M103" s="835">
        <v>143.09</v>
      </c>
      <c r="N103" s="832">
        <v>1</v>
      </c>
      <c r="O103" s="836">
        <v>0.5</v>
      </c>
      <c r="P103" s="835">
        <v>143.09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4</v>
      </c>
      <c r="B104" s="832" t="s">
        <v>1698</v>
      </c>
      <c r="C104" s="832" t="s">
        <v>1705</v>
      </c>
      <c r="D104" s="833" t="s">
        <v>3118</v>
      </c>
      <c r="E104" s="834" t="s">
        <v>1721</v>
      </c>
      <c r="F104" s="832" t="s">
        <v>1699</v>
      </c>
      <c r="G104" s="832" t="s">
        <v>1934</v>
      </c>
      <c r="H104" s="832" t="s">
        <v>555</v>
      </c>
      <c r="I104" s="832" t="s">
        <v>1935</v>
      </c>
      <c r="J104" s="832" t="s">
        <v>1936</v>
      </c>
      <c r="K104" s="832" t="s">
        <v>1937</v>
      </c>
      <c r="L104" s="835">
        <v>248.55</v>
      </c>
      <c r="M104" s="835">
        <v>1491.3000000000002</v>
      </c>
      <c r="N104" s="832">
        <v>6</v>
      </c>
      <c r="O104" s="836">
        <v>6</v>
      </c>
      <c r="P104" s="835">
        <v>497.1</v>
      </c>
      <c r="Q104" s="837">
        <v>0.33333333333333331</v>
      </c>
      <c r="R104" s="832">
        <v>2</v>
      </c>
      <c r="S104" s="837">
        <v>0.33333333333333331</v>
      </c>
      <c r="T104" s="836">
        <v>2</v>
      </c>
      <c r="U104" s="838">
        <v>0.33333333333333331</v>
      </c>
    </row>
    <row r="105" spans="1:21" ht="14.4" customHeight="1" x14ac:dyDescent="0.3">
      <c r="A105" s="831">
        <v>4</v>
      </c>
      <c r="B105" s="832" t="s">
        <v>1698</v>
      </c>
      <c r="C105" s="832" t="s">
        <v>1705</v>
      </c>
      <c r="D105" s="833" t="s">
        <v>3118</v>
      </c>
      <c r="E105" s="834" t="s">
        <v>1721</v>
      </c>
      <c r="F105" s="832" t="s">
        <v>1699</v>
      </c>
      <c r="G105" s="832" t="s">
        <v>1938</v>
      </c>
      <c r="H105" s="832" t="s">
        <v>597</v>
      </c>
      <c r="I105" s="832" t="s">
        <v>1642</v>
      </c>
      <c r="J105" s="832" t="s">
        <v>1107</v>
      </c>
      <c r="K105" s="832" t="s">
        <v>1643</v>
      </c>
      <c r="L105" s="835">
        <v>63.75</v>
      </c>
      <c r="M105" s="835">
        <v>127.5</v>
      </c>
      <c r="N105" s="832">
        <v>2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4</v>
      </c>
      <c r="B106" s="832" t="s">
        <v>1698</v>
      </c>
      <c r="C106" s="832" t="s">
        <v>1705</v>
      </c>
      <c r="D106" s="833" t="s">
        <v>3118</v>
      </c>
      <c r="E106" s="834" t="s">
        <v>1721</v>
      </c>
      <c r="F106" s="832" t="s">
        <v>1699</v>
      </c>
      <c r="G106" s="832" t="s">
        <v>1939</v>
      </c>
      <c r="H106" s="832" t="s">
        <v>597</v>
      </c>
      <c r="I106" s="832" t="s">
        <v>1566</v>
      </c>
      <c r="J106" s="832" t="s">
        <v>1567</v>
      </c>
      <c r="K106" s="832" t="s">
        <v>1568</v>
      </c>
      <c r="L106" s="835">
        <v>122.96</v>
      </c>
      <c r="M106" s="835">
        <v>245.92</v>
      </c>
      <c r="N106" s="832">
        <v>2</v>
      </c>
      <c r="O106" s="836">
        <v>1</v>
      </c>
      <c r="P106" s="835">
        <v>245.92</v>
      </c>
      <c r="Q106" s="837">
        <v>1</v>
      </c>
      <c r="R106" s="832">
        <v>2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4</v>
      </c>
      <c r="B107" s="832" t="s">
        <v>1698</v>
      </c>
      <c r="C107" s="832" t="s">
        <v>1705</v>
      </c>
      <c r="D107" s="833" t="s">
        <v>3118</v>
      </c>
      <c r="E107" s="834" t="s">
        <v>1721</v>
      </c>
      <c r="F107" s="832" t="s">
        <v>1699</v>
      </c>
      <c r="G107" s="832" t="s">
        <v>1769</v>
      </c>
      <c r="H107" s="832" t="s">
        <v>597</v>
      </c>
      <c r="I107" s="832" t="s">
        <v>1446</v>
      </c>
      <c r="J107" s="832" t="s">
        <v>1447</v>
      </c>
      <c r="K107" s="832" t="s">
        <v>1448</v>
      </c>
      <c r="L107" s="835">
        <v>0</v>
      </c>
      <c r="M107" s="835">
        <v>0</v>
      </c>
      <c r="N107" s="832">
        <v>2</v>
      </c>
      <c r="O107" s="836">
        <v>1</v>
      </c>
      <c r="P107" s="835">
        <v>0</v>
      </c>
      <c r="Q107" s="837"/>
      <c r="R107" s="832">
        <v>2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4</v>
      </c>
      <c r="B108" s="832" t="s">
        <v>1698</v>
      </c>
      <c r="C108" s="832" t="s">
        <v>1705</v>
      </c>
      <c r="D108" s="833" t="s">
        <v>3118</v>
      </c>
      <c r="E108" s="834" t="s">
        <v>1721</v>
      </c>
      <c r="F108" s="832" t="s">
        <v>1699</v>
      </c>
      <c r="G108" s="832" t="s">
        <v>1770</v>
      </c>
      <c r="H108" s="832" t="s">
        <v>597</v>
      </c>
      <c r="I108" s="832" t="s">
        <v>1341</v>
      </c>
      <c r="J108" s="832" t="s">
        <v>1342</v>
      </c>
      <c r="K108" s="832" t="s">
        <v>1343</v>
      </c>
      <c r="L108" s="835">
        <v>414.07</v>
      </c>
      <c r="M108" s="835">
        <v>414.07</v>
      </c>
      <c r="N108" s="832">
        <v>1</v>
      </c>
      <c r="O108" s="836">
        <v>0.5</v>
      </c>
      <c r="P108" s="835">
        <v>414.07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4</v>
      </c>
      <c r="B109" s="832" t="s">
        <v>1698</v>
      </c>
      <c r="C109" s="832" t="s">
        <v>1705</v>
      </c>
      <c r="D109" s="833" t="s">
        <v>3118</v>
      </c>
      <c r="E109" s="834" t="s">
        <v>1721</v>
      </c>
      <c r="F109" s="832" t="s">
        <v>1699</v>
      </c>
      <c r="G109" s="832" t="s">
        <v>1821</v>
      </c>
      <c r="H109" s="832" t="s">
        <v>555</v>
      </c>
      <c r="I109" s="832" t="s">
        <v>1822</v>
      </c>
      <c r="J109" s="832" t="s">
        <v>1823</v>
      </c>
      <c r="K109" s="832" t="s">
        <v>1824</v>
      </c>
      <c r="L109" s="835">
        <v>374.79</v>
      </c>
      <c r="M109" s="835">
        <v>1124.3700000000001</v>
      </c>
      <c r="N109" s="832">
        <v>3</v>
      </c>
      <c r="O109" s="836">
        <v>1</v>
      </c>
      <c r="P109" s="835">
        <v>1124.3700000000001</v>
      </c>
      <c r="Q109" s="837">
        <v>1</v>
      </c>
      <c r="R109" s="832">
        <v>3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4</v>
      </c>
      <c r="B110" s="832" t="s">
        <v>1698</v>
      </c>
      <c r="C110" s="832" t="s">
        <v>1705</v>
      </c>
      <c r="D110" s="833" t="s">
        <v>3118</v>
      </c>
      <c r="E110" s="834" t="s">
        <v>1721</v>
      </c>
      <c r="F110" s="832" t="s">
        <v>1701</v>
      </c>
      <c r="G110" s="832" t="s">
        <v>1940</v>
      </c>
      <c r="H110" s="832" t="s">
        <v>555</v>
      </c>
      <c r="I110" s="832" t="s">
        <v>1941</v>
      </c>
      <c r="J110" s="832" t="s">
        <v>1942</v>
      </c>
      <c r="K110" s="832" t="s">
        <v>1943</v>
      </c>
      <c r="L110" s="835">
        <v>500</v>
      </c>
      <c r="M110" s="835">
        <v>500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4</v>
      </c>
      <c r="B111" s="832" t="s">
        <v>1698</v>
      </c>
      <c r="C111" s="832" t="s">
        <v>1705</v>
      </c>
      <c r="D111" s="833" t="s">
        <v>3118</v>
      </c>
      <c r="E111" s="834" t="s">
        <v>1721</v>
      </c>
      <c r="F111" s="832" t="s">
        <v>1701</v>
      </c>
      <c r="G111" s="832" t="s">
        <v>1940</v>
      </c>
      <c r="H111" s="832" t="s">
        <v>555</v>
      </c>
      <c r="I111" s="832" t="s">
        <v>1944</v>
      </c>
      <c r="J111" s="832" t="s">
        <v>1945</v>
      </c>
      <c r="K111" s="832" t="s">
        <v>1946</v>
      </c>
      <c r="L111" s="835">
        <v>287</v>
      </c>
      <c r="M111" s="835">
        <v>2009</v>
      </c>
      <c r="N111" s="832">
        <v>7</v>
      </c>
      <c r="O111" s="836">
        <v>5</v>
      </c>
      <c r="P111" s="835">
        <v>574</v>
      </c>
      <c r="Q111" s="837">
        <v>0.2857142857142857</v>
      </c>
      <c r="R111" s="832">
        <v>2</v>
      </c>
      <c r="S111" s="837">
        <v>0.2857142857142857</v>
      </c>
      <c r="T111" s="836">
        <v>1</v>
      </c>
      <c r="U111" s="838">
        <v>0.2</v>
      </c>
    </row>
    <row r="112" spans="1:21" ht="14.4" customHeight="1" x14ac:dyDescent="0.3">
      <c r="A112" s="831">
        <v>4</v>
      </c>
      <c r="B112" s="832" t="s">
        <v>1698</v>
      </c>
      <c r="C112" s="832" t="s">
        <v>1705</v>
      </c>
      <c r="D112" s="833" t="s">
        <v>3118</v>
      </c>
      <c r="E112" s="834" t="s">
        <v>1721</v>
      </c>
      <c r="F112" s="832" t="s">
        <v>1701</v>
      </c>
      <c r="G112" s="832" t="s">
        <v>1940</v>
      </c>
      <c r="H112" s="832" t="s">
        <v>555</v>
      </c>
      <c r="I112" s="832" t="s">
        <v>1947</v>
      </c>
      <c r="J112" s="832" t="s">
        <v>1948</v>
      </c>
      <c r="K112" s="832" t="s">
        <v>1949</v>
      </c>
      <c r="L112" s="835">
        <v>253</v>
      </c>
      <c r="M112" s="835">
        <v>1012</v>
      </c>
      <c r="N112" s="832">
        <v>4</v>
      </c>
      <c r="O112" s="836">
        <v>3</v>
      </c>
      <c r="P112" s="835">
        <v>1012</v>
      </c>
      <c r="Q112" s="837">
        <v>1</v>
      </c>
      <c r="R112" s="832">
        <v>4</v>
      </c>
      <c r="S112" s="837">
        <v>1</v>
      </c>
      <c r="T112" s="836">
        <v>3</v>
      </c>
      <c r="U112" s="838">
        <v>1</v>
      </c>
    </row>
    <row r="113" spans="1:21" ht="14.4" customHeight="1" x14ac:dyDescent="0.3">
      <c r="A113" s="831">
        <v>4</v>
      </c>
      <c r="B113" s="832" t="s">
        <v>1698</v>
      </c>
      <c r="C113" s="832" t="s">
        <v>1705</v>
      </c>
      <c r="D113" s="833" t="s">
        <v>3118</v>
      </c>
      <c r="E113" s="834" t="s">
        <v>1721</v>
      </c>
      <c r="F113" s="832" t="s">
        <v>1701</v>
      </c>
      <c r="G113" s="832" t="s">
        <v>1940</v>
      </c>
      <c r="H113" s="832" t="s">
        <v>555</v>
      </c>
      <c r="I113" s="832" t="s">
        <v>1950</v>
      </c>
      <c r="J113" s="832" t="s">
        <v>1951</v>
      </c>
      <c r="K113" s="832" t="s">
        <v>1952</v>
      </c>
      <c r="L113" s="835">
        <v>315.5</v>
      </c>
      <c r="M113" s="835">
        <v>2208.5</v>
      </c>
      <c r="N113" s="832">
        <v>7</v>
      </c>
      <c r="O113" s="836">
        <v>5</v>
      </c>
      <c r="P113" s="835">
        <v>2208.5</v>
      </c>
      <c r="Q113" s="837">
        <v>1</v>
      </c>
      <c r="R113" s="832">
        <v>7</v>
      </c>
      <c r="S113" s="837">
        <v>1</v>
      </c>
      <c r="T113" s="836">
        <v>5</v>
      </c>
      <c r="U113" s="838">
        <v>1</v>
      </c>
    </row>
    <row r="114" spans="1:21" ht="14.4" customHeight="1" x14ac:dyDescent="0.3">
      <c r="A114" s="831">
        <v>4</v>
      </c>
      <c r="B114" s="832" t="s">
        <v>1698</v>
      </c>
      <c r="C114" s="832" t="s">
        <v>1705</v>
      </c>
      <c r="D114" s="833" t="s">
        <v>3118</v>
      </c>
      <c r="E114" s="834" t="s">
        <v>1721</v>
      </c>
      <c r="F114" s="832" t="s">
        <v>1701</v>
      </c>
      <c r="G114" s="832" t="s">
        <v>1940</v>
      </c>
      <c r="H114" s="832" t="s">
        <v>555</v>
      </c>
      <c r="I114" s="832" t="s">
        <v>1953</v>
      </c>
      <c r="J114" s="832" t="s">
        <v>1954</v>
      </c>
      <c r="K114" s="832" t="s">
        <v>1955</v>
      </c>
      <c r="L114" s="835">
        <v>484.6</v>
      </c>
      <c r="M114" s="835">
        <v>484.6</v>
      </c>
      <c r="N114" s="832">
        <v>1</v>
      </c>
      <c r="O114" s="836">
        <v>1</v>
      </c>
      <c r="P114" s="835">
        <v>484.6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4</v>
      </c>
      <c r="B115" s="832" t="s">
        <v>1698</v>
      </c>
      <c r="C115" s="832" t="s">
        <v>1705</v>
      </c>
      <c r="D115" s="833" t="s">
        <v>3118</v>
      </c>
      <c r="E115" s="834" t="s">
        <v>1721</v>
      </c>
      <c r="F115" s="832" t="s">
        <v>1701</v>
      </c>
      <c r="G115" s="832" t="s">
        <v>1940</v>
      </c>
      <c r="H115" s="832" t="s">
        <v>555</v>
      </c>
      <c r="I115" s="832" t="s">
        <v>1956</v>
      </c>
      <c r="J115" s="832" t="s">
        <v>1957</v>
      </c>
      <c r="K115" s="832" t="s">
        <v>1958</v>
      </c>
      <c r="L115" s="835">
        <v>291.2</v>
      </c>
      <c r="M115" s="835">
        <v>3494.4</v>
      </c>
      <c r="N115" s="832">
        <v>12</v>
      </c>
      <c r="O115" s="836">
        <v>5</v>
      </c>
      <c r="P115" s="835">
        <v>3494.4</v>
      </c>
      <c r="Q115" s="837">
        <v>1</v>
      </c>
      <c r="R115" s="832">
        <v>12</v>
      </c>
      <c r="S115" s="837">
        <v>1</v>
      </c>
      <c r="T115" s="836">
        <v>5</v>
      </c>
      <c r="U115" s="838">
        <v>1</v>
      </c>
    </row>
    <row r="116" spans="1:21" ht="14.4" customHeight="1" x14ac:dyDescent="0.3">
      <c r="A116" s="831">
        <v>4</v>
      </c>
      <c r="B116" s="832" t="s">
        <v>1698</v>
      </c>
      <c r="C116" s="832" t="s">
        <v>1705</v>
      </c>
      <c r="D116" s="833" t="s">
        <v>3118</v>
      </c>
      <c r="E116" s="834" t="s">
        <v>1721</v>
      </c>
      <c r="F116" s="832" t="s">
        <v>1701</v>
      </c>
      <c r="G116" s="832" t="s">
        <v>1940</v>
      </c>
      <c r="H116" s="832" t="s">
        <v>555</v>
      </c>
      <c r="I116" s="832" t="s">
        <v>1959</v>
      </c>
      <c r="J116" s="832" t="s">
        <v>1960</v>
      </c>
      <c r="K116" s="832" t="s">
        <v>1961</v>
      </c>
      <c r="L116" s="835">
        <v>201.3</v>
      </c>
      <c r="M116" s="835">
        <v>201.3</v>
      </c>
      <c r="N116" s="832">
        <v>1</v>
      </c>
      <c r="O116" s="836">
        <v>1</v>
      </c>
      <c r="P116" s="835">
        <v>201.3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4</v>
      </c>
      <c r="B117" s="832" t="s">
        <v>1698</v>
      </c>
      <c r="C117" s="832" t="s">
        <v>1705</v>
      </c>
      <c r="D117" s="833" t="s">
        <v>3118</v>
      </c>
      <c r="E117" s="834" t="s">
        <v>1721</v>
      </c>
      <c r="F117" s="832" t="s">
        <v>1701</v>
      </c>
      <c r="G117" s="832" t="s">
        <v>1940</v>
      </c>
      <c r="H117" s="832" t="s">
        <v>555</v>
      </c>
      <c r="I117" s="832" t="s">
        <v>1962</v>
      </c>
      <c r="J117" s="832" t="s">
        <v>1963</v>
      </c>
      <c r="K117" s="832" t="s">
        <v>1964</v>
      </c>
      <c r="L117" s="835">
        <v>161</v>
      </c>
      <c r="M117" s="835">
        <v>161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4</v>
      </c>
      <c r="B118" s="832" t="s">
        <v>1698</v>
      </c>
      <c r="C118" s="832" t="s">
        <v>1705</v>
      </c>
      <c r="D118" s="833" t="s">
        <v>3118</v>
      </c>
      <c r="E118" s="834" t="s">
        <v>1721</v>
      </c>
      <c r="F118" s="832" t="s">
        <v>1701</v>
      </c>
      <c r="G118" s="832" t="s">
        <v>1940</v>
      </c>
      <c r="H118" s="832" t="s">
        <v>555</v>
      </c>
      <c r="I118" s="832" t="s">
        <v>1965</v>
      </c>
      <c r="J118" s="832" t="s">
        <v>1966</v>
      </c>
      <c r="K118" s="832" t="s">
        <v>1909</v>
      </c>
      <c r="L118" s="835">
        <v>500</v>
      </c>
      <c r="M118" s="835">
        <v>2500</v>
      </c>
      <c r="N118" s="832">
        <v>5</v>
      </c>
      <c r="O118" s="836">
        <v>5</v>
      </c>
      <c r="P118" s="835">
        <v>500</v>
      </c>
      <c r="Q118" s="837">
        <v>0.2</v>
      </c>
      <c r="R118" s="832">
        <v>1</v>
      </c>
      <c r="S118" s="837">
        <v>0.2</v>
      </c>
      <c r="T118" s="836">
        <v>1</v>
      </c>
      <c r="U118" s="838">
        <v>0.2</v>
      </c>
    </row>
    <row r="119" spans="1:21" ht="14.4" customHeight="1" x14ac:dyDescent="0.3">
      <c r="A119" s="831">
        <v>4</v>
      </c>
      <c r="B119" s="832" t="s">
        <v>1698</v>
      </c>
      <c r="C119" s="832" t="s">
        <v>1705</v>
      </c>
      <c r="D119" s="833" t="s">
        <v>3118</v>
      </c>
      <c r="E119" s="834" t="s">
        <v>1721</v>
      </c>
      <c r="F119" s="832" t="s">
        <v>1701</v>
      </c>
      <c r="G119" s="832" t="s">
        <v>1940</v>
      </c>
      <c r="H119" s="832" t="s">
        <v>555</v>
      </c>
      <c r="I119" s="832" t="s">
        <v>1967</v>
      </c>
      <c r="J119" s="832" t="s">
        <v>1968</v>
      </c>
      <c r="K119" s="832" t="s">
        <v>1969</v>
      </c>
      <c r="L119" s="835">
        <v>579</v>
      </c>
      <c r="M119" s="835">
        <v>579</v>
      </c>
      <c r="N119" s="832">
        <v>1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4</v>
      </c>
      <c r="B120" s="832" t="s">
        <v>1698</v>
      </c>
      <c r="C120" s="832" t="s">
        <v>1705</v>
      </c>
      <c r="D120" s="833" t="s">
        <v>3118</v>
      </c>
      <c r="E120" s="834" t="s">
        <v>1721</v>
      </c>
      <c r="F120" s="832" t="s">
        <v>1701</v>
      </c>
      <c r="G120" s="832" t="s">
        <v>1940</v>
      </c>
      <c r="H120" s="832" t="s">
        <v>555</v>
      </c>
      <c r="I120" s="832" t="s">
        <v>1970</v>
      </c>
      <c r="J120" s="832" t="s">
        <v>1971</v>
      </c>
      <c r="K120" s="832" t="s">
        <v>1972</v>
      </c>
      <c r="L120" s="835">
        <v>180.25</v>
      </c>
      <c r="M120" s="835">
        <v>360.5</v>
      </c>
      <c r="N120" s="832">
        <v>2</v>
      </c>
      <c r="O120" s="836">
        <v>1</v>
      </c>
      <c r="P120" s="835">
        <v>360.5</v>
      </c>
      <c r="Q120" s="837">
        <v>1</v>
      </c>
      <c r="R120" s="832">
        <v>2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4</v>
      </c>
      <c r="B121" s="832" t="s">
        <v>1698</v>
      </c>
      <c r="C121" s="832" t="s">
        <v>1705</v>
      </c>
      <c r="D121" s="833" t="s">
        <v>3118</v>
      </c>
      <c r="E121" s="834" t="s">
        <v>1721</v>
      </c>
      <c r="F121" s="832" t="s">
        <v>1701</v>
      </c>
      <c r="G121" s="832" t="s">
        <v>1940</v>
      </c>
      <c r="H121" s="832" t="s">
        <v>555</v>
      </c>
      <c r="I121" s="832" t="s">
        <v>1973</v>
      </c>
      <c r="J121" s="832" t="s">
        <v>1974</v>
      </c>
      <c r="K121" s="832" t="s">
        <v>1975</v>
      </c>
      <c r="L121" s="835">
        <v>5343.9</v>
      </c>
      <c r="M121" s="835">
        <v>32063.399999999998</v>
      </c>
      <c r="N121" s="832">
        <v>6</v>
      </c>
      <c r="O121" s="836">
        <v>2</v>
      </c>
      <c r="P121" s="835">
        <v>32063.399999999998</v>
      </c>
      <c r="Q121" s="837">
        <v>1</v>
      </c>
      <c r="R121" s="832">
        <v>6</v>
      </c>
      <c r="S121" s="837">
        <v>1</v>
      </c>
      <c r="T121" s="836">
        <v>2</v>
      </c>
      <c r="U121" s="838">
        <v>1</v>
      </c>
    </row>
    <row r="122" spans="1:21" ht="14.4" customHeight="1" x14ac:dyDescent="0.3">
      <c r="A122" s="831">
        <v>4</v>
      </c>
      <c r="B122" s="832" t="s">
        <v>1698</v>
      </c>
      <c r="C122" s="832" t="s">
        <v>1705</v>
      </c>
      <c r="D122" s="833" t="s">
        <v>3118</v>
      </c>
      <c r="E122" s="834" t="s">
        <v>1721</v>
      </c>
      <c r="F122" s="832" t="s">
        <v>1701</v>
      </c>
      <c r="G122" s="832" t="s">
        <v>1940</v>
      </c>
      <c r="H122" s="832" t="s">
        <v>555</v>
      </c>
      <c r="I122" s="832" t="s">
        <v>1976</v>
      </c>
      <c r="J122" s="832" t="s">
        <v>1977</v>
      </c>
      <c r="K122" s="832" t="s">
        <v>1978</v>
      </c>
      <c r="L122" s="835">
        <v>5343.9</v>
      </c>
      <c r="M122" s="835">
        <v>16031.699999999999</v>
      </c>
      <c r="N122" s="832">
        <v>3</v>
      </c>
      <c r="O122" s="836">
        <v>1</v>
      </c>
      <c r="P122" s="835">
        <v>16031.699999999999</v>
      </c>
      <c r="Q122" s="837">
        <v>1</v>
      </c>
      <c r="R122" s="832">
        <v>3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4</v>
      </c>
      <c r="B123" s="832" t="s">
        <v>1698</v>
      </c>
      <c r="C123" s="832" t="s">
        <v>1705</v>
      </c>
      <c r="D123" s="833" t="s">
        <v>3118</v>
      </c>
      <c r="E123" s="834" t="s">
        <v>1721</v>
      </c>
      <c r="F123" s="832" t="s">
        <v>1701</v>
      </c>
      <c r="G123" s="832" t="s">
        <v>1940</v>
      </c>
      <c r="H123" s="832" t="s">
        <v>555</v>
      </c>
      <c r="I123" s="832" t="s">
        <v>1979</v>
      </c>
      <c r="J123" s="832" t="s">
        <v>1980</v>
      </c>
      <c r="K123" s="832" t="s">
        <v>1981</v>
      </c>
      <c r="L123" s="835">
        <v>1832.09</v>
      </c>
      <c r="M123" s="835">
        <v>1832.09</v>
      </c>
      <c r="N123" s="832">
        <v>1</v>
      </c>
      <c r="O123" s="836">
        <v>1</v>
      </c>
      <c r="P123" s="835">
        <v>1832.09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4</v>
      </c>
      <c r="B124" s="832" t="s">
        <v>1698</v>
      </c>
      <c r="C124" s="832" t="s">
        <v>1705</v>
      </c>
      <c r="D124" s="833" t="s">
        <v>3118</v>
      </c>
      <c r="E124" s="834" t="s">
        <v>1721</v>
      </c>
      <c r="F124" s="832" t="s">
        <v>1701</v>
      </c>
      <c r="G124" s="832" t="s">
        <v>1940</v>
      </c>
      <c r="H124" s="832" t="s">
        <v>555</v>
      </c>
      <c r="I124" s="832" t="s">
        <v>1982</v>
      </c>
      <c r="J124" s="832" t="s">
        <v>1983</v>
      </c>
      <c r="K124" s="832" t="s">
        <v>1981</v>
      </c>
      <c r="L124" s="835">
        <v>300</v>
      </c>
      <c r="M124" s="835">
        <v>600</v>
      </c>
      <c r="N124" s="832">
        <v>2</v>
      </c>
      <c r="O124" s="836">
        <v>1</v>
      </c>
      <c r="P124" s="835">
        <v>600</v>
      </c>
      <c r="Q124" s="837">
        <v>1</v>
      </c>
      <c r="R124" s="832">
        <v>2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4</v>
      </c>
      <c r="B125" s="832" t="s">
        <v>1698</v>
      </c>
      <c r="C125" s="832" t="s">
        <v>1705</v>
      </c>
      <c r="D125" s="833" t="s">
        <v>3118</v>
      </c>
      <c r="E125" s="834" t="s">
        <v>1721</v>
      </c>
      <c r="F125" s="832" t="s">
        <v>1701</v>
      </c>
      <c r="G125" s="832" t="s">
        <v>1940</v>
      </c>
      <c r="H125" s="832" t="s">
        <v>555</v>
      </c>
      <c r="I125" s="832" t="s">
        <v>1984</v>
      </c>
      <c r="J125" s="832" t="s">
        <v>1985</v>
      </c>
      <c r="K125" s="832" t="s">
        <v>1986</v>
      </c>
      <c r="L125" s="835">
        <v>196.43</v>
      </c>
      <c r="M125" s="835">
        <v>589.29</v>
      </c>
      <c r="N125" s="832">
        <v>3</v>
      </c>
      <c r="O125" s="836">
        <v>3</v>
      </c>
      <c r="P125" s="835">
        <v>589.29</v>
      </c>
      <c r="Q125" s="837">
        <v>1</v>
      </c>
      <c r="R125" s="832">
        <v>3</v>
      </c>
      <c r="S125" s="837">
        <v>1</v>
      </c>
      <c r="T125" s="836">
        <v>3</v>
      </c>
      <c r="U125" s="838">
        <v>1</v>
      </c>
    </row>
    <row r="126" spans="1:21" ht="14.4" customHeight="1" x14ac:dyDescent="0.3">
      <c r="A126" s="831">
        <v>4</v>
      </c>
      <c r="B126" s="832" t="s">
        <v>1698</v>
      </c>
      <c r="C126" s="832" t="s">
        <v>1705</v>
      </c>
      <c r="D126" s="833" t="s">
        <v>3118</v>
      </c>
      <c r="E126" s="834" t="s">
        <v>1721</v>
      </c>
      <c r="F126" s="832" t="s">
        <v>1701</v>
      </c>
      <c r="G126" s="832" t="s">
        <v>1940</v>
      </c>
      <c r="H126" s="832" t="s">
        <v>555</v>
      </c>
      <c r="I126" s="832" t="s">
        <v>1987</v>
      </c>
      <c r="J126" s="832" t="s">
        <v>1988</v>
      </c>
      <c r="K126" s="832" t="s">
        <v>1989</v>
      </c>
      <c r="L126" s="835">
        <v>320</v>
      </c>
      <c r="M126" s="835">
        <v>960</v>
      </c>
      <c r="N126" s="832">
        <v>3</v>
      </c>
      <c r="O126" s="836">
        <v>1</v>
      </c>
      <c r="P126" s="835">
        <v>960</v>
      </c>
      <c r="Q126" s="837">
        <v>1</v>
      </c>
      <c r="R126" s="832">
        <v>3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4</v>
      </c>
      <c r="B127" s="832" t="s">
        <v>1698</v>
      </c>
      <c r="C127" s="832" t="s">
        <v>1705</v>
      </c>
      <c r="D127" s="833" t="s">
        <v>3118</v>
      </c>
      <c r="E127" s="834" t="s">
        <v>1721</v>
      </c>
      <c r="F127" s="832" t="s">
        <v>1701</v>
      </c>
      <c r="G127" s="832" t="s">
        <v>1940</v>
      </c>
      <c r="H127" s="832" t="s">
        <v>555</v>
      </c>
      <c r="I127" s="832" t="s">
        <v>1990</v>
      </c>
      <c r="J127" s="832" t="s">
        <v>1991</v>
      </c>
      <c r="K127" s="832" t="s">
        <v>1992</v>
      </c>
      <c r="L127" s="835">
        <v>2816</v>
      </c>
      <c r="M127" s="835">
        <v>25344</v>
      </c>
      <c r="N127" s="832">
        <v>9</v>
      </c>
      <c r="O127" s="836">
        <v>1</v>
      </c>
      <c r="P127" s="835">
        <v>25344</v>
      </c>
      <c r="Q127" s="837">
        <v>1</v>
      </c>
      <c r="R127" s="832">
        <v>9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4</v>
      </c>
      <c r="B128" s="832" t="s">
        <v>1698</v>
      </c>
      <c r="C128" s="832" t="s">
        <v>1705</v>
      </c>
      <c r="D128" s="833" t="s">
        <v>3118</v>
      </c>
      <c r="E128" s="834" t="s">
        <v>1721</v>
      </c>
      <c r="F128" s="832" t="s">
        <v>1701</v>
      </c>
      <c r="G128" s="832" t="s">
        <v>1940</v>
      </c>
      <c r="H128" s="832" t="s">
        <v>555</v>
      </c>
      <c r="I128" s="832" t="s">
        <v>1993</v>
      </c>
      <c r="J128" s="832" t="s">
        <v>1994</v>
      </c>
      <c r="K128" s="832" t="s">
        <v>1995</v>
      </c>
      <c r="L128" s="835">
        <v>2412.9</v>
      </c>
      <c r="M128" s="835">
        <v>2412.9</v>
      </c>
      <c r="N128" s="832">
        <v>1</v>
      </c>
      <c r="O128" s="836">
        <v>1</v>
      </c>
      <c r="P128" s="835">
        <v>2412.9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4</v>
      </c>
      <c r="B129" s="832" t="s">
        <v>1698</v>
      </c>
      <c r="C129" s="832" t="s">
        <v>1705</v>
      </c>
      <c r="D129" s="833" t="s">
        <v>3118</v>
      </c>
      <c r="E129" s="834" t="s">
        <v>1721</v>
      </c>
      <c r="F129" s="832" t="s">
        <v>1701</v>
      </c>
      <c r="G129" s="832" t="s">
        <v>1940</v>
      </c>
      <c r="H129" s="832" t="s">
        <v>555</v>
      </c>
      <c r="I129" s="832" t="s">
        <v>1996</v>
      </c>
      <c r="J129" s="832" t="s">
        <v>1997</v>
      </c>
      <c r="K129" s="832" t="s">
        <v>1998</v>
      </c>
      <c r="L129" s="835">
        <v>1500.3</v>
      </c>
      <c r="M129" s="835">
        <v>7501.5</v>
      </c>
      <c r="N129" s="832">
        <v>5</v>
      </c>
      <c r="O129" s="836">
        <v>1</v>
      </c>
      <c r="P129" s="835">
        <v>7501.5</v>
      </c>
      <c r="Q129" s="837">
        <v>1</v>
      </c>
      <c r="R129" s="832">
        <v>5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4</v>
      </c>
      <c r="B130" s="832" t="s">
        <v>1698</v>
      </c>
      <c r="C130" s="832" t="s">
        <v>1705</v>
      </c>
      <c r="D130" s="833" t="s">
        <v>3118</v>
      </c>
      <c r="E130" s="834" t="s">
        <v>1721</v>
      </c>
      <c r="F130" s="832" t="s">
        <v>1701</v>
      </c>
      <c r="G130" s="832" t="s">
        <v>1940</v>
      </c>
      <c r="H130" s="832" t="s">
        <v>555</v>
      </c>
      <c r="I130" s="832" t="s">
        <v>1999</v>
      </c>
      <c r="J130" s="832" t="s">
        <v>1997</v>
      </c>
      <c r="K130" s="832" t="s">
        <v>2000</v>
      </c>
      <c r="L130" s="835">
        <v>1500.3</v>
      </c>
      <c r="M130" s="835">
        <v>6001.2</v>
      </c>
      <c r="N130" s="832">
        <v>4</v>
      </c>
      <c r="O130" s="836">
        <v>2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4</v>
      </c>
      <c r="B131" s="832" t="s">
        <v>1698</v>
      </c>
      <c r="C131" s="832" t="s">
        <v>1705</v>
      </c>
      <c r="D131" s="833" t="s">
        <v>3118</v>
      </c>
      <c r="E131" s="834" t="s">
        <v>1721</v>
      </c>
      <c r="F131" s="832" t="s">
        <v>1701</v>
      </c>
      <c r="G131" s="832" t="s">
        <v>1940</v>
      </c>
      <c r="H131" s="832" t="s">
        <v>555</v>
      </c>
      <c r="I131" s="832" t="s">
        <v>2001</v>
      </c>
      <c r="J131" s="832" t="s">
        <v>2002</v>
      </c>
      <c r="K131" s="832" t="s">
        <v>2003</v>
      </c>
      <c r="L131" s="835">
        <v>761.3</v>
      </c>
      <c r="M131" s="835">
        <v>7612.9999999999991</v>
      </c>
      <c r="N131" s="832">
        <v>10</v>
      </c>
      <c r="O131" s="836">
        <v>3</v>
      </c>
      <c r="P131" s="835">
        <v>761.3</v>
      </c>
      <c r="Q131" s="837">
        <v>0.1</v>
      </c>
      <c r="R131" s="832">
        <v>1</v>
      </c>
      <c r="S131" s="837">
        <v>0.1</v>
      </c>
      <c r="T131" s="836">
        <v>1</v>
      </c>
      <c r="U131" s="838">
        <v>0.33333333333333331</v>
      </c>
    </row>
    <row r="132" spans="1:21" ht="14.4" customHeight="1" x14ac:dyDescent="0.3">
      <c r="A132" s="831">
        <v>4</v>
      </c>
      <c r="B132" s="832" t="s">
        <v>1698</v>
      </c>
      <c r="C132" s="832" t="s">
        <v>1705</v>
      </c>
      <c r="D132" s="833" t="s">
        <v>3118</v>
      </c>
      <c r="E132" s="834" t="s">
        <v>1721</v>
      </c>
      <c r="F132" s="832" t="s">
        <v>1701</v>
      </c>
      <c r="G132" s="832" t="s">
        <v>1940</v>
      </c>
      <c r="H132" s="832" t="s">
        <v>555</v>
      </c>
      <c r="I132" s="832" t="s">
        <v>2004</v>
      </c>
      <c r="J132" s="832" t="s">
        <v>2005</v>
      </c>
      <c r="K132" s="832" t="s">
        <v>2006</v>
      </c>
      <c r="L132" s="835">
        <v>1987.45</v>
      </c>
      <c r="M132" s="835">
        <v>3974.9</v>
      </c>
      <c r="N132" s="832">
        <v>2</v>
      </c>
      <c r="O132" s="836">
        <v>1</v>
      </c>
      <c r="P132" s="835">
        <v>3974.9</v>
      </c>
      <c r="Q132" s="837">
        <v>1</v>
      </c>
      <c r="R132" s="832">
        <v>2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4</v>
      </c>
      <c r="B133" s="832" t="s">
        <v>1698</v>
      </c>
      <c r="C133" s="832" t="s">
        <v>1705</v>
      </c>
      <c r="D133" s="833" t="s">
        <v>3118</v>
      </c>
      <c r="E133" s="834" t="s">
        <v>1721</v>
      </c>
      <c r="F133" s="832" t="s">
        <v>1701</v>
      </c>
      <c r="G133" s="832" t="s">
        <v>1940</v>
      </c>
      <c r="H133" s="832" t="s">
        <v>555</v>
      </c>
      <c r="I133" s="832" t="s">
        <v>2007</v>
      </c>
      <c r="J133" s="832" t="s">
        <v>2005</v>
      </c>
      <c r="K133" s="832" t="s">
        <v>2008</v>
      </c>
      <c r="L133" s="835">
        <v>1987.45</v>
      </c>
      <c r="M133" s="835">
        <v>5962.35</v>
      </c>
      <c r="N133" s="832">
        <v>3</v>
      </c>
      <c r="O133" s="836">
        <v>1</v>
      </c>
      <c r="P133" s="835">
        <v>5962.35</v>
      </c>
      <c r="Q133" s="837">
        <v>1</v>
      </c>
      <c r="R133" s="832">
        <v>3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4</v>
      </c>
      <c r="B134" s="832" t="s">
        <v>1698</v>
      </c>
      <c r="C134" s="832" t="s">
        <v>1705</v>
      </c>
      <c r="D134" s="833" t="s">
        <v>3118</v>
      </c>
      <c r="E134" s="834" t="s">
        <v>1721</v>
      </c>
      <c r="F134" s="832" t="s">
        <v>1701</v>
      </c>
      <c r="G134" s="832" t="s">
        <v>1940</v>
      </c>
      <c r="H134" s="832" t="s">
        <v>555</v>
      </c>
      <c r="I134" s="832" t="s">
        <v>2009</v>
      </c>
      <c r="J134" s="832" t="s">
        <v>2010</v>
      </c>
      <c r="K134" s="832" t="s">
        <v>2011</v>
      </c>
      <c r="L134" s="835">
        <v>711.08</v>
      </c>
      <c r="M134" s="835">
        <v>2133.2400000000002</v>
      </c>
      <c r="N134" s="832">
        <v>3</v>
      </c>
      <c r="O134" s="836">
        <v>1</v>
      </c>
      <c r="P134" s="835">
        <v>2133.2400000000002</v>
      </c>
      <c r="Q134" s="837">
        <v>1</v>
      </c>
      <c r="R134" s="832">
        <v>3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4</v>
      </c>
      <c r="B135" s="832" t="s">
        <v>1698</v>
      </c>
      <c r="C135" s="832" t="s">
        <v>1705</v>
      </c>
      <c r="D135" s="833" t="s">
        <v>3118</v>
      </c>
      <c r="E135" s="834" t="s">
        <v>1721</v>
      </c>
      <c r="F135" s="832" t="s">
        <v>1701</v>
      </c>
      <c r="G135" s="832" t="s">
        <v>1940</v>
      </c>
      <c r="H135" s="832" t="s">
        <v>555</v>
      </c>
      <c r="I135" s="832" t="s">
        <v>2012</v>
      </c>
      <c r="J135" s="832" t="s">
        <v>2013</v>
      </c>
      <c r="K135" s="832" t="s">
        <v>2014</v>
      </c>
      <c r="L135" s="835">
        <v>1074.31</v>
      </c>
      <c r="M135" s="835">
        <v>6445.86</v>
      </c>
      <c r="N135" s="832">
        <v>6</v>
      </c>
      <c r="O135" s="836">
        <v>1</v>
      </c>
      <c r="P135" s="835">
        <v>6445.86</v>
      </c>
      <c r="Q135" s="837">
        <v>1</v>
      </c>
      <c r="R135" s="832">
        <v>6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4</v>
      </c>
      <c r="B136" s="832" t="s">
        <v>1698</v>
      </c>
      <c r="C136" s="832" t="s">
        <v>1705</v>
      </c>
      <c r="D136" s="833" t="s">
        <v>3118</v>
      </c>
      <c r="E136" s="834" t="s">
        <v>1721</v>
      </c>
      <c r="F136" s="832" t="s">
        <v>1701</v>
      </c>
      <c r="G136" s="832" t="s">
        <v>1940</v>
      </c>
      <c r="H136" s="832" t="s">
        <v>555</v>
      </c>
      <c r="I136" s="832" t="s">
        <v>2015</v>
      </c>
      <c r="J136" s="832" t="s">
        <v>2016</v>
      </c>
      <c r="K136" s="832" t="s">
        <v>1952</v>
      </c>
      <c r="L136" s="835">
        <v>500</v>
      </c>
      <c r="M136" s="835">
        <v>5500</v>
      </c>
      <c r="N136" s="832">
        <v>11</v>
      </c>
      <c r="O136" s="836">
        <v>6</v>
      </c>
      <c r="P136" s="835">
        <v>5500</v>
      </c>
      <c r="Q136" s="837">
        <v>1</v>
      </c>
      <c r="R136" s="832">
        <v>11</v>
      </c>
      <c r="S136" s="837">
        <v>1</v>
      </c>
      <c r="T136" s="836">
        <v>6</v>
      </c>
      <c r="U136" s="838">
        <v>1</v>
      </c>
    </row>
    <row r="137" spans="1:21" ht="14.4" customHeight="1" x14ac:dyDescent="0.3">
      <c r="A137" s="831">
        <v>4</v>
      </c>
      <c r="B137" s="832" t="s">
        <v>1698</v>
      </c>
      <c r="C137" s="832" t="s">
        <v>1705</v>
      </c>
      <c r="D137" s="833" t="s">
        <v>3118</v>
      </c>
      <c r="E137" s="834" t="s">
        <v>1721</v>
      </c>
      <c r="F137" s="832" t="s">
        <v>1701</v>
      </c>
      <c r="G137" s="832" t="s">
        <v>1940</v>
      </c>
      <c r="H137" s="832" t="s">
        <v>555</v>
      </c>
      <c r="I137" s="832" t="s">
        <v>2017</v>
      </c>
      <c r="J137" s="832" t="s">
        <v>2018</v>
      </c>
      <c r="K137" s="832" t="s">
        <v>2019</v>
      </c>
      <c r="L137" s="835">
        <v>556</v>
      </c>
      <c r="M137" s="835">
        <v>9452</v>
      </c>
      <c r="N137" s="832">
        <v>17</v>
      </c>
      <c r="O137" s="836">
        <v>9</v>
      </c>
      <c r="P137" s="835">
        <v>7784</v>
      </c>
      <c r="Q137" s="837">
        <v>0.82352941176470584</v>
      </c>
      <c r="R137" s="832">
        <v>14</v>
      </c>
      <c r="S137" s="837">
        <v>0.82352941176470584</v>
      </c>
      <c r="T137" s="836">
        <v>7</v>
      </c>
      <c r="U137" s="838">
        <v>0.77777777777777779</v>
      </c>
    </row>
    <row r="138" spans="1:21" ht="14.4" customHeight="1" x14ac:dyDescent="0.3">
      <c r="A138" s="831">
        <v>4</v>
      </c>
      <c r="B138" s="832" t="s">
        <v>1698</v>
      </c>
      <c r="C138" s="832" t="s">
        <v>1705</v>
      </c>
      <c r="D138" s="833" t="s">
        <v>3118</v>
      </c>
      <c r="E138" s="834" t="s">
        <v>1721</v>
      </c>
      <c r="F138" s="832" t="s">
        <v>1701</v>
      </c>
      <c r="G138" s="832" t="s">
        <v>1940</v>
      </c>
      <c r="H138" s="832" t="s">
        <v>555</v>
      </c>
      <c r="I138" s="832" t="s">
        <v>2020</v>
      </c>
      <c r="J138" s="832" t="s">
        <v>2021</v>
      </c>
      <c r="K138" s="832" t="s">
        <v>1943</v>
      </c>
      <c r="L138" s="835">
        <v>1080</v>
      </c>
      <c r="M138" s="835">
        <v>3240</v>
      </c>
      <c r="N138" s="832">
        <v>3</v>
      </c>
      <c r="O138" s="836">
        <v>3</v>
      </c>
      <c r="P138" s="835">
        <v>2160</v>
      </c>
      <c r="Q138" s="837">
        <v>0.66666666666666663</v>
      </c>
      <c r="R138" s="832">
        <v>2</v>
      </c>
      <c r="S138" s="837">
        <v>0.66666666666666663</v>
      </c>
      <c r="T138" s="836">
        <v>2</v>
      </c>
      <c r="U138" s="838">
        <v>0.66666666666666663</v>
      </c>
    </row>
    <row r="139" spans="1:21" ht="14.4" customHeight="1" x14ac:dyDescent="0.3">
      <c r="A139" s="831">
        <v>4</v>
      </c>
      <c r="B139" s="832" t="s">
        <v>1698</v>
      </c>
      <c r="C139" s="832" t="s">
        <v>1705</v>
      </c>
      <c r="D139" s="833" t="s">
        <v>3118</v>
      </c>
      <c r="E139" s="834" t="s">
        <v>1721</v>
      </c>
      <c r="F139" s="832" t="s">
        <v>1701</v>
      </c>
      <c r="G139" s="832" t="s">
        <v>1940</v>
      </c>
      <c r="H139" s="832" t="s">
        <v>555</v>
      </c>
      <c r="I139" s="832" t="s">
        <v>2022</v>
      </c>
      <c r="J139" s="832" t="s">
        <v>2023</v>
      </c>
      <c r="K139" s="832" t="s">
        <v>1981</v>
      </c>
      <c r="L139" s="835">
        <v>600</v>
      </c>
      <c r="M139" s="835">
        <v>1800</v>
      </c>
      <c r="N139" s="832">
        <v>3</v>
      </c>
      <c r="O139" s="836">
        <v>3</v>
      </c>
      <c r="P139" s="835">
        <v>600</v>
      </c>
      <c r="Q139" s="837">
        <v>0.33333333333333331</v>
      </c>
      <c r="R139" s="832">
        <v>1</v>
      </c>
      <c r="S139" s="837">
        <v>0.33333333333333331</v>
      </c>
      <c r="T139" s="836">
        <v>1</v>
      </c>
      <c r="U139" s="838">
        <v>0.33333333333333331</v>
      </c>
    </row>
    <row r="140" spans="1:21" ht="14.4" customHeight="1" x14ac:dyDescent="0.3">
      <c r="A140" s="831">
        <v>4</v>
      </c>
      <c r="B140" s="832" t="s">
        <v>1698</v>
      </c>
      <c r="C140" s="832" t="s">
        <v>1705</v>
      </c>
      <c r="D140" s="833" t="s">
        <v>3118</v>
      </c>
      <c r="E140" s="834" t="s">
        <v>1721</v>
      </c>
      <c r="F140" s="832" t="s">
        <v>1701</v>
      </c>
      <c r="G140" s="832" t="s">
        <v>1940</v>
      </c>
      <c r="H140" s="832" t="s">
        <v>555</v>
      </c>
      <c r="I140" s="832" t="s">
        <v>2024</v>
      </c>
      <c r="J140" s="832" t="s">
        <v>2025</v>
      </c>
      <c r="K140" s="832" t="s">
        <v>2026</v>
      </c>
      <c r="L140" s="835">
        <v>500</v>
      </c>
      <c r="M140" s="835">
        <v>500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4</v>
      </c>
      <c r="B141" s="832" t="s">
        <v>1698</v>
      </c>
      <c r="C141" s="832" t="s">
        <v>1705</v>
      </c>
      <c r="D141" s="833" t="s">
        <v>3118</v>
      </c>
      <c r="E141" s="834" t="s">
        <v>1721</v>
      </c>
      <c r="F141" s="832" t="s">
        <v>1701</v>
      </c>
      <c r="G141" s="832" t="s">
        <v>1940</v>
      </c>
      <c r="H141" s="832" t="s">
        <v>555</v>
      </c>
      <c r="I141" s="832" t="s">
        <v>2027</v>
      </c>
      <c r="J141" s="832" t="s">
        <v>2028</v>
      </c>
      <c r="K141" s="832" t="s">
        <v>1981</v>
      </c>
      <c r="L141" s="835">
        <v>1000</v>
      </c>
      <c r="M141" s="835">
        <v>2000</v>
      </c>
      <c r="N141" s="832">
        <v>2</v>
      </c>
      <c r="O141" s="836">
        <v>2</v>
      </c>
      <c r="P141" s="835">
        <v>1000</v>
      </c>
      <c r="Q141" s="837">
        <v>0.5</v>
      </c>
      <c r="R141" s="832">
        <v>1</v>
      </c>
      <c r="S141" s="837">
        <v>0.5</v>
      </c>
      <c r="T141" s="836">
        <v>1</v>
      </c>
      <c r="U141" s="838">
        <v>0.5</v>
      </c>
    </row>
    <row r="142" spans="1:21" ht="14.4" customHeight="1" x14ac:dyDescent="0.3">
      <c r="A142" s="831">
        <v>4</v>
      </c>
      <c r="B142" s="832" t="s">
        <v>1698</v>
      </c>
      <c r="C142" s="832" t="s">
        <v>1705</v>
      </c>
      <c r="D142" s="833" t="s">
        <v>3118</v>
      </c>
      <c r="E142" s="834" t="s">
        <v>1721</v>
      </c>
      <c r="F142" s="832" t="s">
        <v>1701</v>
      </c>
      <c r="G142" s="832" t="s">
        <v>1940</v>
      </c>
      <c r="H142" s="832" t="s">
        <v>555</v>
      </c>
      <c r="I142" s="832" t="s">
        <v>2029</v>
      </c>
      <c r="J142" s="832" t="s">
        <v>2030</v>
      </c>
      <c r="K142" s="832" t="s">
        <v>2026</v>
      </c>
      <c r="L142" s="835">
        <v>300</v>
      </c>
      <c r="M142" s="835">
        <v>2100</v>
      </c>
      <c r="N142" s="832">
        <v>7</v>
      </c>
      <c r="O142" s="836">
        <v>5</v>
      </c>
      <c r="P142" s="835">
        <v>1200</v>
      </c>
      <c r="Q142" s="837">
        <v>0.5714285714285714</v>
      </c>
      <c r="R142" s="832">
        <v>4</v>
      </c>
      <c r="S142" s="837">
        <v>0.5714285714285714</v>
      </c>
      <c r="T142" s="836">
        <v>3</v>
      </c>
      <c r="U142" s="838">
        <v>0.6</v>
      </c>
    </row>
    <row r="143" spans="1:21" ht="14.4" customHeight="1" x14ac:dyDescent="0.3">
      <c r="A143" s="831">
        <v>4</v>
      </c>
      <c r="B143" s="832" t="s">
        <v>1698</v>
      </c>
      <c r="C143" s="832" t="s">
        <v>1705</v>
      </c>
      <c r="D143" s="833" t="s">
        <v>3118</v>
      </c>
      <c r="E143" s="834" t="s">
        <v>1721</v>
      </c>
      <c r="F143" s="832" t="s">
        <v>1701</v>
      </c>
      <c r="G143" s="832" t="s">
        <v>1940</v>
      </c>
      <c r="H143" s="832" t="s">
        <v>555</v>
      </c>
      <c r="I143" s="832" t="s">
        <v>2031</v>
      </c>
      <c r="J143" s="832" t="s">
        <v>2032</v>
      </c>
      <c r="K143" s="832" t="s">
        <v>2033</v>
      </c>
      <c r="L143" s="835">
        <v>761.3</v>
      </c>
      <c r="M143" s="835">
        <v>11419.5</v>
      </c>
      <c r="N143" s="832">
        <v>15</v>
      </c>
      <c r="O143" s="836">
        <v>2</v>
      </c>
      <c r="P143" s="835">
        <v>6851.7</v>
      </c>
      <c r="Q143" s="837">
        <v>0.6</v>
      </c>
      <c r="R143" s="832">
        <v>9</v>
      </c>
      <c r="S143" s="837">
        <v>0.6</v>
      </c>
      <c r="T143" s="836">
        <v>1</v>
      </c>
      <c r="U143" s="838">
        <v>0.5</v>
      </c>
    </row>
    <row r="144" spans="1:21" ht="14.4" customHeight="1" x14ac:dyDescent="0.3">
      <c r="A144" s="831">
        <v>4</v>
      </c>
      <c r="B144" s="832" t="s">
        <v>1698</v>
      </c>
      <c r="C144" s="832" t="s">
        <v>1705</v>
      </c>
      <c r="D144" s="833" t="s">
        <v>3118</v>
      </c>
      <c r="E144" s="834" t="s">
        <v>1721</v>
      </c>
      <c r="F144" s="832" t="s">
        <v>1701</v>
      </c>
      <c r="G144" s="832" t="s">
        <v>1940</v>
      </c>
      <c r="H144" s="832" t="s">
        <v>555</v>
      </c>
      <c r="I144" s="832" t="s">
        <v>2034</v>
      </c>
      <c r="J144" s="832" t="s">
        <v>2035</v>
      </c>
      <c r="K144" s="832" t="s">
        <v>2036</v>
      </c>
      <c r="L144" s="835">
        <v>198.08</v>
      </c>
      <c r="M144" s="835">
        <v>594.24</v>
      </c>
      <c r="N144" s="832">
        <v>3</v>
      </c>
      <c r="O144" s="836">
        <v>3</v>
      </c>
      <c r="P144" s="835">
        <v>594.24</v>
      </c>
      <c r="Q144" s="837">
        <v>1</v>
      </c>
      <c r="R144" s="832">
        <v>3</v>
      </c>
      <c r="S144" s="837">
        <v>1</v>
      </c>
      <c r="T144" s="836">
        <v>3</v>
      </c>
      <c r="U144" s="838">
        <v>1</v>
      </c>
    </row>
    <row r="145" spans="1:21" ht="14.4" customHeight="1" x14ac:dyDescent="0.3">
      <c r="A145" s="831">
        <v>4</v>
      </c>
      <c r="B145" s="832" t="s">
        <v>1698</v>
      </c>
      <c r="C145" s="832" t="s">
        <v>1705</v>
      </c>
      <c r="D145" s="833" t="s">
        <v>3118</v>
      </c>
      <c r="E145" s="834" t="s">
        <v>1721</v>
      </c>
      <c r="F145" s="832" t="s">
        <v>1701</v>
      </c>
      <c r="G145" s="832" t="s">
        <v>1940</v>
      </c>
      <c r="H145" s="832" t="s">
        <v>555</v>
      </c>
      <c r="I145" s="832" t="s">
        <v>2037</v>
      </c>
      <c r="J145" s="832" t="s">
        <v>2038</v>
      </c>
      <c r="K145" s="832" t="s">
        <v>2039</v>
      </c>
      <c r="L145" s="835">
        <v>1500</v>
      </c>
      <c r="M145" s="835">
        <v>31500</v>
      </c>
      <c r="N145" s="832">
        <v>21</v>
      </c>
      <c r="O145" s="836">
        <v>3</v>
      </c>
      <c r="P145" s="835">
        <v>9000</v>
      </c>
      <c r="Q145" s="837">
        <v>0.2857142857142857</v>
      </c>
      <c r="R145" s="832">
        <v>6</v>
      </c>
      <c r="S145" s="837">
        <v>0.2857142857142857</v>
      </c>
      <c r="T145" s="836">
        <v>1</v>
      </c>
      <c r="U145" s="838">
        <v>0.33333333333333331</v>
      </c>
    </row>
    <row r="146" spans="1:21" ht="14.4" customHeight="1" x14ac:dyDescent="0.3">
      <c r="A146" s="831">
        <v>4</v>
      </c>
      <c r="B146" s="832" t="s">
        <v>1698</v>
      </c>
      <c r="C146" s="832" t="s">
        <v>1705</v>
      </c>
      <c r="D146" s="833" t="s">
        <v>3118</v>
      </c>
      <c r="E146" s="834" t="s">
        <v>1721</v>
      </c>
      <c r="F146" s="832" t="s">
        <v>1701</v>
      </c>
      <c r="G146" s="832" t="s">
        <v>1940</v>
      </c>
      <c r="H146" s="832" t="s">
        <v>555</v>
      </c>
      <c r="I146" s="832" t="s">
        <v>2040</v>
      </c>
      <c r="J146" s="832" t="s">
        <v>2041</v>
      </c>
      <c r="K146" s="832" t="s">
        <v>2042</v>
      </c>
      <c r="L146" s="835">
        <v>540</v>
      </c>
      <c r="M146" s="835">
        <v>540</v>
      </c>
      <c r="N146" s="832">
        <v>1</v>
      </c>
      <c r="O146" s="836">
        <v>1</v>
      </c>
      <c r="P146" s="835">
        <v>540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4</v>
      </c>
      <c r="B147" s="832" t="s">
        <v>1698</v>
      </c>
      <c r="C147" s="832" t="s">
        <v>1705</v>
      </c>
      <c r="D147" s="833" t="s">
        <v>3118</v>
      </c>
      <c r="E147" s="834" t="s">
        <v>1721</v>
      </c>
      <c r="F147" s="832" t="s">
        <v>1701</v>
      </c>
      <c r="G147" s="832" t="s">
        <v>1940</v>
      </c>
      <c r="H147" s="832" t="s">
        <v>555</v>
      </c>
      <c r="I147" s="832" t="s">
        <v>2043</v>
      </c>
      <c r="J147" s="832" t="s">
        <v>2044</v>
      </c>
      <c r="K147" s="832" t="s">
        <v>2045</v>
      </c>
      <c r="L147" s="835">
        <v>319</v>
      </c>
      <c r="M147" s="835">
        <v>638</v>
      </c>
      <c r="N147" s="832">
        <v>2</v>
      </c>
      <c r="O147" s="836">
        <v>1</v>
      </c>
      <c r="P147" s="835">
        <v>638</v>
      </c>
      <c r="Q147" s="837">
        <v>1</v>
      </c>
      <c r="R147" s="832">
        <v>2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4</v>
      </c>
      <c r="B148" s="832" t="s">
        <v>1698</v>
      </c>
      <c r="C148" s="832" t="s">
        <v>1705</v>
      </c>
      <c r="D148" s="833" t="s">
        <v>3118</v>
      </c>
      <c r="E148" s="834" t="s">
        <v>1721</v>
      </c>
      <c r="F148" s="832" t="s">
        <v>1701</v>
      </c>
      <c r="G148" s="832" t="s">
        <v>1940</v>
      </c>
      <c r="H148" s="832" t="s">
        <v>555</v>
      </c>
      <c r="I148" s="832" t="s">
        <v>2046</v>
      </c>
      <c r="J148" s="832" t="s">
        <v>2047</v>
      </c>
      <c r="K148" s="832" t="s">
        <v>2048</v>
      </c>
      <c r="L148" s="835">
        <v>1781.3</v>
      </c>
      <c r="M148" s="835">
        <v>26719.5</v>
      </c>
      <c r="N148" s="832">
        <v>15</v>
      </c>
      <c r="O148" s="836">
        <v>2</v>
      </c>
      <c r="P148" s="835">
        <v>16031.699999999999</v>
      </c>
      <c r="Q148" s="837">
        <v>0.6</v>
      </c>
      <c r="R148" s="832">
        <v>9</v>
      </c>
      <c r="S148" s="837">
        <v>0.6</v>
      </c>
      <c r="T148" s="836">
        <v>1</v>
      </c>
      <c r="U148" s="838">
        <v>0.5</v>
      </c>
    </row>
    <row r="149" spans="1:21" ht="14.4" customHeight="1" x14ac:dyDescent="0.3">
      <c r="A149" s="831">
        <v>4</v>
      </c>
      <c r="B149" s="832" t="s">
        <v>1698</v>
      </c>
      <c r="C149" s="832" t="s">
        <v>1705</v>
      </c>
      <c r="D149" s="833" t="s">
        <v>3118</v>
      </c>
      <c r="E149" s="834" t="s">
        <v>1721</v>
      </c>
      <c r="F149" s="832" t="s">
        <v>1701</v>
      </c>
      <c r="G149" s="832" t="s">
        <v>1940</v>
      </c>
      <c r="H149" s="832" t="s">
        <v>555</v>
      </c>
      <c r="I149" s="832" t="s">
        <v>2049</v>
      </c>
      <c r="J149" s="832" t="s">
        <v>2050</v>
      </c>
      <c r="K149" s="832" t="s">
        <v>2051</v>
      </c>
      <c r="L149" s="835">
        <v>3000</v>
      </c>
      <c r="M149" s="835">
        <v>9000</v>
      </c>
      <c r="N149" s="832">
        <v>3</v>
      </c>
      <c r="O149" s="836">
        <v>1</v>
      </c>
      <c r="P149" s="835">
        <v>9000</v>
      </c>
      <c r="Q149" s="837">
        <v>1</v>
      </c>
      <c r="R149" s="832">
        <v>3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4</v>
      </c>
      <c r="B150" s="832" t="s">
        <v>1698</v>
      </c>
      <c r="C150" s="832" t="s">
        <v>1705</v>
      </c>
      <c r="D150" s="833" t="s">
        <v>3118</v>
      </c>
      <c r="E150" s="834" t="s">
        <v>1721</v>
      </c>
      <c r="F150" s="832" t="s">
        <v>1701</v>
      </c>
      <c r="G150" s="832" t="s">
        <v>1940</v>
      </c>
      <c r="H150" s="832" t="s">
        <v>555</v>
      </c>
      <c r="I150" s="832" t="s">
        <v>2052</v>
      </c>
      <c r="J150" s="832" t="s">
        <v>2053</v>
      </c>
      <c r="K150" s="832" t="s">
        <v>1909</v>
      </c>
      <c r="L150" s="835">
        <v>556.46</v>
      </c>
      <c r="M150" s="835">
        <v>556.46</v>
      </c>
      <c r="N150" s="832">
        <v>1</v>
      </c>
      <c r="O150" s="836">
        <v>1</v>
      </c>
      <c r="P150" s="835">
        <v>556.46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4</v>
      </c>
      <c r="B151" s="832" t="s">
        <v>1698</v>
      </c>
      <c r="C151" s="832" t="s">
        <v>1705</v>
      </c>
      <c r="D151" s="833" t="s">
        <v>3118</v>
      </c>
      <c r="E151" s="834" t="s">
        <v>1721</v>
      </c>
      <c r="F151" s="832" t="s">
        <v>1701</v>
      </c>
      <c r="G151" s="832" t="s">
        <v>1940</v>
      </c>
      <c r="H151" s="832" t="s">
        <v>555</v>
      </c>
      <c r="I151" s="832" t="s">
        <v>2054</v>
      </c>
      <c r="J151" s="832" t="s">
        <v>2055</v>
      </c>
      <c r="K151" s="832" t="s">
        <v>2056</v>
      </c>
      <c r="L151" s="835">
        <v>1248</v>
      </c>
      <c r="M151" s="835">
        <v>1248</v>
      </c>
      <c r="N151" s="832">
        <v>1</v>
      </c>
      <c r="O151" s="836">
        <v>1</v>
      </c>
      <c r="P151" s="835">
        <v>1248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4</v>
      </c>
      <c r="B152" s="832" t="s">
        <v>1698</v>
      </c>
      <c r="C152" s="832" t="s">
        <v>1705</v>
      </c>
      <c r="D152" s="833" t="s">
        <v>3118</v>
      </c>
      <c r="E152" s="834" t="s">
        <v>1721</v>
      </c>
      <c r="F152" s="832" t="s">
        <v>1701</v>
      </c>
      <c r="G152" s="832" t="s">
        <v>1940</v>
      </c>
      <c r="H152" s="832" t="s">
        <v>555</v>
      </c>
      <c r="I152" s="832" t="s">
        <v>2057</v>
      </c>
      <c r="J152" s="832" t="s">
        <v>2058</v>
      </c>
      <c r="K152" s="832" t="s">
        <v>2059</v>
      </c>
      <c r="L152" s="835">
        <v>2412.9</v>
      </c>
      <c r="M152" s="835">
        <v>14477.400000000001</v>
      </c>
      <c r="N152" s="832">
        <v>6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4</v>
      </c>
      <c r="B153" s="832" t="s">
        <v>1698</v>
      </c>
      <c r="C153" s="832" t="s">
        <v>1705</v>
      </c>
      <c r="D153" s="833" t="s">
        <v>3118</v>
      </c>
      <c r="E153" s="834" t="s">
        <v>1721</v>
      </c>
      <c r="F153" s="832" t="s">
        <v>1701</v>
      </c>
      <c r="G153" s="832" t="s">
        <v>1940</v>
      </c>
      <c r="H153" s="832" t="s">
        <v>555</v>
      </c>
      <c r="I153" s="832" t="s">
        <v>2060</v>
      </c>
      <c r="J153" s="832" t="s">
        <v>2061</v>
      </c>
      <c r="K153" s="832" t="s">
        <v>2062</v>
      </c>
      <c r="L153" s="835">
        <v>1124.9000000000001</v>
      </c>
      <c r="M153" s="835">
        <v>28122.500000000004</v>
      </c>
      <c r="N153" s="832">
        <v>25</v>
      </c>
      <c r="O153" s="836">
        <v>9</v>
      </c>
      <c r="P153" s="835">
        <v>28122.500000000004</v>
      </c>
      <c r="Q153" s="837">
        <v>1</v>
      </c>
      <c r="R153" s="832">
        <v>25</v>
      </c>
      <c r="S153" s="837">
        <v>1</v>
      </c>
      <c r="T153" s="836">
        <v>9</v>
      </c>
      <c r="U153" s="838">
        <v>1</v>
      </c>
    </row>
    <row r="154" spans="1:21" ht="14.4" customHeight="1" x14ac:dyDescent="0.3">
      <c r="A154" s="831">
        <v>4</v>
      </c>
      <c r="B154" s="832" t="s">
        <v>1698</v>
      </c>
      <c r="C154" s="832" t="s">
        <v>1705</v>
      </c>
      <c r="D154" s="833" t="s">
        <v>3118</v>
      </c>
      <c r="E154" s="834" t="s">
        <v>1721</v>
      </c>
      <c r="F154" s="832" t="s">
        <v>1701</v>
      </c>
      <c r="G154" s="832" t="s">
        <v>1940</v>
      </c>
      <c r="H154" s="832" t="s">
        <v>555</v>
      </c>
      <c r="I154" s="832" t="s">
        <v>2063</v>
      </c>
      <c r="J154" s="832" t="s">
        <v>2064</v>
      </c>
      <c r="K154" s="832" t="s">
        <v>2065</v>
      </c>
      <c r="L154" s="835">
        <v>297.5</v>
      </c>
      <c r="M154" s="835">
        <v>1487.5</v>
      </c>
      <c r="N154" s="832">
        <v>5</v>
      </c>
      <c r="O154" s="836">
        <v>3</v>
      </c>
      <c r="P154" s="835">
        <v>1487.5</v>
      </c>
      <c r="Q154" s="837">
        <v>1</v>
      </c>
      <c r="R154" s="832">
        <v>5</v>
      </c>
      <c r="S154" s="837">
        <v>1</v>
      </c>
      <c r="T154" s="836">
        <v>3</v>
      </c>
      <c r="U154" s="838">
        <v>1</v>
      </c>
    </row>
    <row r="155" spans="1:21" ht="14.4" customHeight="1" x14ac:dyDescent="0.3">
      <c r="A155" s="831">
        <v>4</v>
      </c>
      <c r="B155" s="832" t="s">
        <v>1698</v>
      </c>
      <c r="C155" s="832" t="s">
        <v>1705</v>
      </c>
      <c r="D155" s="833" t="s">
        <v>3118</v>
      </c>
      <c r="E155" s="834" t="s">
        <v>1721</v>
      </c>
      <c r="F155" s="832" t="s">
        <v>1701</v>
      </c>
      <c r="G155" s="832" t="s">
        <v>1940</v>
      </c>
      <c r="H155" s="832" t="s">
        <v>555</v>
      </c>
      <c r="I155" s="832" t="s">
        <v>2066</v>
      </c>
      <c r="J155" s="832" t="s">
        <v>2067</v>
      </c>
      <c r="K155" s="832" t="s">
        <v>2068</v>
      </c>
      <c r="L155" s="835">
        <v>2815.92</v>
      </c>
      <c r="M155" s="835">
        <v>16895.52</v>
      </c>
      <c r="N155" s="832">
        <v>6</v>
      </c>
      <c r="O155" s="836">
        <v>1</v>
      </c>
      <c r="P155" s="835">
        <v>16895.52</v>
      </c>
      <c r="Q155" s="837">
        <v>1</v>
      </c>
      <c r="R155" s="832">
        <v>6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4</v>
      </c>
      <c r="B156" s="832" t="s">
        <v>1698</v>
      </c>
      <c r="C156" s="832" t="s">
        <v>1705</v>
      </c>
      <c r="D156" s="833" t="s">
        <v>3118</v>
      </c>
      <c r="E156" s="834" t="s">
        <v>1721</v>
      </c>
      <c r="F156" s="832" t="s">
        <v>1701</v>
      </c>
      <c r="G156" s="832" t="s">
        <v>1940</v>
      </c>
      <c r="H156" s="832" t="s">
        <v>555</v>
      </c>
      <c r="I156" s="832" t="s">
        <v>2069</v>
      </c>
      <c r="J156" s="832" t="s">
        <v>2070</v>
      </c>
      <c r="K156" s="832" t="s">
        <v>2071</v>
      </c>
      <c r="L156" s="835">
        <v>1435.97</v>
      </c>
      <c r="M156" s="835">
        <v>1435.97</v>
      </c>
      <c r="N156" s="832">
        <v>1</v>
      </c>
      <c r="O156" s="836">
        <v>1</v>
      </c>
      <c r="P156" s="835">
        <v>1435.97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4</v>
      </c>
      <c r="B157" s="832" t="s">
        <v>1698</v>
      </c>
      <c r="C157" s="832" t="s">
        <v>1705</v>
      </c>
      <c r="D157" s="833" t="s">
        <v>3118</v>
      </c>
      <c r="E157" s="834" t="s">
        <v>1721</v>
      </c>
      <c r="F157" s="832" t="s">
        <v>1701</v>
      </c>
      <c r="G157" s="832" t="s">
        <v>1940</v>
      </c>
      <c r="H157" s="832" t="s">
        <v>555</v>
      </c>
      <c r="I157" s="832" t="s">
        <v>2072</v>
      </c>
      <c r="J157" s="832" t="s">
        <v>2073</v>
      </c>
      <c r="K157" s="832" t="s">
        <v>2074</v>
      </c>
      <c r="L157" s="835">
        <v>517</v>
      </c>
      <c r="M157" s="835">
        <v>1034</v>
      </c>
      <c r="N157" s="832">
        <v>2</v>
      </c>
      <c r="O157" s="836">
        <v>1</v>
      </c>
      <c r="P157" s="835">
        <v>1034</v>
      </c>
      <c r="Q157" s="837">
        <v>1</v>
      </c>
      <c r="R157" s="832">
        <v>2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4</v>
      </c>
      <c r="B158" s="832" t="s">
        <v>1698</v>
      </c>
      <c r="C158" s="832" t="s">
        <v>1705</v>
      </c>
      <c r="D158" s="833" t="s">
        <v>3118</v>
      </c>
      <c r="E158" s="834" t="s">
        <v>1721</v>
      </c>
      <c r="F158" s="832" t="s">
        <v>1701</v>
      </c>
      <c r="G158" s="832" t="s">
        <v>1940</v>
      </c>
      <c r="H158" s="832" t="s">
        <v>555</v>
      </c>
      <c r="I158" s="832" t="s">
        <v>2075</v>
      </c>
      <c r="J158" s="832" t="s">
        <v>2076</v>
      </c>
      <c r="K158" s="832" t="s">
        <v>2077</v>
      </c>
      <c r="L158" s="835">
        <v>761.3</v>
      </c>
      <c r="M158" s="835">
        <v>4567.7999999999993</v>
      </c>
      <c r="N158" s="832">
        <v>6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4</v>
      </c>
      <c r="B159" s="832" t="s">
        <v>1698</v>
      </c>
      <c r="C159" s="832" t="s">
        <v>1705</v>
      </c>
      <c r="D159" s="833" t="s">
        <v>3118</v>
      </c>
      <c r="E159" s="834" t="s">
        <v>1721</v>
      </c>
      <c r="F159" s="832" t="s">
        <v>1701</v>
      </c>
      <c r="G159" s="832" t="s">
        <v>1940</v>
      </c>
      <c r="H159" s="832" t="s">
        <v>555</v>
      </c>
      <c r="I159" s="832" t="s">
        <v>2078</v>
      </c>
      <c r="J159" s="832" t="s">
        <v>2079</v>
      </c>
      <c r="K159" s="832" t="s">
        <v>2080</v>
      </c>
      <c r="L159" s="835">
        <v>2814.63</v>
      </c>
      <c r="M159" s="835">
        <v>25331.670000000002</v>
      </c>
      <c r="N159" s="832">
        <v>9</v>
      </c>
      <c r="O159" s="836">
        <v>1</v>
      </c>
      <c r="P159" s="835">
        <v>25331.670000000002</v>
      </c>
      <c r="Q159" s="837">
        <v>1</v>
      </c>
      <c r="R159" s="832">
        <v>9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4</v>
      </c>
      <c r="B160" s="832" t="s">
        <v>1698</v>
      </c>
      <c r="C160" s="832" t="s">
        <v>1705</v>
      </c>
      <c r="D160" s="833" t="s">
        <v>3118</v>
      </c>
      <c r="E160" s="834" t="s">
        <v>1721</v>
      </c>
      <c r="F160" s="832" t="s">
        <v>1701</v>
      </c>
      <c r="G160" s="832" t="s">
        <v>1940</v>
      </c>
      <c r="H160" s="832" t="s">
        <v>555</v>
      </c>
      <c r="I160" s="832" t="s">
        <v>2081</v>
      </c>
      <c r="J160" s="832" t="s">
        <v>2082</v>
      </c>
      <c r="K160" s="832" t="s">
        <v>2083</v>
      </c>
      <c r="L160" s="835">
        <v>5341.94</v>
      </c>
      <c r="M160" s="835">
        <v>16025.82</v>
      </c>
      <c r="N160" s="832">
        <v>3</v>
      </c>
      <c r="O160" s="836">
        <v>1</v>
      </c>
      <c r="P160" s="835">
        <v>16025.82</v>
      </c>
      <c r="Q160" s="837">
        <v>1</v>
      </c>
      <c r="R160" s="832">
        <v>3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4</v>
      </c>
      <c r="B161" s="832" t="s">
        <v>1698</v>
      </c>
      <c r="C161" s="832" t="s">
        <v>1705</v>
      </c>
      <c r="D161" s="833" t="s">
        <v>3118</v>
      </c>
      <c r="E161" s="834" t="s">
        <v>1721</v>
      </c>
      <c r="F161" s="832" t="s">
        <v>1701</v>
      </c>
      <c r="G161" s="832" t="s">
        <v>1940</v>
      </c>
      <c r="H161" s="832" t="s">
        <v>555</v>
      </c>
      <c r="I161" s="832" t="s">
        <v>2084</v>
      </c>
      <c r="J161" s="832" t="s">
        <v>2085</v>
      </c>
      <c r="K161" s="832" t="s">
        <v>2086</v>
      </c>
      <c r="L161" s="835">
        <v>984.16</v>
      </c>
      <c r="M161" s="835">
        <v>984.16</v>
      </c>
      <c r="N161" s="832">
        <v>1</v>
      </c>
      <c r="O161" s="836">
        <v>1</v>
      </c>
      <c r="P161" s="835">
        <v>984.16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4</v>
      </c>
      <c r="B162" s="832" t="s">
        <v>1698</v>
      </c>
      <c r="C162" s="832" t="s">
        <v>1705</v>
      </c>
      <c r="D162" s="833" t="s">
        <v>3118</v>
      </c>
      <c r="E162" s="834" t="s">
        <v>1721</v>
      </c>
      <c r="F162" s="832" t="s">
        <v>1701</v>
      </c>
      <c r="G162" s="832" t="s">
        <v>1940</v>
      </c>
      <c r="H162" s="832" t="s">
        <v>555</v>
      </c>
      <c r="I162" s="832" t="s">
        <v>2087</v>
      </c>
      <c r="J162" s="832" t="s">
        <v>2050</v>
      </c>
      <c r="K162" s="832" t="s">
        <v>2088</v>
      </c>
      <c r="L162" s="835">
        <v>3000</v>
      </c>
      <c r="M162" s="835">
        <v>9000</v>
      </c>
      <c r="N162" s="832">
        <v>3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4</v>
      </c>
      <c r="B163" s="832" t="s">
        <v>1698</v>
      </c>
      <c r="C163" s="832" t="s">
        <v>1705</v>
      </c>
      <c r="D163" s="833" t="s">
        <v>3118</v>
      </c>
      <c r="E163" s="834" t="s">
        <v>1721</v>
      </c>
      <c r="F163" s="832" t="s">
        <v>1701</v>
      </c>
      <c r="G163" s="832" t="s">
        <v>1940</v>
      </c>
      <c r="H163" s="832" t="s">
        <v>555</v>
      </c>
      <c r="I163" s="832" t="s">
        <v>2089</v>
      </c>
      <c r="J163" s="832" t="s">
        <v>2090</v>
      </c>
      <c r="K163" s="832" t="s">
        <v>2091</v>
      </c>
      <c r="L163" s="835">
        <v>491.09</v>
      </c>
      <c r="M163" s="835">
        <v>491.09</v>
      </c>
      <c r="N163" s="832">
        <v>1</v>
      </c>
      <c r="O163" s="836">
        <v>1</v>
      </c>
      <c r="P163" s="835">
        <v>491.09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4</v>
      </c>
      <c r="B164" s="832" t="s">
        <v>1698</v>
      </c>
      <c r="C164" s="832" t="s">
        <v>1705</v>
      </c>
      <c r="D164" s="833" t="s">
        <v>3118</v>
      </c>
      <c r="E164" s="834" t="s">
        <v>1721</v>
      </c>
      <c r="F164" s="832" t="s">
        <v>1701</v>
      </c>
      <c r="G164" s="832" t="s">
        <v>1940</v>
      </c>
      <c r="H164" s="832" t="s">
        <v>555</v>
      </c>
      <c r="I164" s="832" t="s">
        <v>2092</v>
      </c>
      <c r="J164" s="832" t="s">
        <v>2093</v>
      </c>
      <c r="K164" s="832" t="s">
        <v>2094</v>
      </c>
      <c r="L164" s="835">
        <v>300</v>
      </c>
      <c r="M164" s="835">
        <v>2400</v>
      </c>
      <c r="N164" s="832">
        <v>8</v>
      </c>
      <c r="O164" s="836">
        <v>4</v>
      </c>
      <c r="P164" s="835">
        <v>2100</v>
      </c>
      <c r="Q164" s="837">
        <v>0.875</v>
      </c>
      <c r="R164" s="832">
        <v>7</v>
      </c>
      <c r="S164" s="837">
        <v>0.875</v>
      </c>
      <c r="T164" s="836">
        <v>3</v>
      </c>
      <c r="U164" s="838">
        <v>0.75</v>
      </c>
    </row>
    <row r="165" spans="1:21" ht="14.4" customHeight="1" x14ac:dyDescent="0.3">
      <c r="A165" s="831">
        <v>4</v>
      </c>
      <c r="B165" s="832" t="s">
        <v>1698</v>
      </c>
      <c r="C165" s="832" t="s">
        <v>1705</v>
      </c>
      <c r="D165" s="833" t="s">
        <v>3118</v>
      </c>
      <c r="E165" s="834" t="s">
        <v>1721</v>
      </c>
      <c r="F165" s="832" t="s">
        <v>1701</v>
      </c>
      <c r="G165" s="832" t="s">
        <v>1940</v>
      </c>
      <c r="H165" s="832" t="s">
        <v>555</v>
      </c>
      <c r="I165" s="832" t="s">
        <v>2095</v>
      </c>
      <c r="J165" s="832" t="s">
        <v>2096</v>
      </c>
      <c r="K165" s="832" t="s">
        <v>1981</v>
      </c>
      <c r="L165" s="835">
        <v>981</v>
      </c>
      <c r="M165" s="835">
        <v>1962</v>
      </c>
      <c r="N165" s="832">
        <v>2</v>
      </c>
      <c r="O165" s="836">
        <v>2</v>
      </c>
      <c r="P165" s="835">
        <v>1962</v>
      </c>
      <c r="Q165" s="837">
        <v>1</v>
      </c>
      <c r="R165" s="832">
        <v>2</v>
      </c>
      <c r="S165" s="837">
        <v>1</v>
      </c>
      <c r="T165" s="836">
        <v>2</v>
      </c>
      <c r="U165" s="838">
        <v>1</v>
      </c>
    </row>
    <row r="166" spans="1:21" ht="14.4" customHeight="1" x14ac:dyDescent="0.3">
      <c r="A166" s="831">
        <v>4</v>
      </c>
      <c r="B166" s="832" t="s">
        <v>1698</v>
      </c>
      <c r="C166" s="832" t="s">
        <v>1705</v>
      </c>
      <c r="D166" s="833" t="s">
        <v>3118</v>
      </c>
      <c r="E166" s="834" t="s">
        <v>1721</v>
      </c>
      <c r="F166" s="832" t="s">
        <v>1701</v>
      </c>
      <c r="G166" s="832" t="s">
        <v>1940</v>
      </c>
      <c r="H166" s="832" t="s">
        <v>555</v>
      </c>
      <c r="I166" s="832" t="s">
        <v>2097</v>
      </c>
      <c r="J166" s="832" t="s">
        <v>2098</v>
      </c>
      <c r="K166" s="832" t="s">
        <v>2099</v>
      </c>
      <c r="L166" s="835">
        <v>175</v>
      </c>
      <c r="M166" s="835">
        <v>2450</v>
      </c>
      <c r="N166" s="832">
        <v>14</v>
      </c>
      <c r="O166" s="836">
        <v>10</v>
      </c>
      <c r="P166" s="835">
        <v>1225</v>
      </c>
      <c r="Q166" s="837">
        <v>0.5</v>
      </c>
      <c r="R166" s="832">
        <v>7</v>
      </c>
      <c r="S166" s="837">
        <v>0.5</v>
      </c>
      <c r="T166" s="836">
        <v>5</v>
      </c>
      <c r="U166" s="838">
        <v>0.5</v>
      </c>
    </row>
    <row r="167" spans="1:21" ht="14.4" customHeight="1" x14ac:dyDescent="0.3">
      <c r="A167" s="831">
        <v>4</v>
      </c>
      <c r="B167" s="832" t="s">
        <v>1698</v>
      </c>
      <c r="C167" s="832" t="s">
        <v>1705</v>
      </c>
      <c r="D167" s="833" t="s">
        <v>3118</v>
      </c>
      <c r="E167" s="834" t="s">
        <v>1721</v>
      </c>
      <c r="F167" s="832" t="s">
        <v>1701</v>
      </c>
      <c r="G167" s="832" t="s">
        <v>1940</v>
      </c>
      <c r="H167" s="832" t="s">
        <v>555</v>
      </c>
      <c r="I167" s="832" t="s">
        <v>2100</v>
      </c>
      <c r="J167" s="832" t="s">
        <v>2098</v>
      </c>
      <c r="K167" s="832" t="s">
        <v>2101</v>
      </c>
      <c r="L167" s="835">
        <v>135</v>
      </c>
      <c r="M167" s="835">
        <v>135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4</v>
      </c>
      <c r="B168" s="832" t="s">
        <v>1698</v>
      </c>
      <c r="C168" s="832" t="s">
        <v>1705</v>
      </c>
      <c r="D168" s="833" t="s">
        <v>3118</v>
      </c>
      <c r="E168" s="834" t="s">
        <v>1721</v>
      </c>
      <c r="F168" s="832" t="s">
        <v>1701</v>
      </c>
      <c r="G168" s="832" t="s">
        <v>1940</v>
      </c>
      <c r="H168" s="832" t="s">
        <v>555</v>
      </c>
      <c r="I168" s="832" t="s">
        <v>2102</v>
      </c>
      <c r="J168" s="832" t="s">
        <v>2103</v>
      </c>
      <c r="K168" s="832" t="s">
        <v>1981</v>
      </c>
      <c r="L168" s="835">
        <v>1526.74</v>
      </c>
      <c r="M168" s="835">
        <v>3053.48</v>
      </c>
      <c r="N168" s="832">
        <v>2</v>
      </c>
      <c r="O168" s="836">
        <v>1</v>
      </c>
      <c r="P168" s="835">
        <v>3053.48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4</v>
      </c>
      <c r="B169" s="832" t="s">
        <v>1698</v>
      </c>
      <c r="C169" s="832" t="s">
        <v>1705</v>
      </c>
      <c r="D169" s="833" t="s">
        <v>3118</v>
      </c>
      <c r="E169" s="834" t="s">
        <v>1721</v>
      </c>
      <c r="F169" s="832" t="s">
        <v>1701</v>
      </c>
      <c r="G169" s="832" t="s">
        <v>1940</v>
      </c>
      <c r="H169" s="832" t="s">
        <v>555</v>
      </c>
      <c r="I169" s="832" t="s">
        <v>2104</v>
      </c>
      <c r="J169" s="832" t="s">
        <v>2105</v>
      </c>
      <c r="K169" s="832" t="s">
        <v>2106</v>
      </c>
      <c r="L169" s="835">
        <v>2939</v>
      </c>
      <c r="M169" s="835">
        <v>5878</v>
      </c>
      <c r="N169" s="832">
        <v>2</v>
      </c>
      <c r="O169" s="836">
        <v>2</v>
      </c>
      <c r="P169" s="835">
        <v>5878</v>
      </c>
      <c r="Q169" s="837">
        <v>1</v>
      </c>
      <c r="R169" s="832">
        <v>2</v>
      </c>
      <c r="S169" s="837">
        <v>1</v>
      </c>
      <c r="T169" s="836">
        <v>2</v>
      </c>
      <c r="U169" s="838">
        <v>1</v>
      </c>
    </row>
    <row r="170" spans="1:21" ht="14.4" customHeight="1" x14ac:dyDescent="0.3">
      <c r="A170" s="831">
        <v>4</v>
      </c>
      <c r="B170" s="832" t="s">
        <v>1698</v>
      </c>
      <c r="C170" s="832" t="s">
        <v>1705</v>
      </c>
      <c r="D170" s="833" t="s">
        <v>3118</v>
      </c>
      <c r="E170" s="834" t="s">
        <v>1721</v>
      </c>
      <c r="F170" s="832" t="s">
        <v>1701</v>
      </c>
      <c r="G170" s="832" t="s">
        <v>1940</v>
      </c>
      <c r="H170" s="832" t="s">
        <v>555</v>
      </c>
      <c r="I170" s="832" t="s">
        <v>2107</v>
      </c>
      <c r="J170" s="832" t="s">
        <v>2108</v>
      </c>
      <c r="K170" s="832" t="s">
        <v>2109</v>
      </c>
      <c r="L170" s="835">
        <v>1249.73</v>
      </c>
      <c r="M170" s="835">
        <v>9997.84</v>
      </c>
      <c r="N170" s="832">
        <v>8</v>
      </c>
      <c r="O170" s="836">
        <v>1</v>
      </c>
      <c r="P170" s="835">
        <v>9997.84</v>
      </c>
      <c r="Q170" s="837">
        <v>1</v>
      </c>
      <c r="R170" s="832">
        <v>8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4</v>
      </c>
      <c r="B171" s="832" t="s">
        <v>1698</v>
      </c>
      <c r="C171" s="832" t="s">
        <v>1705</v>
      </c>
      <c r="D171" s="833" t="s">
        <v>3118</v>
      </c>
      <c r="E171" s="834" t="s">
        <v>1721</v>
      </c>
      <c r="F171" s="832" t="s">
        <v>1701</v>
      </c>
      <c r="G171" s="832" t="s">
        <v>1940</v>
      </c>
      <c r="H171" s="832" t="s">
        <v>555</v>
      </c>
      <c r="I171" s="832" t="s">
        <v>2110</v>
      </c>
      <c r="J171" s="832" t="s">
        <v>2111</v>
      </c>
      <c r="K171" s="832" t="s">
        <v>2112</v>
      </c>
      <c r="L171" s="835">
        <v>175</v>
      </c>
      <c r="M171" s="835">
        <v>350</v>
      </c>
      <c r="N171" s="832">
        <v>2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4</v>
      </c>
      <c r="B172" s="832" t="s">
        <v>1698</v>
      </c>
      <c r="C172" s="832" t="s">
        <v>1705</v>
      </c>
      <c r="D172" s="833" t="s">
        <v>3118</v>
      </c>
      <c r="E172" s="834" t="s">
        <v>1721</v>
      </c>
      <c r="F172" s="832" t="s">
        <v>1701</v>
      </c>
      <c r="G172" s="832" t="s">
        <v>1940</v>
      </c>
      <c r="H172" s="832" t="s">
        <v>555</v>
      </c>
      <c r="I172" s="832" t="s">
        <v>2113</v>
      </c>
      <c r="J172" s="832" t="s">
        <v>2114</v>
      </c>
      <c r="K172" s="832" t="s">
        <v>2115</v>
      </c>
      <c r="L172" s="835">
        <v>2816</v>
      </c>
      <c r="M172" s="835">
        <v>28160</v>
      </c>
      <c r="N172" s="832">
        <v>10</v>
      </c>
      <c r="O172" s="836">
        <v>2</v>
      </c>
      <c r="P172" s="835">
        <v>28160</v>
      </c>
      <c r="Q172" s="837">
        <v>1</v>
      </c>
      <c r="R172" s="832">
        <v>10</v>
      </c>
      <c r="S172" s="837">
        <v>1</v>
      </c>
      <c r="T172" s="836">
        <v>2</v>
      </c>
      <c r="U172" s="838">
        <v>1</v>
      </c>
    </row>
    <row r="173" spans="1:21" ht="14.4" customHeight="1" x14ac:dyDescent="0.3">
      <c r="A173" s="831">
        <v>4</v>
      </c>
      <c r="B173" s="832" t="s">
        <v>1698</v>
      </c>
      <c r="C173" s="832" t="s">
        <v>1705</v>
      </c>
      <c r="D173" s="833" t="s">
        <v>3118</v>
      </c>
      <c r="E173" s="834" t="s">
        <v>1721</v>
      </c>
      <c r="F173" s="832" t="s">
        <v>1701</v>
      </c>
      <c r="G173" s="832" t="s">
        <v>1940</v>
      </c>
      <c r="H173" s="832" t="s">
        <v>555</v>
      </c>
      <c r="I173" s="832" t="s">
        <v>2116</v>
      </c>
      <c r="J173" s="832" t="s">
        <v>2117</v>
      </c>
      <c r="K173" s="832" t="s">
        <v>2118</v>
      </c>
      <c r="L173" s="835">
        <v>2184.6799999999998</v>
      </c>
      <c r="M173" s="835">
        <v>2184.6799999999998</v>
      </c>
      <c r="N173" s="832">
        <v>1</v>
      </c>
      <c r="O173" s="836">
        <v>1</v>
      </c>
      <c r="P173" s="835">
        <v>2184.6799999999998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4</v>
      </c>
      <c r="B174" s="832" t="s">
        <v>1698</v>
      </c>
      <c r="C174" s="832" t="s">
        <v>1705</v>
      </c>
      <c r="D174" s="833" t="s">
        <v>3118</v>
      </c>
      <c r="E174" s="834" t="s">
        <v>1721</v>
      </c>
      <c r="F174" s="832" t="s">
        <v>1701</v>
      </c>
      <c r="G174" s="832" t="s">
        <v>1940</v>
      </c>
      <c r="H174" s="832" t="s">
        <v>555</v>
      </c>
      <c r="I174" s="832" t="s">
        <v>2119</v>
      </c>
      <c r="J174" s="832" t="s">
        <v>1997</v>
      </c>
      <c r="K174" s="832" t="s">
        <v>2120</v>
      </c>
      <c r="L174" s="835">
        <v>1500.3</v>
      </c>
      <c r="M174" s="835">
        <v>9001.7999999999993</v>
      </c>
      <c r="N174" s="832">
        <v>6</v>
      </c>
      <c r="O174" s="836">
        <v>1</v>
      </c>
      <c r="P174" s="835">
        <v>9001.7999999999993</v>
      </c>
      <c r="Q174" s="837">
        <v>1</v>
      </c>
      <c r="R174" s="832">
        <v>6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4</v>
      </c>
      <c r="B175" s="832" t="s">
        <v>1698</v>
      </c>
      <c r="C175" s="832" t="s">
        <v>1705</v>
      </c>
      <c r="D175" s="833" t="s">
        <v>3118</v>
      </c>
      <c r="E175" s="834" t="s">
        <v>1721</v>
      </c>
      <c r="F175" s="832" t="s">
        <v>1701</v>
      </c>
      <c r="G175" s="832" t="s">
        <v>1940</v>
      </c>
      <c r="H175" s="832" t="s">
        <v>555</v>
      </c>
      <c r="I175" s="832" t="s">
        <v>2121</v>
      </c>
      <c r="J175" s="832" t="s">
        <v>2122</v>
      </c>
      <c r="K175" s="832" t="s">
        <v>2123</v>
      </c>
      <c r="L175" s="835">
        <v>636.33000000000004</v>
      </c>
      <c r="M175" s="835">
        <v>3817.9800000000005</v>
      </c>
      <c r="N175" s="832">
        <v>6</v>
      </c>
      <c r="O175" s="836">
        <v>1</v>
      </c>
      <c r="P175" s="835">
        <v>3817.9800000000005</v>
      </c>
      <c r="Q175" s="837">
        <v>1</v>
      </c>
      <c r="R175" s="832">
        <v>6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4</v>
      </c>
      <c r="B176" s="832" t="s">
        <v>1698</v>
      </c>
      <c r="C176" s="832" t="s">
        <v>1705</v>
      </c>
      <c r="D176" s="833" t="s">
        <v>3118</v>
      </c>
      <c r="E176" s="834" t="s">
        <v>1721</v>
      </c>
      <c r="F176" s="832" t="s">
        <v>1701</v>
      </c>
      <c r="G176" s="832" t="s">
        <v>1940</v>
      </c>
      <c r="H176" s="832" t="s">
        <v>555</v>
      </c>
      <c r="I176" s="832" t="s">
        <v>2124</v>
      </c>
      <c r="J176" s="832" t="s">
        <v>2125</v>
      </c>
      <c r="K176" s="832" t="s">
        <v>2126</v>
      </c>
      <c r="L176" s="835">
        <v>2284</v>
      </c>
      <c r="M176" s="835">
        <v>13704</v>
      </c>
      <c r="N176" s="832">
        <v>6</v>
      </c>
      <c r="O176" s="836">
        <v>1</v>
      </c>
      <c r="P176" s="835">
        <v>13704</v>
      </c>
      <c r="Q176" s="837">
        <v>1</v>
      </c>
      <c r="R176" s="832">
        <v>6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4</v>
      </c>
      <c r="B177" s="832" t="s">
        <v>1698</v>
      </c>
      <c r="C177" s="832" t="s">
        <v>1705</v>
      </c>
      <c r="D177" s="833" t="s">
        <v>3118</v>
      </c>
      <c r="E177" s="834" t="s">
        <v>1721</v>
      </c>
      <c r="F177" s="832" t="s">
        <v>1701</v>
      </c>
      <c r="G177" s="832" t="s">
        <v>1940</v>
      </c>
      <c r="H177" s="832" t="s">
        <v>555</v>
      </c>
      <c r="I177" s="832" t="s">
        <v>2127</v>
      </c>
      <c r="J177" s="832" t="s">
        <v>2128</v>
      </c>
      <c r="K177" s="832" t="s">
        <v>2129</v>
      </c>
      <c r="L177" s="835">
        <v>1500</v>
      </c>
      <c r="M177" s="835">
        <v>9000</v>
      </c>
      <c r="N177" s="832">
        <v>6</v>
      </c>
      <c r="O177" s="836">
        <v>1</v>
      </c>
      <c r="P177" s="835">
        <v>9000</v>
      </c>
      <c r="Q177" s="837">
        <v>1</v>
      </c>
      <c r="R177" s="832">
        <v>6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4</v>
      </c>
      <c r="B178" s="832" t="s">
        <v>1698</v>
      </c>
      <c r="C178" s="832" t="s">
        <v>1705</v>
      </c>
      <c r="D178" s="833" t="s">
        <v>3118</v>
      </c>
      <c r="E178" s="834" t="s">
        <v>1721</v>
      </c>
      <c r="F178" s="832" t="s">
        <v>1701</v>
      </c>
      <c r="G178" s="832" t="s">
        <v>1940</v>
      </c>
      <c r="H178" s="832" t="s">
        <v>555</v>
      </c>
      <c r="I178" s="832" t="s">
        <v>2130</v>
      </c>
      <c r="J178" s="832" t="s">
        <v>2131</v>
      </c>
      <c r="K178" s="832" t="s">
        <v>2132</v>
      </c>
      <c r="L178" s="835">
        <v>599.44000000000005</v>
      </c>
      <c r="M178" s="835">
        <v>599.44000000000005</v>
      </c>
      <c r="N178" s="832">
        <v>1</v>
      </c>
      <c r="O178" s="836">
        <v>1</v>
      </c>
      <c r="P178" s="835">
        <v>599.44000000000005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4</v>
      </c>
      <c r="B179" s="832" t="s">
        <v>1698</v>
      </c>
      <c r="C179" s="832" t="s">
        <v>1705</v>
      </c>
      <c r="D179" s="833" t="s">
        <v>3118</v>
      </c>
      <c r="E179" s="834" t="s">
        <v>1721</v>
      </c>
      <c r="F179" s="832" t="s">
        <v>1701</v>
      </c>
      <c r="G179" s="832" t="s">
        <v>1940</v>
      </c>
      <c r="H179" s="832" t="s">
        <v>555</v>
      </c>
      <c r="I179" s="832" t="s">
        <v>2133</v>
      </c>
      <c r="J179" s="832" t="s">
        <v>2134</v>
      </c>
      <c r="K179" s="832" t="s">
        <v>2135</v>
      </c>
      <c r="L179" s="835">
        <v>1472.67</v>
      </c>
      <c r="M179" s="835">
        <v>2945.34</v>
      </c>
      <c r="N179" s="832">
        <v>2</v>
      </c>
      <c r="O179" s="836">
        <v>1</v>
      </c>
      <c r="P179" s="835">
        <v>2945.34</v>
      </c>
      <c r="Q179" s="837">
        <v>1</v>
      </c>
      <c r="R179" s="832">
        <v>2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4</v>
      </c>
      <c r="B180" s="832" t="s">
        <v>1698</v>
      </c>
      <c r="C180" s="832" t="s">
        <v>1705</v>
      </c>
      <c r="D180" s="833" t="s">
        <v>3118</v>
      </c>
      <c r="E180" s="834" t="s">
        <v>1721</v>
      </c>
      <c r="F180" s="832" t="s">
        <v>1701</v>
      </c>
      <c r="G180" s="832" t="s">
        <v>1940</v>
      </c>
      <c r="H180" s="832" t="s">
        <v>555</v>
      </c>
      <c r="I180" s="832" t="s">
        <v>2136</v>
      </c>
      <c r="J180" s="832" t="s">
        <v>2137</v>
      </c>
      <c r="K180" s="832" t="s">
        <v>2138</v>
      </c>
      <c r="L180" s="835">
        <v>208.05</v>
      </c>
      <c r="M180" s="835">
        <v>1040.25</v>
      </c>
      <c r="N180" s="832">
        <v>5</v>
      </c>
      <c r="O180" s="836">
        <v>3</v>
      </c>
      <c r="P180" s="835">
        <v>1040.25</v>
      </c>
      <c r="Q180" s="837">
        <v>1</v>
      </c>
      <c r="R180" s="832">
        <v>5</v>
      </c>
      <c r="S180" s="837">
        <v>1</v>
      </c>
      <c r="T180" s="836">
        <v>3</v>
      </c>
      <c r="U180" s="838">
        <v>1</v>
      </c>
    </row>
    <row r="181" spans="1:21" ht="14.4" customHeight="1" x14ac:dyDescent="0.3">
      <c r="A181" s="831">
        <v>4</v>
      </c>
      <c r="B181" s="832" t="s">
        <v>1698</v>
      </c>
      <c r="C181" s="832" t="s">
        <v>1705</v>
      </c>
      <c r="D181" s="833" t="s">
        <v>3118</v>
      </c>
      <c r="E181" s="834" t="s">
        <v>1721</v>
      </c>
      <c r="F181" s="832" t="s">
        <v>1701</v>
      </c>
      <c r="G181" s="832" t="s">
        <v>1940</v>
      </c>
      <c r="H181" s="832" t="s">
        <v>555</v>
      </c>
      <c r="I181" s="832" t="s">
        <v>2139</v>
      </c>
      <c r="J181" s="832" t="s">
        <v>2140</v>
      </c>
      <c r="K181" s="832" t="s">
        <v>2141</v>
      </c>
      <c r="L181" s="835">
        <v>1629.94</v>
      </c>
      <c r="M181" s="835">
        <v>16299.400000000001</v>
      </c>
      <c r="N181" s="832">
        <v>10</v>
      </c>
      <c r="O181" s="836">
        <v>3</v>
      </c>
      <c r="P181" s="835">
        <v>13039.52</v>
      </c>
      <c r="Q181" s="837">
        <v>0.79999999999999993</v>
      </c>
      <c r="R181" s="832">
        <v>8</v>
      </c>
      <c r="S181" s="837">
        <v>0.8</v>
      </c>
      <c r="T181" s="836">
        <v>2</v>
      </c>
      <c r="U181" s="838">
        <v>0.66666666666666663</v>
      </c>
    </row>
    <row r="182" spans="1:21" ht="14.4" customHeight="1" x14ac:dyDescent="0.3">
      <c r="A182" s="831">
        <v>4</v>
      </c>
      <c r="B182" s="832" t="s">
        <v>1698</v>
      </c>
      <c r="C182" s="832" t="s">
        <v>1705</v>
      </c>
      <c r="D182" s="833" t="s">
        <v>3118</v>
      </c>
      <c r="E182" s="834" t="s">
        <v>1721</v>
      </c>
      <c r="F182" s="832" t="s">
        <v>1701</v>
      </c>
      <c r="G182" s="832" t="s">
        <v>1940</v>
      </c>
      <c r="H182" s="832" t="s">
        <v>555</v>
      </c>
      <c r="I182" s="832" t="s">
        <v>2142</v>
      </c>
      <c r="J182" s="832" t="s">
        <v>2143</v>
      </c>
      <c r="K182" s="832" t="s">
        <v>2144</v>
      </c>
      <c r="L182" s="835">
        <v>274.32</v>
      </c>
      <c r="M182" s="835">
        <v>274.32</v>
      </c>
      <c r="N182" s="832">
        <v>1</v>
      </c>
      <c r="O182" s="836">
        <v>1</v>
      </c>
      <c r="P182" s="835">
        <v>274.32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4</v>
      </c>
      <c r="B183" s="832" t="s">
        <v>1698</v>
      </c>
      <c r="C183" s="832" t="s">
        <v>1705</v>
      </c>
      <c r="D183" s="833" t="s">
        <v>3118</v>
      </c>
      <c r="E183" s="834" t="s">
        <v>1721</v>
      </c>
      <c r="F183" s="832" t="s">
        <v>1701</v>
      </c>
      <c r="G183" s="832" t="s">
        <v>1940</v>
      </c>
      <c r="H183" s="832" t="s">
        <v>555</v>
      </c>
      <c r="I183" s="832" t="s">
        <v>2145</v>
      </c>
      <c r="J183" s="832" t="s">
        <v>2146</v>
      </c>
      <c r="K183" s="832" t="s">
        <v>2147</v>
      </c>
      <c r="L183" s="835">
        <v>2809.49</v>
      </c>
      <c r="M183" s="835">
        <v>25285.409999999996</v>
      </c>
      <c r="N183" s="832">
        <v>9</v>
      </c>
      <c r="O183" s="836">
        <v>1</v>
      </c>
      <c r="P183" s="835">
        <v>25285.409999999996</v>
      </c>
      <c r="Q183" s="837">
        <v>1</v>
      </c>
      <c r="R183" s="832">
        <v>9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4</v>
      </c>
      <c r="B184" s="832" t="s">
        <v>1698</v>
      </c>
      <c r="C184" s="832" t="s">
        <v>1705</v>
      </c>
      <c r="D184" s="833" t="s">
        <v>3118</v>
      </c>
      <c r="E184" s="834" t="s">
        <v>1721</v>
      </c>
      <c r="F184" s="832" t="s">
        <v>1701</v>
      </c>
      <c r="G184" s="832" t="s">
        <v>1940</v>
      </c>
      <c r="H184" s="832" t="s">
        <v>555</v>
      </c>
      <c r="I184" s="832" t="s">
        <v>2148</v>
      </c>
      <c r="J184" s="832" t="s">
        <v>2149</v>
      </c>
      <c r="K184" s="832" t="s">
        <v>2150</v>
      </c>
      <c r="L184" s="835">
        <v>1487.79</v>
      </c>
      <c r="M184" s="835">
        <v>8926.74</v>
      </c>
      <c r="N184" s="832">
        <v>6</v>
      </c>
      <c r="O184" s="836">
        <v>1</v>
      </c>
      <c r="P184" s="835">
        <v>8926.74</v>
      </c>
      <c r="Q184" s="837">
        <v>1</v>
      </c>
      <c r="R184" s="832">
        <v>6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4</v>
      </c>
      <c r="B185" s="832" t="s">
        <v>1698</v>
      </c>
      <c r="C185" s="832" t="s">
        <v>1705</v>
      </c>
      <c r="D185" s="833" t="s">
        <v>3118</v>
      </c>
      <c r="E185" s="834" t="s">
        <v>1721</v>
      </c>
      <c r="F185" s="832" t="s">
        <v>1701</v>
      </c>
      <c r="G185" s="832" t="s">
        <v>1940</v>
      </c>
      <c r="H185" s="832" t="s">
        <v>555</v>
      </c>
      <c r="I185" s="832" t="s">
        <v>2151</v>
      </c>
      <c r="J185" s="832" t="s">
        <v>2152</v>
      </c>
      <c r="K185" s="832" t="s">
        <v>2153</v>
      </c>
      <c r="L185" s="835">
        <v>1500</v>
      </c>
      <c r="M185" s="835">
        <v>6000</v>
      </c>
      <c r="N185" s="832">
        <v>4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4</v>
      </c>
      <c r="B186" s="832" t="s">
        <v>1698</v>
      </c>
      <c r="C186" s="832" t="s">
        <v>1705</v>
      </c>
      <c r="D186" s="833" t="s">
        <v>3118</v>
      </c>
      <c r="E186" s="834" t="s">
        <v>1721</v>
      </c>
      <c r="F186" s="832" t="s">
        <v>1701</v>
      </c>
      <c r="G186" s="832" t="s">
        <v>1940</v>
      </c>
      <c r="H186" s="832" t="s">
        <v>555</v>
      </c>
      <c r="I186" s="832" t="s">
        <v>2154</v>
      </c>
      <c r="J186" s="832" t="s">
        <v>2155</v>
      </c>
      <c r="K186" s="832" t="s">
        <v>2156</v>
      </c>
      <c r="L186" s="835">
        <v>1204.22</v>
      </c>
      <c r="M186" s="835">
        <v>2408.44</v>
      </c>
      <c r="N186" s="832">
        <v>2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4</v>
      </c>
      <c r="B187" s="832" t="s">
        <v>1698</v>
      </c>
      <c r="C187" s="832" t="s">
        <v>1705</v>
      </c>
      <c r="D187" s="833" t="s">
        <v>3118</v>
      </c>
      <c r="E187" s="834" t="s">
        <v>1721</v>
      </c>
      <c r="F187" s="832" t="s">
        <v>1701</v>
      </c>
      <c r="G187" s="832" t="s">
        <v>1940</v>
      </c>
      <c r="H187" s="832" t="s">
        <v>555</v>
      </c>
      <c r="I187" s="832" t="s">
        <v>2157</v>
      </c>
      <c r="J187" s="832" t="s">
        <v>2158</v>
      </c>
      <c r="K187" s="832" t="s">
        <v>2159</v>
      </c>
      <c r="L187" s="835">
        <v>1350</v>
      </c>
      <c r="M187" s="835">
        <v>8100</v>
      </c>
      <c r="N187" s="832">
        <v>6</v>
      </c>
      <c r="O187" s="836">
        <v>2</v>
      </c>
      <c r="P187" s="835">
        <v>8100</v>
      </c>
      <c r="Q187" s="837">
        <v>1</v>
      </c>
      <c r="R187" s="832">
        <v>6</v>
      </c>
      <c r="S187" s="837">
        <v>1</v>
      </c>
      <c r="T187" s="836">
        <v>2</v>
      </c>
      <c r="U187" s="838">
        <v>1</v>
      </c>
    </row>
    <row r="188" spans="1:21" ht="14.4" customHeight="1" x14ac:dyDescent="0.3">
      <c r="A188" s="831">
        <v>4</v>
      </c>
      <c r="B188" s="832" t="s">
        <v>1698</v>
      </c>
      <c r="C188" s="832" t="s">
        <v>1705</v>
      </c>
      <c r="D188" s="833" t="s">
        <v>3118</v>
      </c>
      <c r="E188" s="834" t="s">
        <v>1721</v>
      </c>
      <c r="F188" s="832" t="s">
        <v>1701</v>
      </c>
      <c r="G188" s="832" t="s">
        <v>1940</v>
      </c>
      <c r="H188" s="832" t="s">
        <v>555</v>
      </c>
      <c r="I188" s="832" t="s">
        <v>2160</v>
      </c>
      <c r="J188" s="832" t="s">
        <v>2161</v>
      </c>
      <c r="K188" s="832" t="s">
        <v>2162</v>
      </c>
      <c r="L188" s="835">
        <v>6912</v>
      </c>
      <c r="M188" s="835">
        <v>6912</v>
      </c>
      <c r="N188" s="832">
        <v>1</v>
      </c>
      <c r="O188" s="836">
        <v>1</v>
      </c>
      <c r="P188" s="835">
        <v>6912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4</v>
      </c>
      <c r="B189" s="832" t="s">
        <v>1698</v>
      </c>
      <c r="C189" s="832" t="s">
        <v>1705</v>
      </c>
      <c r="D189" s="833" t="s">
        <v>3118</v>
      </c>
      <c r="E189" s="834" t="s">
        <v>1721</v>
      </c>
      <c r="F189" s="832" t="s">
        <v>1701</v>
      </c>
      <c r="G189" s="832" t="s">
        <v>1906</v>
      </c>
      <c r="H189" s="832" t="s">
        <v>555</v>
      </c>
      <c r="I189" s="832" t="s">
        <v>2163</v>
      </c>
      <c r="J189" s="832" t="s">
        <v>1911</v>
      </c>
      <c r="K189" s="832" t="s">
        <v>2164</v>
      </c>
      <c r="L189" s="835">
        <v>100</v>
      </c>
      <c r="M189" s="835">
        <v>900</v>
      </c>
      <c r="N189" s="832">
        <v>9</v>
      </c>
      <c r="O189" s="836">
        <v>3</v>
      </c>
      <c r="P189" s="835">
        <v>600</v>
      </c>
      <c r="Q189" s="837">
        <v>0.66666666666666663</v>
      </c>
      <c r="R189" s="832">
        <v>6</v>
      </c>
      <c r="S189" s="837">
        <v>0.66666666666666663</v>
      </c>
      <c r="T189" s="836">
        <v>2</v>
      </c>
      <c r="U189" s="838">
        <v>0.66666666666666663</v>
      </c>
    </row>
    <row r="190" spans="1:21" ht="14.4" customHeight="1" x14ac:dyDescent="0.3">
      <c r="A190" s="831">
        <v>4</v>
      </c>
      <c r="B190" s="832" t="s">
        <v>1698</v>
      </c>
      <c r="C190" s="832" t="s">
        <v>1705</v>
      </c>
      <c r="D190" s="833" t="s">
        <v>3118</v>
      </c>
      <c r="E190" s="834" t="s">
        <v>1721</v>
      </c>
      <c r="F190" s="832" t="s">
        <v>1701</v>
      </c>
      <c r="G190" s="832" t="s">
        <v>1906</v>
      </c>
      <c r="H190" s="832" t="s">
        <v>555</v>
      </c>
      <c r="I190" s="832" t="s">
        <v>2165</v>
      </c>
      <c r="J190" s="832" t="s">
        <v>2166</v>
      </c>
      <c r="K190" s="832" t="s">
        <v>2167</v>
      </c>
      <c r="L190" s="835">
        <v>120</v>
      </c>
      <c r="M190" s="835">
        <v>360</v>
      </c>
      <c r="N190" s="832">
        <v>3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4</v>
      </c>
      <c r="B191" s="832" t="s">
        <v>1698</v>
      </c>
      <c r="C191" s="832" t="s">
        <v>1705</v>
      </c>
      <c r="D191" s="833" t="s">
        <v>3118</v>
      </c>
      <c r="E191" s="834" t="s">
        <v>1721</v>
      </c>
      <c r="F191" s="832" t="s">
        <v>1701</v>
      </c>
      <c r="G191" s="832" t="s">
        <v>2168</v>
      </c>
      <c r="H191" s="832" t="s">
        <v>555</v>
      </c>
      <c r="I191" s="832" t="s">
        <v>2169</v>
      </c>
      <c r="J191" s="832" t="s">
        <v>2170</v>
      </c>
      <c r="K191" s="832" t="s">
        <v>2171</v>
      </c>
      <c r="L191" s="835">
        <v>410</v>
      </c>
      <c r="M191" s="835">
        <v>4100</v>
      </c>
      <c r="N191" s="832">
        <v>10</v>
      </c>
      <c r="O191" s="836">
        <v>10</v>
      </c>
      <c r="P191" s="835">
        <v>3280</v>
      </c>
      <c r="Q191" s="837">
        <v>0.8</v>
      </c>
      <c r="R191" s="832">
        <v>8</v>
      </c>
      <c r="S191" s="837">
        <v>0.8</v>
      </c>
      <c r="T191" s="836">
        <v>8</v>
      </c>
      <c r="U191" s="838">
        <v>0.8</v>
      </c>
    </row>
    <row r="192" spans="1:21" ht="14.4" customHeight="1" x14ac:dyDescent="0.3">
      <c r="A192" s="831">
        <v>4</v>
      </c>
      <c r="B192" s="832" t="s">
        <v>1698</v>
      </c>
      <c r="C192" s="832" t="s">
        <v>1705</v>
      </c>
      <c r="D192" s="833" t="s">
        <v>3118</v>
      </c>
      <c r="E192" s="834" t="s">
        <v>1721</v>
      </c>
      <c r="F192" s="832" t="s">
        <v>1701</v>
      </c>
      <c r="G192" s="832" t="s">
        <v>2168</v>
      </c>
      <c r="H192" s="832" t="s">
        <v>555</v>
      </c>
      <c r="I192" s="832" t="s">
        <v>2172</v>
      </c>
      <c r="J192" s="832" t="s">
        <v>2173</v>
      </c>
      <c r="K192" s="832" t="s">
        <v>2174</v>
      </c>
      <c r="L192" s="835">
        <v>566</v>
      </c>
      <c r="M192" s="835">
        <v>566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4</v>
      </c>
      <c r="B193" s="832" t="s">
        <v>1698</v>
      </c>
      <c r="C193" s="832" t="s">
        <v>1705</v>
      </c>
      <c r="D193" s="833" t="s">
        <v>3118</v>
      </c>
      <c r="E193" s="834" t="s">
        <v>1721</v>
      </c>
      <c r="F193" s="832" t="s">
        <v>1701</v>
      </c>
      <c r="G193" s="832" t="s">
        <v>2175</v>
      </c>
      <c r="H193" s="832" t="s">
        <v>555</v>
      </c>
      <c r="I193" s="832" t="s">
        <v>2176</v>
      </c>
      <c r="J193" s="832" t="s">
        <v>2177</v>
      </c>
      <c r="K193" s="832" t="s">
        <v>2178</v>
      </c>
      <c r="L193" s="835">
        <v>900</v>
      </c>
      <c r="M193" s="835">
        <v>2700</v>
      </c>
      <c r="N193" s="832">
        <v>3</v>
      </c>
      <c r="O193" s="836">
        <v>3</v>
      </c>
      <c r="P193" s="835">
        <v>2700</v>
      </c>
      <c r="Q193" s="837">
        <v>1</v>
      </c>
      <c r="R193" s="832">
        <v>3</v>
      </c>
      <c r="S193" s="837">
        <v>1</v>
      </c>
      <c r="T193" s="836">
        <v>3</v>
      </c>
      <c r="U193" s="838">
        <v>1</v>
      </c>
    </row>
    <row r="194" spans="1:21" ht="14.4" customHeight="1" x14ac:dyDescent="0.3">
      <c r="A194" s="831">
        <v>4</v>
      </c>
      <c r="B194" s="832" t="s">
        <v>1698</v>
      </c>
      <c r="C194" s="832" t="s">
        <v>1705</v>
      </c>
      <c r="D194" s="833" t="s">
        <v>3118</v>
      </c>
      <c r="E194" s="834" t="s">
        <v>1722</v>
      </c>
      <c r="F194" s="832" t="s">
        <v>1699</v>
      </c>
      <c r="G194" s="832" t="s">
        <v>1883</v>
      </c>
      <c r="H194" s="832" t="s">
        <v>555</v>
      </c>
      <c r="I194" s="832" t="s">
        <v>1884</v>
      </c>
      <c r="J194" s="832" t="s">
        <v>1885</v>
      </c>
      <c r="K194" s="832" t="s">
        <v>1886</v>
      </c>
      <c r="L194" s="835">
        <v>107.27</v>
      </c>
      <c r="M194" s="835">
        <v>321.81</v>
      </c>
      <c r="N194" s="832">
        <v>3</v>
      </c>
      <c r="O194" s="836">
        <v>1</v>
      </c>
      <c r="P194" s="835">
        <v>321.81</v>
      </c>
      <c r="Q194" s="837">
        <v>1</v>
      </c>
      <c r="R194" s="832">
        <v>3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4</v>
      </c>
      <c r="B195" s="832" t="s">
        <v>1698</v>
      </c>
      <c r="C195" s="832" t="s">
        <v>1705</v>
      </c>
      <c r="D195" s="833" t="s">
        <v>3118</v>
      </c>
      <c r="E195" s="834" t="s">
        <v>1722</v>
      </c>
      <c r="F195" s="832" t="s">
        <v>1699</v>
      </c>
      <c r="G195" s="832" t="s">
        <v>2179</v>
      </c>
      <c r="H195" s="832" t="s">
        <v>597</v>
      </c>
      <c r="I195" s="832" t="s">
        <v>2180</v>
      </c>
      <c r="J195" s="832" t="s">
        <v>1563</v>
      </c>
      <c r="K195" s="832" t="s">
        <v>2181</v>
      </c>
      <c r="L195" s="835">
        <v>0</v>
      </c>
      <c r="M195" s="835">
        <v>0</v>
      </c>
      <c r="N195" s="832">
        <v>1</v>
      </c>
      <c r="O195" s="836">
        <v>0.5</v>
      </c>
      <c r="P195" s="835">
        <v>0</v>
      </c>
      <c r="Q195" s="837"/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4</v>
      </c>
      <c r="B196" s="832" t="s">
        <v>1698</v>
      </c>
      <c r="C196" s="832" t="s">
        <v>1705</v>
      </c>
      <c r="D196" s="833" t="s">
        <v>3118</v>
      </c>
      <c r="E196" s="834" t="s">
        <v>1722</v>
      </c>
      <c r="F196" s="832" t="s">
        <v>1699</v>
      </c>
      <c r="G196" s="832" t="s">
        <v>2182</v>
      </c>
      <c r="H196" s="832" t="s">
        <v>555</v>
      </c>
      <c r="I196" s="832" t="s">
        <v>2183</v>
      </c>
      <c r="J196" s="832" t="s">
        <v>2184</v>
      </c>
      <c r="K196" s="832" t="s">
        <v>2185</v>
      </c>
      <c r="L196" s="835">
        <v>16.059999999999999</v>
      </c>
      <c r="M196" s="835">
        <v>16.059999999999999</v>
      </c>
      <c r="N196" s="832">
        <v>1</v>
      </c>
      <c r="O196" s="836">
        <v>0.5</v>
      </c>
      <c r="P196" s="835">
        <v>16.059999999999999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4</v>
      </c>
      <c r="B197" s="832" t="s">
        <v>1698</v>
      </c>
      <c r="C197" s="832" t="s">
        <v>1705</v>
      </c>
      <c r="D197" s="833" t="s">
        <v>3118</v>
      </c>
      <c r="E197" s="834" t="s">
        <v>1722</v>
      </c>
      <c r="F197" s="832" t="s">
        <v>1699</v>
      </c>
      <c r="G197" s="832" t="s">
        <v>1771</v>
      </c>
      <c r="H197" s="832" t="s">
        <v>597</v>
      </c>
      <c r="I197" s="832" t="s">
        <v>1530</v>
      </c>
      <c r="J197" s="832" t="s">
        <v>970</v>
      </c>
      <c r="K197" s="832" t="s">
        <v>1531</v>
      </c>
      <c r="L197" s="835">
        <v>154.36000000000001</v>
      </c>
      <c r="M197" s="835">
        <v>154.36000000000001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4</v>
      </c>
      <c r="B198" s="832" t="s">
        <v>1698</v>
      </c>
      <c r="C198" s="832" t="s">
        <v>1705</v>
      </c>
      <c r="D198" s="833" t="s">
        <v>3118</v>
      </c>
      <c r="E198" s="834" t="s">
        <v>1722</v>
      </c>
      <c r="F198" s="832" t="s">
        <v>1701</v>
      </c>
      <c r="G198" s="832" t="s">
        <v>1906</v>
      </c>
      <c r="H198" s="832" t="s">
        <v>555</v>
      </c>
      <c r="I198" s="832" t="s">
        <v>2163</v>
      </c>
      <c r="J198" s="832" t="s">
        <v>1911</v>
      </c>
      <c r="K198" s="832" t="s">
        <v>2164</v>
      </c>
      <c r="L198" s="835">
        <v>100</v>
      </c>
      <c r="M198" s="835">
        <v>300</v>
      </c>
      <c r="N198" s="832">
        <v>3</v>
      </c>
      <c r="O198" s="836">
        <v>1</v>
      </c>
      <c r="P198" s="835">
        <v>300</v>
      </c>
      <c r="Q198" s="837">
        <v>1</v>
      </c>
      <c r="R198" s="832">
        <v>3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4</v>
      </c>
      <c r="B199" s="832" t="s">
        <v>1698</v>
      </c>
      <c r="C199" s="832" t="s">
        <v>1705</v>
      </c>
      <c r="D199" s="833" t="s">
        <v>3118</v>
      </c>
      <c r="E199" s="834" t="s">
        <v>1722</v>
      </c>
      <c r="F199" s="832" t="s">
        <v>1701</v>
      </c>
      <c r="G199" s="832" t="s">
        <v>1906</v>
      </c>
      <c r="H199" s="832" t="s">
        <v>555</v>
      </c>
      <c r="I199" s="832" t="s">
        <v>2165</v>
      </c>
      <c r="J199" s="832" t="s">
        <v>2166</v>
      </c>
      <c r="K199" s="832" t="s">
        <v>2167</v>
      </c>
      <c r="L199" s="835">
        <v>120</v>
      </c>
      <c r="M199" s="835">
        <v>360</v>
      </c>
      <c r="N199" s="832">
        <v>3</v>
      </c>
      <c r="O199" s="836">
        <v>1</v>
      </c>
      <c r="P199" s="835">
        <v>360</v>
      </c>
      <c r="Q199" s="837">
        <v>1</v>
      </c>
      <c r="R199" s="832">
        <v>3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4</v>
      </c>
      <c r="B200" s="832" t="s">
        <v>1698</v>
      </c>
      <c r="C200" s="832" t="s">
        <v>1705</v>
      </c>
      <c r="D200" s="833" t="s">
        <v>3118</v>
      </c>
      <c r="E200" s="834" t="s">
        <v>1722</v>
      </c>
      <c r="F200" s="832" t="s">
        <v>1701</v>
      </c>
      <c r="G200" s="832" t="s">
        <v>2168</v>
      </c>
      <c r="H200" s="832" t="s">
        <v>555</v>
      </c>
      <c r="I200" s="832" t="s">
        <v>2169</v>
      </c>
      <c r="J200" s="832" t="s">
        <v>2170</v>
      </c>
      <c r="K200" s="832" t="s">
        <v>2171</v>
      </c>
      <c r="L200" s="835">
        <v>410</v>
      </c>
      <c r="M200" s="835">
        <v>410</v>
      </c>
      <c r="N200" s="832">
        <v>1</v>
      </c>
      <c r="O200" s="836">
        <v>1</v>
      </c>
      <c r="P200" s="835">
        <v>410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4</v>
      </c>
      <c r="B201" s="832" t="s">
        <v>1698</v>
      </c>
      <c r="C201" s="832" t="s">
        <v>1705</v>
      </c>
      <c r="D201" s="833" t="s">
        <v>3118</v>
      </c>
      <c r="E201" s="834" t="s">
        <v>1724</v>
      </c>
      <c r="F201" s="832" t="s">
        <v>1699</v>
      </c>
      <c r="G201" s="832" t="s">
        <v>2186</v>
      </c>
      <c r="H201" s="832" t="s">
        <v>555</v>
      </c>
      <c r="I201" s="832" t="s">
        <v>2187</v>
      </c>
      <c r="J201" s="832" t="s">
        <v>2188</v>
      </c>
      <c r="K201" s="832" t="s">
        <v>2189</v>
      </c>
      <c r="L201" s="835">
        <v>182.22</v>
      </c>
      <c r="M201" s="835">
        <v>182.22</v>
      </c>
      <c r="N201" s="832">
        <v>1</v>
      </c>
      <c r="O201" s="836">
        <v>1</v>
      </c>
      <c r="P201" s="835">
        <v>182.22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4</v>
      </c>
      <c r="B202" s="832" t="s">
        <v>1698</v>
      </c>
      <c r="C202" s="832" t="s">
        <v>1705</v>
      </c>
      <c r="D202" s="833" t="s">
        <v>3118</v>
      </c>
      <c r="E202" s="834" t="s">
        <v>1724</v>
      </c>
      <c r="F202" s="832" t="s">
        <v>1699</v>
      </c>
      <c r="G202" s="832" t="s">
        <v>1883</v>
      </c>
      <c r="H202" s="832" t="s">
        <v>555</v>
      </c>
      <c r="I202" s="832" t="s">
        <v>1884</v>
      </c>
      <c r="J202" s="832" t="s">
        <v>1885</v>
      </c>
      <c r="K202" s="832" t="s">
        <v>1886</v>
      </c>
      <c r="L202" s="835">
        <v>107.27</v>
      </c>
      <c r="M202" s="835">
        <v>214.54</v>
      </c>
      <c r="N202" s="832">
        <v>2</v>
      </c>
      <c r="O202" s="836">
        <v>1</v>
      </c>
      <c r="P202" s="835">
        <v>214.54</v>
      </c>
      <c r="Q202" s="837">
        <v>1</v>
      </c>
      <c r="R202" s="832">
        <v>2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4</v>
      </c>
      <c r="B203" s="832" t="s">
        <v>1698</v>
      </c>
      <c r="C203" s="832" t="s">
        <v>1705</v>
      </c>
      <c r="D203" s="833" t="s">
        <v>3118</v>
      </c>
      <c r="E203" s="834" t="s">
        <v>1724</v>
      </c>
      <c r="F203" s="832" t="s">
        <v>1699</v>
      </c>
      <c r="G203" s="832" t="s">
        <v>1853</v>
      </c>
      <c r="H203" s="832" t="s">
        <v>555</v>
      </c>
      <c r="I203" s="832" t="s">
        <v>2190</v>
      </c>
      <c r="J203" s="832" t="s">
        <v>889</v>
      </c>
      <c r="K203" s="832" t="s">
        <v>2191</v>
      </c>
      <c r="L203" s="835">
        <v>75.05</v>
      </c>
      <c r="M203" s="835">
        <v>75.05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4</v>
      </c>
      <c r="B204" s="832" t="s">
        <v>1698</v>
      </c>
      <c r="C204" s="832" t="s">
        <v>1705</v>
      </c>
      <c r="D204" s="833" t="s">
        <v>3118</v>
      </c>
      <c r="E204" s="834" t="s">
        <v>1724</v>
      </c>
      <c r="F204" s="832" t="s">
        <v>1699</v>
      </c>
      <c r="G204" s="832" t="s">
        <v>2192</v>
      </c>
      <c r="H204" s="832" t="s">
        <v>555</v>
      </c>
      <c r="I204" s="832" t="s">
        <v>2193</v>
      </c>
      <c r="J204" s="832" t="s">
        <v>2194</v>
      </c>
      <c r="K204" s="832" t="s">
        <v>2195</v>
      </c>
      <c r="L204" s="835">
        <v>60.9</v>
      </c>
      <c r="M204" s="835">
        <v>365.4</v>
      </c>
      <c r="N204" s="832">
        <v>6</v>
      </c>
      <c r="O204" s="836">
        <v>2</v>
      </c>
      <c r="P204" s="835">
        <v>182.7</v>
      </c>
      <c r="Q204" s="837">
        <v>0.5</v>
      </c>
      <c r="R204" s="832">
        <v>3</v>
      </c>
      <c r="S204" s="837">
        <v>0.5</v>
      </c>
      <c r="T204" s="836">
        <v>1</v>
      </c>
      <c r="U204" s="838">
        <v>0.5</v>
      </c>
    </row>
    <row r="205" spans="1:21" ht="14.4" customHeight="1" x14ac:dyDescent="0.3">
      <c r="A205" s="831">
        <v>4</v>
      </c>
      <c r="B205" s="832" t="s">
        <v>1698</v>
      </c>
      <c r="C205" s="832" t="s">
        <v>1705</v>
      </c>
      <c r="D205" s="833" t="s">
        <v>3118</v>
      </c>
      <c r="E205" s="834" t="s">
        <v>1724</v>
      </c>
      <c r="F205" s="832" t="s">
        <v>1699</v>
      </c>
      <c r="G205" s="832" t="s">
        <v>1775</v>
      </c>
      <c r="H205" s="832" t="s">
        <v>555</v>
      </c>
      <c r="I205" s="832" t="s">
        <v>1776</v>
      </c>
      <c r="J205" s="832" t="s">
        <v>1777</v>
      </c>
      <c r="K205" s="832" t="s">
        <v>1778</v>
      </c>
      <c r="L205" s="835">
        <v>38.5</v>
      </c>
      <c r="M205" s="835">
        <v>38.5</v>
      </c>
      <c r="N205" s="832">
        <v>1</v>
      </c>
      <c r="O205" s="836">
        <v>0.5</v>
      </c>
      <c r="P205" s="835">
        <v>38.5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4</v>
      </c>
      <c r="B206" s="832" t="s">
        <v>1698</v>
      </c>
      <c r="C206" s="832" t="s">
        <v>1705</v>
      </c>
      <c r="D206" s="833" t="s">
        <v>3118</v>
      </c>
      <c r="E206" s="834" t="s">
        <v>1724</v>
      </c>
      <c r="F206" s="832" t="s">
        <v>1699</v>
      </c>
      <c r="G206" s="832" t="s">
        <v>1856</v>
      </c>
      <c r="H206" s="832" t="s">
        <v>597</v>
      </c>
      <c r="I206" s="832" t="s">
        <v>2196</v>
      </c>
      <c r="J206" s="832" t="s">
        <v>1858</v>
      </c>
      <c r="K206" s="832" t="s">
        <v>2197</v>
      </c>
      <c r="L206" s="835">
        <v>176.32</v>
      </c>
      <c r="M206" s="835">
        <v>176.32</v>
      </c>
      <c r="N206" s="832">
        <v>1</v>
      </c>
      <c r="O206" s="836">
        <v>1</v>
      </c>
      <c r="P206" s="835">
        <v>176.32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4</v>
      </c>
      <c r="B207" s="832" t="s">
        <v>1698</v>
      </c>
      <c r="C207" s="832" t="s">
        <v>1705</v>
      </c>
      <c r="D207" s="833" t="s">
        <v>3118</v>
      </c>
      <c r="E207" s="834" t="s">
        <v>1724</v>
      </c>
      <c r="F207" s="832" t="s">
        <v>1699</v>
      </c>
      <c r="G207" s="832" t="s">
        <v>1871</v>
      </c>
      <c r="H207" s="832" t="s">
        <v>555</v>
      </c>
      <c r="I207" s="832" t="s">
        <v>1872</v>
      </c>
      <c r="J207" s="832" t="s">
        <v>628</v>
      </c>
      <c r="K207" s="832" t="s">
        <v>1873</v>
      </c>
      <c r="L207" s="835">
        <v>53.57</v>
      </c>
      <c r="M207" s="835">
        <v>53.57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4</v>
      </c>
      <c r="B208" s="832" t="s">
        <v>1698</v>
      </c>
      <c r="C208" s="832" t="s">
        <v>1705</v>
      </c>
      <c r="D208" s="833" t="s">
        <v>3118</v>
      </c>
      <c r="E208" s="834" t="s">
        <v>1724</v>
      </c>
      <c r="F208" s="832" t="s">
        <v>1699</v>
      </c>
      <c r="G208" s="832" t="s">
        <v>1760</v>
      </c>
      <c r="H208" s="832" t="s">
        <v>597</v>
      </c>
      <c r="I208" s="832" t="s">
        <v>1793</v>
      </c>
      <c r="J208" s="832" t="s">
        <v>1028</v>
      </c>
      <c r="K208" s="832" t="s">
        <v>1582</v>
      </c>
      <c r="L208" s="835">
        <v>490.89</v>
      </c>
      <c r="M208" s="835">
        <v>981.78</v>
      </c>
      <c r="N208" s="832">
        <v>2</v>
      </c>
      <c r="O208" s="836">
        <v>1</v>
      </c>
      <c r="P208" s="835">
        <v>490.89</v>
      </c>
      <c r="Q208" s="837">
        <v>0.5</v>
      </c>
      <c r="R208" s="832">
        <v>1</v>
      </c>
      <c r="S208" s="837">
        <v>0.5</v>
      </c>
      <c r="T208" s="836">
        <v>0.5</v>
      </c>
      <c r="U208" s="838">
        <v>0.5</v>
      </c>
    </row>
    <row r="209" spans="1:21" ht="14.4" customHeight="1" x14ac:dyDescent="0.3">
      <c r="A209" s="831">
        <v>4</v>
      </c>
      <c r="B209" s="832" t="s">
        <v>1698</v>
      </c>
      <c r="C209" s="832" t="s">
        <v>1705</v>
      </c>
      <c r="D209" s="833" t="s">
        <v>3118</v>
      </c>
      <c r="E209" s="834" t="s">
        <v>1724</v>
      </c>
      <c r="F209" s="832" t="s">
        <v>1699</v>
      </c>
      <c r="G209" s="832" t="s">
        <v>1887</v>
      </c>
      <c r="H209" s="832" t="s">
        <v>555</v>
      </c>
      <c r="I209" s="832" t="s">
        <v>2198</v>
      </c>
      <c r="J209" s="832" t="s">
        <v>853</v>
      </c>
      <c r="K209" s="832" t="s">
        <v>2199</v>
      </c>
      <c r="L209" s="835">
        <v>48.42</v>
      </c>
      <c r="M209" s="835">
        <v>145.26</v>
      </c>
      <c r="N209" s="832">
        <v>3</v>
      </c>
      <c r="O209" s="836">
        <v>1</v>
      </c>
      <c r="P209" s="835">
        <v>145.26</v>
      </c>
      <c r="Q209" s="837">
        <v>1</v>
      </c>
      <c r="R209" s="832">
        <v>3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4</v>
      </c>
      <c r="B210" s="832" t="s">
        <v>1698</v>
      </c>
      <c r="C210" s="832" t="s">
        <v>1705</v>
      </c>
      <c r="D210" s="833" t="s">
        <v>3118</v>
      </c>
      <c r="E210" s="834" t="s">
        <v>1724</v>
      </c>
      <c r="F210" s="832" t="s">
        <v>1699</v>
      </c>
      <c r="G210" s="832" t="s">
        <v>1887</v>
      </c>
      <c r="H210" s="832" t="s">
        <v>555</v>
      </c>
      <c r="I210" s="832" t="s">
        <v>1888</v>
      </c>
      <c r="J210" s="832" t="s">
        <v>1889</v>
      </c>
      <c r="K210" s="832" t="s">
        <v>1890</v>
      </c>
      <c r="L210" s="835">
        <v>48.42</v>
      </c>
      <c r="M210" s="835">
        <v>48.42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4</v>
      </c>
      <c r="B211" s="832" t="s">
        <v>1698</v>
      </c>
      <c r="C211" s="832" t="s">
        <v>1705</v>
      </c>
      <c r="D211" s="833" t="s">
        <v>3118</v>
      </c>
      <c r="E211" s="834" t="s">
        <v>1724</v>
      </c>
      <c r="F211" s="832" t="s">
        <v>1699</v>
      </c>
      <c r="G211" s="832" t="s">
        <v>2200</v>
      </c>
      <c r="H211" s="832" t="s">
        <v>597</v>
      </c>
      <c r="I211" s="832" t="s">
        <v>2201</v>
      </c>
      <c r="J211" s="832" t="s">
        <v>1577</v>
      </c>
      <c r="K211" s="832" t="s">
        <v>2202</v>
      </c>
      <c r="L211" s="835">
        <v>57.6</v>
      </c>
      <c r="M211" s="835">
        <v>57.6</v>
      </c>
      <c r="N211" s="832">
        <v>1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4</v>
      </c>
      <c r="B212" s="832" t="s">
        <v>1698</v>
      </c>
      <c r="C212" s="832" t="s">
        <v>1705</v>
      </c>
      <c r="D212" s="833" t="s">
        <v>3118</v>
      </c>
      <c r="E212" s="834" t="s">
        <v>1724</v>
      </c>
      <c r="F212" s="832" t="s">
        <v>1699</v>
      </c>
      <c r="G212" s="832" t="s">
        <v>1860</v>
      </c>
      <c r="H212" s="832" t="s">
        <v>555</v>
      </c>
      <c r="I212" s="832" t="s">
        <v>1861</v>
      </c>
      <c r="J212" s="832" t="s">
        <v>1862</v>
      </c>
      <c r="K212" s="832" t="s">
        <v>1863</v>
      </c>
      <c r="L212" s="835">
        <v>21.92</v>
      </c>
      <c r="M212" s="835">
        <v>21.92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4</v>
      </c>
      <c r="B213" s="832" t="s">
        <v>1698</v>
      </c>
      <c r="C213" s="832" t="s">
        <v>1705</v>
      </c>
      <c r="D213" s="833" t="s">
        <v>3118</v>
      </c>
      <c r="E213" s="834" t="s">
        <v>1724</v>
      </c>
      <c r="F213" s="832" t="s">
        <v>1699</v>
      </c>
      <c r="G213" s="832" t="s">
        <v>1769</v>
      </c>
      <c r="H213" s="832" t="s">
        <v>597</v>
      </c>
      <c r="I213" s="832" t="s">
        <v>1446</v>
      </c>
      <c r="J213" s="832" t="s">
        <v>1447</v>
      </c>
      <c r="K213" s="832" t="s">
        <v>1448</v>
      </c>
      <c r="L213" s="835">
        <v>0</v>
      </c>
      <c r="M213" s="835">
        <v>0</v>
      </c>
      <c r="N213" s="832">
        <v>3</v>
      </c>
      <c r="O213" s="836">
        <v>2.5</v>
      </c>
      <c r="P213" s="835">
        <v>0</v>
      </c>
      <c r="Q213" s="837"/>
      <c r="R213" s="832">
        <v>2</v>
      </c>
      <c r="S213" s="837">
        <v>0.66666666666666663</v>
      </c>
      <c r="T213" s="836">
        <v>2</v>
      </c>
      <c r="U213" s="838">
        <v>0.8</v>
      </c>
    </row>
    <row r="214" spans="1:21" ht="14.4" customHeight="1" x14ac:dyDescent="0.3">
      <c r="A214" s="831">
        <v>4</v>
      </c>
      <c r="B214" s="832" t="s">
        <v>1698</v>
      </c>
      <c r="C214" s="832" t="s">
        <v>1705</v>
      </c>
      <c r="D214" s="833" t="s">
        <v>3118</v>
      </c>
      <c r="E214" s="834" t="s">
        <v>1724</v>
      </c>
      <c r="F214" s="832" t="s">
        <v>1699</v>
      </c>
      <c r="G214" s="832" t="s">
        <v>2203</v>
      </c>
      <c r="H214" s="832" t="s">
        <v>597</v>
      </c>
      <c r="I214" s="832" t="s">
        <v>2204</v>
      </c>
      <c r="J214" s="832" t="s">
        <v>1502</v>
      </c>
      <c r="K214" s="832" t="s">
        <v>2205</v>
      </c>
      <c r="L214" s="835">
        <v>544.38</v>
      </c>
      <c r="M214" s="835">
        <v>544.38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4</v>
      </c>
      <c r="B215" s="832" t="s">
        <v>1698</v>
      </c>
      <c r="C215" s="832" t="s">
        <v>1705</v>
      </c>
      <c r="D215" s="833" t="s">
        <v>3118</v>
      </c>
      <c r="E215" s="834" t="s">
        <v>1724</v>
      </c>
      <c r="F215" s="832" t="s">
        <v>1701</v>
      </c>
      <c r="G215" s="832" t="s">
        <v>1906</v>
      </c>
      <c r="H215" s="832" t="s">
        <v>555</v>
      </c>
      <c r="I215" s="832" t="s">
        <v>2163</v>
      </c>
      <c r="J215" s="832" t="s">
        <v>1911</v>
      </c>
      <c r="K215" s="832" t="s">
        <v>2164</v>
      </c>
      <c r="L215" s="835">
        <v>100</v>
      </c>
      <c r="M215" s="835">
        <v>300</v>
      </c>
      <c r="N215" s="832">
        <v>3</v>
      </c>
      <c r="O215" s="836">
        <v>1</v>
      </c>
      <c r="P215" s="835">
        <v>300</v>
      </c>
      <c r="Q215" s="837">
        <v>1</v>
      </c>
      <c r="R215" s="832">
        <v>3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4</v>
      </c>
      <c r="B216" s="832" t="s">
        <v>1698</v>
      </c>
      <c r="C216" s="832" t="s">
        <v>1705</v>
      </c>
      <c r="D216" s="833" t="s">
        <v>3118</v>
      </c>
      <c r="E216" s="834" t="s">
        <v>1724</v>
      </c>
      <c r="F216" s="832" t="s">
        <v>1701</v>
      </c>
      <c r="G216" s="832" t="s">
        <v>2168</v>
      </c>
      <c r="H216" s="832" t="s">
        <v>555</v>
      </c>
      <c r="I216" s="832" t="s">
        <v>2169</v>
      </c>
      <c r="J216" s="832" t="s">
        <v>2170</v>
      </c>
      <c r="K216" s="832" t="s">
        <v>2171</v>
      </c>
      <c r="L216" s="835">
        <v>410</v>
      </c>
      <c r="M216" s="835">
        <v>2870</v>
      </c>
      <c r="N216" s="832">
        <v>7</v>
      </c>
      <c r="O216" s="836">
        <v>7</v>
      </c>
      <c r="P216" s="835">
        <v>2050</v>
      </c>
      <c r="Q216" s="837">
        <v>0.7142857142857143</v>
      </c>
      <c r="R216" s="832">
        <v>5</v>
      </c>
      <c r="S216" s="837">
        <v>0.7142857142857143</v>
      </c>
      <c r="T216" s="836">
        <v>5</v>
      </c>
      <c r="U216" s="838">
        <v>0.7142857142857143</v>
      </c>
    </row>
    <row r="217" spans="1:21" ht="14.4" customHeight="1" x14ac:dyDescent="0.3">
      <c r="A217" s="831">
        <v>4</v>
      </c>
      <c r="B217" s="832" t="s">
        <v>1698</v>
      </c>
      <c r="C217" s="832" t="s">
        <v>1705</v>
      </c>
      <c r="D217" s="833" t="s">
        <v>3118</v>
      </c>
      <c r="E217" s="834" t="s">
        <v>1724</v>
      </c>
      <c r="F217" s="832" t="s">
        <v>1701</v>
      </c>
      <c r="G217" s="832" t="s">
        <v>2168</v>
      </c>
      <c r="H217" s="832" t="s">
        <v>555</v>
      </c>
      <c r="I217" s="832" t="s">
        <v>2172</v>
      </c>
      <c r="J217" s="832" t="s">
        <v>2173</v>
      </c>
      <c r="K217" s="832" t="s">
        <v>2174</v>
      </c>
      <c r="L217" s="835">
        <v>566</v>
      </c>
      <c r="M217" s="835">
        <v>566</v>
      </c>
      <c r="N217" s="832">
        <v>1</v>
      </c>
      <c r="O217" s="836">
        <v>1</v>
      </c>
      <c r="P217" s="835">
        <v>566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4</v>
      </c>
      <c r="B218" s="832" t="s">
        <v>1698</v>
      </c>
      <c r="C218" s="832" t="s">
        <v>1705</v>
      </c>
      <c r="D218" s="833" t="s">
        <v>3118</v>
      </c>
      <c r="E218" s="834" t="s">
        <v>1724</v>
      </c>
      <c r="F218" s="832" t="s">
        <v>1701</v>
      </c>
      <c r="G218" s="832" t="s">
        <v>2175</v>
      </c>
      <c r="H218" s="832" t="s">
        <v>555</v>
      </c>
      <c r="I218" s="832" t="s">
        <v>2176</v>
      </c>
      <c r="J218" s="832" t="s">
        <v>2177</v>
      </c>
      <c r="K218" s="832" t="s">
        <v>2178</v>
      </c>
      <c r="L218" s="835">
        <v>900</v>
      </c>
      <c r="M218" s="835">
        <v>900</v>
      </c>
      <c r="N218" s="832">
        <v>1</v>
      </c>
      <c r="O218" s="836">
        <v>1</v>
      </c>
      <c r="P218" s="835">
        <v>900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4</v>
      </c>
      <c r="B219" s="832" t="s">
        <v>1698</v>
      </c>
      <c r="C219" s="832" t="s">
        <v>1705</v>
      </c>
      <c r="D219" s="833" t="s">
        <v>3118</v>
      </c>
      <c r="E219" s="834" t="s">
        <v>1725</v>
      </c>
      <c r="F219" s="832" t="s">
        <v>1699</v>
      </c>
      <c r="G219" s="832" t="s">
        <v>1916</v>
      </c>
      <c r="H219" s="832" t="s">
        <v>597</v>
      </c>
      <c r="I219" s="832" t="s">
        <v>1558</v>
      </c>
      <c r="J219" s="832" t="s">
        <v>1559</v>
      </c>
      <c r="K219" s="832" t="s">
        <v>1560</v>
      </c>
      <c r="L219" s="835">
        <v>4.7</v>
      </c>
      <c r="M219" s="835">
        <v>9.4</v>
      </c>
      <c r="N219" s="832">
        <v>2</v>
      </c>
      <c r="O219" s="836">
        <v>0.5</v>
      </c>
      <c r="P219" s="835">
        <v>9.4</v>
      </c>
      <c r="Q219" s="837">
        <v>1</v>
      </c>
      <c r="R219" s="832">
        <v>2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4</v>
      </c>
      <c r="B220" s="832" t="s">
        <v>1698</v>
      </c>
      <c r="C220" s="832" t="s">
        <v>1705</v>
      </c>
      <c r="D220" s="833" t="s">
        <v>3118</v>
      </c>
      <c r="E220" s="834" t="s">
        <v>1725</v>
      </c>
      <c r="F220" s="832" t="s">
        <v>1699</v>
      </c>
      <c r="G220" s="832" t="s">
        <v>1753</v>
      </c>
      <c r="H220" s="832" t="s">
        <v>555</v>
      </c>
      <c r="I220" s="832" t="s">
        <v>2206</v>
      </c>
      <c r="J220" s="832" t="s">
        <v>2207</v>
      </c>
      <c r="K220" s="832" t="s">
        <v>1933</v>
      </c>
      <c r="L220" s="835">
        <v>105.32</v>
      </c>
      <c r="M220" s="835">
        <v>105.32</v>
      </c>
      <c r="N220" s="832">
        <v>1</v>
      </c>
      <c r="O220" s="836">
        <v>0.5</v>
      </c>
      <c r="P220" s="835">
        <v>105.32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4</v>
      </c>
      <c r="B221" s="832" t="s">
        <v>1698</v>
      </c>
      <c r="C221" s="832" t="s">
        <v>1705</v>
      </c>
      <c r="D221" s="833" t="s">
        <v>3118</v>
      </c>
      <c r="E221" s="834" t="s">
        <v>1725</v>
      </c>
      <c r="F221" s="832" t="s">
        <v>1699</v>
      </c>
      <c r="G221" s="832" t="s">
        <v>2208</v>
      </c>
      <c r="H221" s="832" t="s">
        <v>555</v>
      </c>
      <c r="I221" s="832" t="s">
        <v>2209</v>
      </c>
      <c r="J221" s="832" t="s">
        <v>2210</v>
      </c>
      <c r="K221" s="832" t="s">
        <v>2211</v>
      </c>
      <c r="L221" s="835">
        <v>186.99</v>
      </c>
      <c r="M221" s="835">
        <v>373.98</v>
      </c>
      <c r="N221" s="832">
        <v>2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4</v>
      </c>
      <c r="B222" s="832" t="s">
        <v>1698</v>
      </c>
      <c r="C222" s="832" t="s">
        <v>1705</v>
      </c>
      <c r="D222" s="833" t="s">
        <v>3118</v>
      </c>
      <c r="E222" s="834" t="s">
        <v>1725</v>
      </c>
      <c r="F222" s="832" t="s">
        <v>1699</v>
      </c>
      <c r="G222" s="832" t="s">
        <v>2212</v>
      </c>
      <c r="H222" s="832" t="s">
        <v>555</v>
      </c>
      <c r="I222" s="832" t="s">
        <v>2213</v>
      </c>
      <c r="J222" s="832" t="s">
        <v>1130</v>
      </c>
      <c r="K222" s="832" t="s">
        <v>2214</v>
      </c>
      <c r="L222" s="835">
        <v>48.09</v>
      </c>
      <c r="M222" s="835">
        <v>48.09</v>
      </c>
      <c r="N222" s="832">
        <v>1</v>
      </c>
      <c r="O222" s="836">
        <v>1</v>
      </c>
      <c r="P222" s="835">
        <v>48.09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4</v>
      </c>
      <c r="B223" s="832" t="s">
        <v>1698</v>
      </c>
      <c r="C223" s="832" t="s">
        <v>1705</v>
      </c>
      <c r="D223" s="833" t="s">
        <v>3118</v>
      </c>
      <c r="E223" s="834" t="s">
        <v>1725</v>
      </c>
      <c r="F223" s="832" t="s">
        <v>1699</v>
      </c>
      <c r="G223" s="832" t="s">
        <v>2215</v>
      </c>
      <c r="H223" s="832" t="s">
        <v>597</v>
      </c>
      <c r="I223" s="832" t="s">
        <v>2216</v>
      </c>
      <c r="J223" s="832" t="s">
        <v>2217</v>
      </c>
      <c r="K223" s="832" t="s">
        <v>2218</v>
      </c>
      <c r="L223" s="835">
        <v>64.5</v>
      </c>
      <c r="M223" s="835">
        <v>193.5</v>
      </c>
      <c r="N223" s="832">
        <v>3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4</v>
      </c>
      <c r="B224" s="832" t="s">
        <v>1698</v>
      </c>
      <c r="C224" s="832" t="s">
        <v>1705</v>
      </c>
      <c r="D224" s="833" t="s">
        <v>3118</v>
      </c>
      <c r="E224" s="834" t="s">
        <v>1725</v>
      </c>
      <c r="F224" s="832" t="s">
        <v>1699</v>
      </c>
      <c r="G224" s="832" t="s">
        <v>2219</v>
      </c>
      <c r="H224" s="832" t="s">
        <v>555</v>
      </c>
      <c r="I224" s="832" t="s">
        <v>2220</v>
      </c>
      <c r="J224" s="832" t="s">
        <v>2221</v>
      </c>
      <c r="K224" s="832" t="s">
        <v>2222</v>
      </c>
      <c r="L224" s="835">
        <v>140.72</v>
      </c>
      <c r="M224" s="835">
        <v>140.72</v>
      </c>
      <c r="N224" s="832">
        <v>1</v>
      </c>
      <c r="O224" s="836">
        <v>1</v>
      </c>
      <c r="P224" s="835">
        <v>140.72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4</v>
      </c>
      <c r="B225" s="832" t="s">
        <v>1698</v>
      </c>
      <c r="C225" s="832" t="s">
        <v>1705</v>
      </c>
      <c r="D225" s="833" t="s">
        <v>3118</v>
      </c>
      <c r="E225" s="834" t="s">
        <v>1725</v>
      </c>
      <c r="F225" s="832" t="s">
        <v>1699</v>
      </c>
      <c r="G225" s="832" t="s">
        <v>2223</v>
      </c>
      <c r="H225" s="832" t="s">
        <v>555</v>
      </c>
      <c r="I225" s="832" t="s">
        <v>2224</v>
      </c>
      <c r="J225" s="832" t="s">
        <v>2225</v>
      </c>
      <c r="K225" s="832" t="s">
        <v>2226</v>
      </c>
      <c r="L225" s="835">
        <v>249.45</v>
      </c>
      <c r="M225" s="835">
        <v>748.34999999999991</v>
      </c>
      <c r="N225" s="832">
        <v>3</v>
      </c>
      <c r="O225" s="836">
        <v>0.5</v>
      </c>
      <c r="P225" s="835">
        <v>748.34999999999991</v>
      </c>
      <c r="Q225" s="837">
        <v>1</v>
      </c>
      <c r="R225" s="832">
        <v>3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4</v>
      </c>
      <c r="B226" s="832" t="s">
        <v>1698</v>
      </c>
      <c r="C226" s="832" t="s">
        <v>1705</v>
      </c>
      <c r="D226" s="833" t="s">
        <v>3118</v>
      </c>
      <c r="E226" s="834" t="s">
        <v>1725</v>
      </c>
      <c r="F226" s="832" t="s">
        <v>1699</v>
      </c>
      <c r="G226" s="832" t="s">
        <v>1763</v>
      </c>
      <c r="H226" s="832" t="s">
        <v>555</v>
      </c>
      <c r="I226" s="832" t="s">
        <v>1816</v>
      </c>
      <c r="J226" s="832" t="s">
        <v>670</v>
      </c>
      <c r="K226" s="832" t="s">
        <v>1817</v>
      </c>
      <c r="L226" s="835">
        <v>103.67</v>
      </c>
      <c r="M226" s="835">
        <v>207.34</v>
      </c>
      <c r="N226" s="832">
        <v>2</v>
      </c>
      <c r="O226" s="836">
        <v>1</v>
      </c>
      <c r="P226" s="835">
        <v>207.34</v>
      </c>
      <c r="Q226" s="837">
        <v>1</v>
      </c>
      <c r="R226" s="832">
        <v>2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4</v>
      </c>
      <c r="B227" s="832" t="s">
        <v>1698</v>
      </c>
      <c r="C227" s="832" t="s">
        <v>1705</v>
      </c>
      <c r="D227" s="833" t="s">
        <v>3118</v>
      </c>
      <c r="E227" s="834" t="s">
        <v>1725</v>
      </c>
      <c r="F227" s="832" t="s">
        <v>1699</v>
      </c>
      <c r="G227" s="832" t="s">
        <v>1891</v>
      </c>
      <c r="H227" s="832" t="s">
        <v>555</v>
      </c>
      <c r="I227" s="832" t="s">
        <v>2227</v>
      </c>
      <c r="J227" s="832" t="s">
        <v>600</v>
      </c>
      <c r="K227" s="832" t="s">
        <v>1893</v>
      </c>
      <c r="L227" s="835">
        <v>108.44</v>
      </c>
      <c r="M227" s="835">
        <v>216.88</v>
      </c>
      <c r="N227" s="832">
        <v>2</v>
      </c>
      <c r="O227" s="836">
        <v>1.5</v>
      </c>
      <c r="P227" s="835">
        <v>108.44</v>
      </c>
      <c r="Q227" s="837">
        <v>0.5</v>
      </c>
      <c r="R227" s="832">
        <v>1</v>
      </c>
      <c r="S227" s="837">
        <v>0.5</v>
      </c>
      <c r="T227" s="836">
        <v>1</v>
      </c>
      <c r="U227" s="838">
        <v>0.66666666666666663</v>
      </c>
    </row>
    <row r="228" spans="1:21" ht="14.4" customHeight="1" x14ac:dyDescent="0.3">
      <c r="A228" s="831">
        <v>4</v>
      </c>
      <c r="B228" s="832" t="s">
        <v>1698</v>
      </c>
      <c r="C228" s="832" t="s">
        <v>1705</v>
      </c>
      <c r="D228" s="833" t="s">
        <v>3118</v>
      </c>
      <c r="E228" s="834" t="s">
        <v>1725</v>
      </c>
      <c r="F228" s="832" t="s">
        <v>1699</v>
      </c>
      <c r="G228" s="832" t="s">
        <v>1891</v>
      </c>
      <c r="H228" s="832" t="s">
        <v>555</v>
      </c>
      <c r="I228" s="832" t="s">
        <v>2228</v>
      </c>
      <c r="J228" s="832" t="s">
        <v>2229</v>
      </c>
      <c r="K228" s="832" t="s">
        <v>2230</v>
      </c>
      <c r="L228" s="835">
        <v>42.09</v>
      </c>
      <c r="M228" s="835">
        <v>42.09</v>
      </c>
      <c r="N228" s="832">
        <v>1</v>
      </c>
      <c r="O228" s="836">
        <v>1</v>
      </c>
      <c r="P228" s="835">
        <v>42.09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4</v>
      </c>
      <c r="B229" s="832" t="s">
        <v>1698</v>
      </c>
      <c r="C229" s="832" t="s">
        <v>1705</v>
      </c>
      <c r="D229" s="833" t="s">
        <v>3118</v>
      </c>
      <c r="E229" s="834" t="s">
        <v>1725</v>
      </c>
      <c r="F229" s="832" t="s">
        <v>1699</v>
      </c>
      <c r="G229" s="832" t="s">
        <v>2231</v>
      </c>
      <c r="H229" s="832" t="s">
        <v>555</v>
      </c>
      <c r="I229" s="832" t="s">
        <v>2232</v>
      </c>
      <c r="J229" s="832" t="s">
        <v>781</v>
      </c>
      <c r="K229" s="832" t="s">
        <v>2233</v>
      </c>
      <c r="L229" s="835">
        <v>96.81</v>
      </c>
      <c r="M229" s="835">
        <v>580.86</v>
      </c>
      <c r="N229" s="832">
        <v>6</v>
      </c>
      <c r="O229" s="836">
        <v>1</v>
      </c>
      <c r="P229" s="835">
        <v>290.43</v>
      </c>
      <c r="Q229" s="837">
        <v>0.5</v>
      </c>
      <c r="R229" s="832">
        <v>3</v>
      </c>
      <c r="S229" s="837">
        <v>0.5</v>
      </c>
      <c r="T229" s="836">
        <v>0.5</v>
      </c>
      <c r="U229" s="838">
        <v>0.5</v>
      </c>
    </row>
    <row r="230" spans="1:21" ht="14.4" customHeight="1" x14ac:dyDescent="0.3">
      <c r="A230" s="831">
        <v>4</v>
      </c>
      <c r="B230" s="832" t="s">
        <v>1698</v>
      </c>
      <c r="C230" s="832" t="s">
        <v>1705</v>
      </c>
      <c r="D230" s="833" t="s">
        <v>3118</v>
      </c>
      <c r="E230" s="834" t="s">
        <v>1725</v>
      </c>
      <c r="F230" s="832" t="s">
        <v>1699</v>
      </c>
      <c r="G230" s="832" t="s">
        <v>1802</v>
      </c>
      <c r="H230" s="832" t="s">
        <v>555</v>
      </c>
      <c r="I230" s="832" t="s">
        <v>2234</v>
      </c>
      <c r="J230" s="832" t="s">
        <v>2235</v>
      </c>
      <c r="K230" s="832" t="s">
        <v>1458</v>
      </c>
      <c r="L230" s="835">
        <v>0</v>
      </c>
      <c r="M230" s="835">
        <v>0</v>
      </c>
      <c r="N230" s="832">
        <v>2</v>
      </c>
      <c r="O230" s="836">
        <v>1</v>
      </c>
      <c r="P230" s="835">
        <v>0</v>
      </c>
      <c r="Q230" s="837"/>
      <c r="R230" s="832">
        <v>2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4</v>
      </c>
      <c r="B231" s="832" t="s">
        <v>1698</v>
      </c>
      <c r="C231" s="832" t="s">
        <v>1705</v>
      </c>
      <c r="D231" s="833" t="s">
        <v>3118</v>
      </c>
      <c r="E231" s="834" t="s">
        <v>1725</v>
      </c>
      <c r="F231" s="832" t="s">
        <v>1699</v>
      </c>
      <c r="G231" s="832" t="s">
        <v>1770</v>
      </c>
      <c r="H231" s="832" t="s">
        <v>555</v>
      </c>
      <c r="I231" s="832" t="s">
        <v>2236</v>
      </c>
      <c r="J231" s="832" t="s">
        <v>2237</v>
      </c>
      <c r="K231" s="832" t="s">
        <v>2238</v>
      </c>
      <c r="L231" s="835">
        <v>414.07</v>
      </c>
      <c r="M231" s="835">
        <v>828.14</v>
      </c>
      <c r="N231" s="832">
        <v>2</v>
      </c>
      <c r="O231" s="836">
        <v>1.5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4</v>
      </c>
      <c r="B232" s="832" t="s">
        <v>1698</v>
      </c>
      <c r="C232" s="832" t="s">
        <v>1705</v>
      </c>
      <c r="D232" s="833" t="s">
        <v>3118</v>
      </c>
      <c r="E232" s="834" t="s">
        <v>1725</v>
      </c>
      <c r="F232" s="832" t="s">
        <v>1700</v>
      </c>
      <c r="G232" s="832" t="s">
        <v>1803</v>
      </c>
      <c r="H232" s="832" t="s">
        <v>555</v>
      </c>
      <c r="I232" s="832" t="s">
        <v>1852</v>
      </c>
      <c r="J232" s="832" t="s">
        <v>1805</v>
      </c>
      <c r="K232" s="832"/>
      <c r="L232" s="835">
        <v>0</v>
      </c>
      <c r="M232" s="835">
        <v>0</v>
      </c>
      <c r="N232" s="832">
        <v>1</v>
      </c>
      <c r="O232" s="836">
        <v>1</v>
      </c>
      <c r="P232" s="835">
        <v>0</v>
      </c>
      <c r="Q232" s="837"/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4</v>
      </c>
      <c r="B233" s="832" t="s">
        <v>1698</v>
      </c>
      <c r="C233" s="832" t="s">
        <v>1705</v>
      </c>
      <c r="D233" s="833" t="s">
        <v>3118</v>
      </c>
      <c r="E233" s="834" t="s">
        <v>1725</v>
      </c>
      <c r="F233" s="832" t="s">
        <v>1701</v>
      </c>
      <c r="G233" s="832" t="s">
        <v>2168</v>
      </c>
      <c r="H233" s="832" t="s">
        <v>555</v>
      </c>
      <c r="I233" s="832" t="s">
        <v>2169</v>
      </c>
      <c r="J233" s="832" t="s">
        <v>2170</v>
      </c>
      <c r="K233" s="832" t="s">
        <v>2171</v>
      </c>
      <c r="L233" s="835">
        <v>410</v>
      </c>
      <c r="M233" s="835">
        <v>1230</v>
      </c>
      <c r="N233" s="832">
        <v>3</v>
      </c>
      <c r="O233" s="836">
        <v>3</v>
      </c>
      <c r="P233" s="835">
        <v>1230</v>
      </c>
      <c r="Q233" s="837">
        <v>1</v>
      </c>
      <c r="R233" s="832">
        <v>3</v>
      </c>
      <c r="S233" s="837">
        <v>1</v>
      </c>
      <c r="T233" s="836">
        <v>3</v>
      </c>
      <c r="U233" s="838">
        <v>1</v>
      </c>
    </row>
    <row r="234" spans="1:21" ht="14.4" customHeight="1" x14ac:dyDescent="0.3">
      <c r="A234" s="831">
        <v>4</v>
      </c>
      <c r="B234" s="832" t="s">
        <v>1698</v>
      </c>
      <c r="C234" s="832" t="s">
        <v>1705</v>
      </c>
      <c r="D234" s="833" t="s">
        <v>3118</v>
      </c>
      <c r="E234" s="834" t="s">
        <v>1725</v>
      </c>
      <c r="F234" s="832" t="s">
        <v>1701</v>
      </c>
      <c r="G234" s="832" t="s">
        <v>2168</v>
      </c>
      <c r="H234" s="832" t="s">
        <v>555</v>
      </c>
      <c r="I234" s="832" t="s">
        <v>2172</v>
      </c>
      <c r="J234" s="832" t="s">
        <v>2173</v>
      </c>
      <c r="K234" s="832" t="s">
        <v>2174</v>
      </c>
      <c r="L234" s="835">
        <v>566</v>
      </c>
      <c r="M234" s="835">
        <v>566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4</v>
      </c>
      <c r="B235" s="832" t="s">
        <v>1698</v>
      </c>
      <c r="C235" s="832" t="s">
        <v>1705</v>
      </c>
      <c r="D235" s="833" t="s">
        <v>3118</v>
      </c>
      <c r="E235" s="834" t="s">
        <v>1727</v>
      </c>
      <c r="F235" s="832" t="s">
        <v>1699</v>
      </c>
      <c r="G235" s="832" t="s">
        <v>2239</v>
      </c>
      <c r="H235" s="832" t="s">
        <v>597</v>
      </c>
      <c r="I235" s="832" t="s">
        <v>2240</v>
      </c>
      <c r="J235" s="832" t="s">
        <v>2241</v>
      </c>
      <c r="K235" s="832" t="s">
        <v>2242</v>
      </c>
      <c r="L235" s="835">
        <v>0</v>
      </c>
      <c r="M235" s="835">
        <v>0</v>
      </c>
      <c r="N235" s="832">
        <v>1</v>
      </c>
      <c r="O235" s="836">
        <v>0.5</v>
      </c>
      <c r="P235" s="835">
        <v>0</v>
      </c>
      <c r="Q235" s="837"/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4</v>
      </c>
      <c r="B236" s="832" t="s">
        <v>1698</v>
      </c>
      <c r="C236" s="832" t="s">
        <v>1705</v>
      </c>
      <c r="D236" s="833" t="s">
        <v>3118</v>
      </c>
      <c r="E236" s="834" t="s">
        <v>1727</v>
      </c>
      <c r="F236" s="832" t="s">
        <v>1699</v>
      </c>
      <c r="G236" s="832" t="s">
        <v>2243</v>
      </c>
      <c r="H236" s="832" t="s">
        <v>597</v>
      </c>
      <c r="I236" s="832" t="s">
        <v>2244</v>
      </c>
      <c r="J236" s="832" t="s">
        <v>2245</v>
      </c>
      <c r="K236" s="832" t="s">
        <v>2246</v>
      </c>
      <c r="L236" s="835">
        <v>70.540000000000006</v>
      </c>
      <c r="M236" s="835">
        <v>282.16000000000003</v>
      </c>
      <c r="N236" s="832">
        <v>4</v>
      </c>
      <c r="O236" s="836">
        <v>1.5</v>
      </c>
      <c r="P236" s="835">
        <v>282.16000000000003</v>
      </c>
      <c r="Q236" s="837">
        <v>1</v>
      </c>
      <c r="R236" s="832">
        <v>4</v>
      </c>
      <c r="S236" s="837">
        <v>1</v>
      </c>
      <c r="T236" s="836">
        <v>1.5</v>
      </c>
      <c r="U236" s="838">
        <v>1</v>
      </c>
    </row>
    <row r="237" spans="1:21" ht="14.4" customHeight="1" x14ac:dyDescent="0.3">
      <c r="A237" s="831">
        <v>4</v>
      </c>
      <c r="B237" s="832" t="s">
        <v>1698</v>
      </c>
      <c r="C237" s="832" t="s">
        <v>1705</v>
      </c>
      <c r="D237" s="833" t="s">
        <v>3118</v>
      </c>
      <c r="E237" s="834" t="s">
        <v>1727</v>
      </c>
      <c r="F237" s="832" t="s">
        <v>1699</v>
      </c>
      <c r="G237" s="832" t="s">
        <v>2243</v>
      </c>
      <c r="H237" s="832" t="s">
        <v>555</v>
      </c>
      <c r="I237" s="832" t="s">
        <v>2247</v>
      </c>
      <c r="J237" s="832" t="s">
        <v>2248</v>
      </c>
      <c r="K237" s="832" t="s">
        <v>2246</v>
      </c>
      <c r="L237" s="835">
        <v>70.540000000000006</v>
      </c>
      <c r="M237" s="835">
        <v>282.16000000000003</v>
      </c>
      <c r="N237" s="832">
        <v>4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4</v>
      </c>
      <c r="B238" s="832" t="s">
        <v>1698</v>
      </c>
      <c r="C238" s="832" t="s">
        <v>1705</v>
      </c>
      <c r="D238" s="833" t="s">
        <v>3118</v>
      </c>
      <c r="E238" s="834" t="s">
        <v>1727</v>
      </c>
      <c r="F238" s="832" t="s">
        <v>1699</v>
      </c>
      <c r="G238" s="832" t="s">
        <v>1848</v>
      </c>
      <c r="H238" s="832" t="s">
        <v>555</v>
      </c>
      <c r="I238" s="832" t="s">
        <v>2249</v>
      </c>
      <c r="J238" s="832" t="s">
        <v>2250</v>
      </c>
      <c r="K238" s="832" t="s">
        <v>2251</v>
      </c>
      <c r="L238" s="835">
        <v>1000.9</v>
      </c>
      <c r="M238" s="835">
        <v>3002.7</v>
      </c>
      <c r="N238" s="832">
        <v>3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4</v>
      </c>
      <c r="B239" s="832" t="s">
        <v>1698</v>
      </c>
      <c r="C239" s="832" t="s">
        <v>1705</v>
      </c>
      <c r="D239" s="833" t="s">
        <v>3118</v>
      </c>
      <c r="E239" s="834" t="s">
        <v>1727</v>
      </c>
      <c r="F239" s="832" t="s">
        <v>1699</v>
      </c>
      <c r="G239" s="832" t="s">
        <v>2252</v>
      </c>
      <c r="H239" s="832" t="s">
        <v>597</v>
      </c>
      <c r="I239" s="832" t="s">
        <v>2253</v>
      </c>
      <c r="J239" s="832" t="s">
        <v>2254</v>
      </c>
      <c r="K239" s="832" t="s">
        <v>2255</v>
      </c>
      <c r="L239" s="835">
        <v>272.83</v>
      </c>
      <c r="M239" s="835">
        <v>818.49</v>
      </c>
      <c r="N239" s="832">
        <v>3</v>
      </c>
      <c r="O239" s="836">
        <v>1.5</v>
      </c>
      <c r="P239" s="835">
        <v>272.83</v>
      </c>
      <c r="Q239" s="837">
        <v>0.33333333333333331</v>
      </c>
      <c r="R239" s="832">
        <v>1</v>
      </c>
      <c r="S239" s="837">
        <v>0.33333333333333331</v>
      </c>
      <c r="T239" s="836">
        <v>1</v>
      </c>
      <c r="U239" s="838">
        <v>0.66666666666666663</v>
      </c>
    </row>
    <row r="240" spans="1:21" ht="14.4" customHeight="1" x14ac:dyDescent="0.3">
      <c r="A240" s="831">
        <v>4</v>
      </c>
      <c r="B240" s="832" t="s">
        <v>1698</v>
      </c>
      <c r="C240" s="832" t="s">
        <v>1705</v>
      </c>
      <c r="D240" s="833" t="s">
        <v>3118</v>
      </c>
      <c r="E240" s="834" t="s">
        <v>1727</v>
      </c>
      <c r="F240" s="832" t="s">
        <v>1699</v>
      </c>
      <c r="G240" s="832" t="s">
        <v>2256</v>
      </c>
      <c r="H240" s="832" t="s">
        <v>555</v>
      </c>
      <c r="I240" s="832" t="s">
        <v>2257</v>
      </c>
      <c r="J240" s="832" t="s">
        <v>2258</v>
      </c>
      <c r="K240" s="832" t="s">
        <v>2259</v>
      </c>
      <c r="L240" s="835">
        <v>78.33</v>
      </c>
      <c r="M240" s="835">
        <v>313.32</v>
      </c>
      <c r="N240" s="832">
        <v>4</v>
      </c>
      <c r="O240" s="836">
        <v>1.5</v>
      </c>
      <c r="P240" s="835">
        <v>313.32</v>
      </c>
      <c r="Q240" s="837">
        <v>1</v>
      </c>
      <c r="R240" s="832">
        <v>4</v>
      </c>
      <c r="S240" s="837">
        <v>1</v>
      </c>
      <c r="T240" s="836">
        <v>1.5</v>
      </c>
      <c r="U240" s="838">
        <v>1</v>
      </c>
    </row>
    <row r="241" spans="1:21" ht="14.4" customHeight="1" x14ac:dyDescent="0.3">
      <c r="A241" s="831">
        <v>4</v>
      </c>
      <c r="B241" s="832" t="s">
        <v>1698</v>
      </c>
      <c r="C241" s="832" t="s">
        <v>1705</v>
      </c>
      <c r="D241" s="833" t="s">
        <v>3118</v>
      </c>
      <c r="E241" s="834" t="s">
        <v>1727</v>
      </c>
      <c r="F241" s="832" t="s">
        <v>1699</v>
      </c>
      <c r="G241" s="832" t="s">
        <v>1787</v>
      </c>
      <c r="H241" s="832" t="s">
        <v>555</v>
      </c>
      <c r="I241" s="832" t="s">
        <v>1788</v>
      </c>
      <c r="J241" s="832" t="s">
        <v>1789</v>
      </c>
      <c r="K241" s="832" t="s">
        <v>1170</v>
      </c>
      <c r="L241" s="835">
        <v>42.05</v>
      </c>
      <c r="M241" s="835">
        <v>42.05</v>
      </c>
      <c r="N241" s="832">
        <v>1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4</v>
      </c>
      <c r="B242" s="832" t="s">
        <v>1698</v>
      </c>
      <c r="C242" s="832" t="s">
        <v>1705</v>
      </c>
      <c r="D242" s="833" t="s">
        <v>3118</v>
      </c>
      <c r="E242" s="834" t="s">
        <v>1727</v>
      </c>
      <c r="F242" s="832" t="s">
        <v>1699</v>
      </c>
      <c r="G242" s="832" t="s">
        <v>1787</v>
      </c>
      <c r="H242" s="832" t="s">
        <v>555</v>
      </c>
      <c r="I242" s="832" t="s">
        <v>2260</v>
      </c>
      <c r="J242" s="832" t="s">
        <v>1789</v>
      </c>
      <c r="K242" s="832" t="s">
        <v>1170</v>
      </c>
      <c r="L242" s="835">
        <v>42.05</v>
      </c>
      <c r="M242" s="835">
        <v>84.1</v>
      </c>
      <c r="N242" s="832">
        <v>2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4</v>
      </c>
      <c r="B243" s="832" t="s">
        <v>1698</v>
      </c>
      <c r="C243" s="832" t="s">
        <v>1705</v>
      </c>
      <c r="D243" s="833" t="s">
        <v>3118</v>
      </c>
      <c r="E243" s="834" t="s">
        <v>1727</v>
      </c>
      <c r="F243" s="832" t="s">
        <v>1699</v>
      </c>
      <c r="G243" s="832" t="s">
        <v>2261</v>
      </c>
      <c r="H243" s="832" t="s">
        <v>555</v>
      </c>
      <c r="I243" s="832" t="s">
        <v>2262</v>
      </c>
      <c r="J243" s="832" t="s">
        <v>2263</v>
      </c>
      <c r="K243" s="832" t="s">
        <v>2195</v>
      </c>
      <c r="L243" s="835">
        <v>0</v>
      </c>
      <c r="M243" s="835">
        <v>0</v>
      </c>
      <c r="N243" s="832">
        <v>2</v>
      </c>
      <c r="O243" s="836">
        <v>0.5</v>
      </c>
      <c r="P243" s="835">
        <v>0</v>
      </c>
      <c r="Q243" s="837"/>
      <c r="R243" s="832">
        <v>2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4</v>
      </c>
      <c r="B244" s="832" t="s">
        <v>1698</v>
      </c>
      <c r="C244" s="832" t="s">
        <v>1705</v>
      </c>
      <c r="D244" s="833" t="s">
        <v>3118</v>
      </c>
      <c r="E244" s="834" t="s">
        <v>1727</v>
      </c>
      <c r="F244" s="832" t="s">
        <v>1699</v>
      </c>
      <c r="G244" s="832" t="s">
        <v>2186</v>
      </c>
      <c r="H244" s="832" t="s">
        <v>555</v>
      </c>
      <c r="I244" s="832" t="s">
        <v>2264</v>
      </c>
      <c r="J244" s="832" t="s">
        <v>2188</v>
      </c>
      <c r="K244" s="832" t="s">
        <v>2189</v>
      </c>
      <c r="L244" s="835">
        <v>182.22</v>
      </c>
      <c r="M244" s="835">
        <v>182.22</v>
      </c>
      <c r="N244" s="832">
        <v>1</v>
      </c>
      <c r="O244" s="836">
        <v>0.5</v>
      </c>
      <c r="P244" s="835">
        <v>182.22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4</v>
      </c>
      <c r="B245" s="832" t="s">
        <v>1698</v>
      </c>
      <c r="C245" s="832" t="s">
        <v>1705</v>
      </c>
      <c r="D245" s="833" t="s">
        <v>3118</v>
      </c>
      <c r="E245" s="834" t="s">
        <v>1727</v>
      </c>
      <c r="F245" s="832" t="s">
        <v>1699</v>
      </c>
      <c r="G245" s="832" t="s">
        <v>2186</v>
      </c>
      <c r="H245" s="832" t="s">
        <v>555</v>
      </c>
      <c r="I245" s="832" t="s">
        <v>2187</v>
      </c>
      <c r="J245" s="832" t="s">
        <v>2188</v>
      </c>
      <c r="K245" s="832" t="s">
        <v>2189</v>
      </c>
      <c r="L245" s="835">
        <v>182.22</v>
      </c>
      <c r="M245" s="835">
        <v>911.09999999999991</v>
      </c>
      <c r="N245" s="832">
        <v>5</v>
      </c>
      <c r="O245" s="836">
        <v>2.5</v>
      </c>
      <c r="P245" s="835">
        <v>546.66</v>
      </c>
      <c r="Q245" s="837">
        <v>0.6</v>
      </c>
      <c r="R245" s="832">
        <v>3</v>
      </c>
      <c r="S245" s="837">
        <v>0.6</v>
      </c>
      <c r="T245" s="836">
        <v>1</v>
      </c>
      <c r="U245" s="838">
        <v>0.4</v>
      </c>
    </row>
    <row r="246" spans="1:21" ht="14.4" customHeight="1" x14ac:dyDescent="0.3">
      <c r="A246" s="831">
        <v>4</v>
      </c>
      <c r="B246" s="832" t="s">
        <v>1698</v>
      </c>
      <c r="C246" s="832" t="s">
        <v>1705</v>
      </c>
      <c r="D246" s="833" t="s">
        <v>3118</v>
      </c>
      <c r="E246" s="834" t="s">
        <v>1727</v>
      </c>
      <c r="F246" s="832" t="s">
        <v>1699</v>
      </c>
      <c r="G246" s="832" t="s">
        <v>2208</v>
      </c>
      <c r="H246" s="832" t="s">
        <v>555</v>
      </c>
      <c r="I246" s="832" t="s">
        <v>2209</v>
      </c>
      <c r="J246" s="832" t="s">
        <v>2210</v>
      </c>
      <c r="K246" s="832" t="s">
        <v>2211</v>
      </c>
      <c r="L246" s="835">
        <v>186.99</v>
      </c>
      <c r="M246" s="835">
        <v>373.98</v>
      </c>
      <c r="N246" s="832">
        <v>2</v>
      </c>
      <c r="O246" s="836">
        <v>1</v>
      </c>
      <c r="P246" s="835">
        <v>373.98</v>
      </c>
      <c r="Q246" s="837">
        <v>1</v>
      </c>
      <c r="R246" s="832">
        <v>2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4</v>
      </c>
      <c r="B247" s="832" t="s">
        <v>1698</v>
      </c>
      <c r="C247" s="832" t="s">
        <v>1705</v>
      </c>
      <c r="D247" s="833" t="s">
        <v>3118</v>
      </c>
      <c r="E247" s="834" t="s">
        <v>1727</v>
      </c>
      <c r="F247" s="832" t="s">
        <v>1699</v>
      </c>
      <c r="G247" s="832" t="s">
        <v>2265</v>
      </c>
      <c r="H247" s="832" t="s">
        <v>555</v>
      </c>
      <c r="I247" s="832" t="s">
        <v>2266</v>
      </c>
      <c r="J247" s="832" t="s">
        <v>2267</v>
      </c>
      <c r="K247" s="832" t="s">
        <v>2268</v>
      </c>
      <c r="L247" s="835">
        <v>601.9</v>
      </c>
      <c r="M247" s="835">
        <v>1203.8</v>
      </c>
      <c r="N247" s="832">
        <v>2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4</v>
      </c>
      <c r="B248" s="832" t="s">
        <v>1698</v>
      </c>
      <c r="C248" s="832" t="s">
        <v>1705</v>
      </c>
      <c r="D248" s="833" t="s">
        <v>3118</v>
      </c>
      <c r="E248" s="834" t="s">
        <v>1727</v>
      </c>
      <c r="F248" s="832" t="s">
        <v>1699</v>
      </c>
      <c r="G248" s="832" t="s">
        <v>1883</v>
      </c>
      <c r="H248" s="832" t="s">
        <v>555</v>
      </c>
      <c r="I248" s="832" t="s">
        <v>1884</v>
      </c>
      <c r="J248" s="832" t="s">
        <v>1885</v>
      </c>
      <c r="K248" s="832" t="s">
        <v>1886</v>
      </c>
      <c r="L248" s="835">
        <v>107.27</v>
      </c>
      <c r="M248" s="835">
        <v>321.81</v>
      </c>
      <c r="N248" s="832">
        <v>3</v>
      </c>
      <c r="O248" s="836">
        <v>1</v>
      </c>
      <c r="P248" s="835">
        <v>321.81</v>
      </c>
      <c r="Q248" s="837">
        <v>1</v>
      </c>
      <c r="R248" s="832">
        <v>3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4</v>
      </c>
      <c r="B249" s="832" t="s">
        <v>1698</v>
      </c>
      <c r="C249" s="832" t="s">
        <v>1705</v>
      </c>
      <c r="D249" s="833" t="s">
        <v>3118</v>
      </c>
      <c r="E249" s="834" t="s">
        <v>1727</v>
      </c>
      <c r="F249" s="832" t="s">
        <v>1699</v>
      </c>
      <c r="G249" s="832" t="s">
        <v>1883</v>
      </c>
      <c r="H249" s="832" t="s">
        <v>555</v>
      </c>
      <c r="I249" s="832" t="s">
        <v>2269</v>
      </c>
      <c r="J249" s="832" t="s">
        <v>1885</v>
      </c>
      <c r="K249" s="832" t="s">
        <v>1886</v>
      </c>
      <c r="L249" s="835">
        <v>107.27</v>
      </c>
      <c r="M249" s="835">
        <v>321.81</v>
      </c>
      <c r="N249" s="832">
        <v>3</v>
      </c>
      <c r="O249" s="836">
        <v>1</v>
      </c>
      <c r="P249" s="835">
        <v>321.81</v>
      </c>
      <c r="Q249" s="837">
        <v>1</v>
      </c>
      <c r="R249" s="832">
        <v>3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4</v>
      </c>
      <c r="B250" s="832" t="s">
        <v>1698</v>
      </c>
      <c r="C250" s="832" t="s">
        <v>1705</v>
      </c>
      <c r="D250" s="833" t="s">
        <v>3118</v>
      </c>
      <c r="E250" s="834" t="s">
        <v>1727</v>
      </c>
      <c r="F250" s="832" t="s">
        <v>1699</v>
      </c>
      <c r="G250" s="832" t="s">
        <v>1874</v>
      </c>
      <c r="H250" s="832" t="s">
        <v>555</v>
      </c>
      <c r="I250" s="832" t="s">
        <v>1875</v>
      </c>
      <c r="J250" s="832" t="s">
        <v>1876</v>
      </c>
      <c r="K250" s="832" t="s">
        <v>1877</v>
      </c>
      <c r="L250" s="835">
        <v>0</v>
      </c>
      <c r="M250" s="835">
        <v>0</v>
      </c>
      <c r="N250" s="832">
        <v>6</v>
      </c>
      <c r="O250" s="836">
        <v>3.5</v>
      </c>
      <c r="P250" s="835">
        <v>0</v>
      </c>
      <c r="Q250" s="837"/>
      <c r="R250" s="832">
        <v>4</v>
      </c>
      <c r="S250" s="837">
        <v>0.66666666666666663</v>
      </c>
      <c r="T250" s="836">
        <v>2.5</v>
      </c>
      <c r="U250" s="838">
        <v>0.7142857142857143</v>
      </c>
    </row>
    <row r="251" spans="1:21" ht="14.4" customHeight="1" x14ac:dyDescent="0.3">
      <c r="A251" s="831">
        <v>4</v>
      </c>
      <c r="B251" s="832" t="s">
        <v>1698</v>
      </c>
      <c r="C251" s="832" t="s">
        <v>1705</v>
      </c>
      <c r="D251" s="833" t="s">
        <v>3118</v>
      </c>
      <c r="E251" s="834" t="s">
        <v>1727</v>
      </c>
      <c r="F251" s="832" t="s">
        <v>1699</v>
      </c>
      <c r="G251" s="832" t="s">
        <v>2270</v>
      </c>
      <c r="H251" s="832" t="s">
        <v>555</v>
      </c>
      <c r="I251" s="832" t="s">
        <v>2271</v>
      </c>
      <c r="J251" s="832" t="s">
        <v>2272</v>
      </c>
      <c r="K251" s="832" t="s">
        <v>2273</v>
      </c>
      <c r="L251" s="835">
        <v>159.71</v>
      </c>
      <c r="M251" s="835">
        <v>479.13</v>
      </c>
      <c r="N251" s="832">
        <v>3</v>
      </c>
      <c r="O251" s="836">
        <v>1</v>
      </c>
      <c r="P251" s="835">
        <v>479.13</v>
      </c>
      <c r="Q251" s="837">
        <v>1</v>
      </c>
      <c r="R251" s="832">
        <v>3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4</v>
      </c>
      <c r="B252" s="832" t="s">
        <v>1698</v>
      </c>
      <c r="C252" s="832" t="s">
        <v>1705</v>
      </c>
      <c r="D252" s="833" t="s">
        <v>3118</v>
      </c>
      <c r="E252" s="834" t="s">
        <v>1727</v>
      </c>
      <c r="F252" s="832" t="s">
        <v>1699</v>
      </c>
      <c r="G252" s="832" t="s">
        <v>2192</v>
      </c>
      <c r="H252" s="832" t="s">
        <v>555</v>
      </c>
      <c r="I252" s="832" t="s">
        <v>2274</v>
      </c>
      <c r="J252" s="832" t="s">
        <v>2194</v>
      </c>
      <c r="K252" s="832" t="s">
        <v>2275</v>
      </c>
      <c r="L252" s="835">
        <v>30.46</v>
      </c>
      <c r="M252" s="835">
        <v>30.46</v>
      </c>
      <c r="N252" s="832">
        <v>1</v>
      </c>
      <c r="O252" s="836">
        <v>1</v>
      </c>
      <c r="P252" s="835">
        <v>30.46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4</v>
      </c>
      <c r="B253" s="832" t="s">
        <v>1698</v>
      </c>
      <c r="C253" s="832" t="s">
        <v>1705</v>
      </c>
      <c r="D253" s="833" t="s">
        <v>3118</v>
      </c>
      <c r="E253" s="834" t="s">
        <v>1727</v>
      </c>
      <c r="F253" s="832" t="s">
        <v>1699</v>
      </c>
      <c r="G253" s="832" t="s">
        <v>2276</v>
      </c>
      <c r="H253" s="832" t="s">
        <v>555</v>
      </c>
      <c r="I253" s="832" t="s">
        <v>2277</v>
      </c>
      <c r="J253" s="832" t="s">
        <v>595</v>
      </c>
      <c r="K253" s="832" t="s">
        <v>2278</v>
      </c>
      <c r="L253" s="835">
        <v>0</v>
      </c>
      <c r="M253" s="835">
        <v>0</v>
      </c>
      <c r="N253" s="832">
        <v>1</v>
      </c>
      <c r="O253" s="836">
        <v>1</v>
      </c>
      <c r="P253" s="835"/>
      <c r="Q253" s="837"/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4</v>
      </c>
      <c r="B254" s="832" t="s">
        <v>1698</v>
      </c>
      <c r="C254" s="832" t="s">
        <v>1705</v>
      </c>
      <c r="D254" s="833" t="s">
        <v>3118</v>
      </c>
      <c r="E254" s="834" t="s">
        <v>1727</v>
      </c>
      <c r="F254" s="832" t="s">
        <v>1699</v>
      </c>
      <c r="G254" s="832" t="s">
        <v>2279</v>
      </c>
      <c r="H254" s="832" t="s">
        <v>555</v>
      </c>
      <c r="I254" s="832" t="s">
        <v>2280</v>
      </c>
      <c r="J254" s="832" t="s">
        <v>2281</v>
      </c>
      <c r="K254" s="832" t="s">
        <v>1593</v>
      </c>
      <c r="L254" s="835">
        <v>0</v>
      </c>
      <c r="M254" s="835">
        <v>0</v>
      </c>
      <c r="N254" s="832">
        <v>1</v>
      </c>
      <c r="O254" s="836">
        <v>0.5</v>
      </c>
      <c r="P254" s="835"/>
      <c r="Q254" s="837"/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4</v>
      </c>
      <c r="B255" s="832" t="s">
        <v>1698</v>
      </c>
      <c r="C255" s="832" t="s">
        <v>1705</v>
      </c>
      <c r="D255" s="833" t="s">
        <v>3118</v>
      </c>
      <c r="E255" s="834" t="s">
        <v>1727</v>
      </c>
      <c r="F255" s="832" t="s">
        <v>1699</v>
      </c>
      <c r="G255" s="832" t="s">
        <v>1826</v>
      </c>
      <c r="H255" s="832" t="s">
        <v>555</v>
      </c>
      <c r="I255" s="832" t="s">
        <v>1827</v>
      </c>
      <c r="J255" s="832" t="s">
        <v>656</v>
      </c>
      <c r="K255" s="832" t="s">
        <v>1828</v>
      </c>
      <c r="L255" s="835">
        <v>248.55</v>
      </c>
      <c r="M255" s="835">
        <v>497.1</v>
      </c>
      <c r="N255" s="832">
        <v>2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4</v>
      </c>
      <c r="B256" s="832" t="s">
        <v>1698</v>
      </c>
      <c r="C256" s="832" t="s">
        <v>1705</v>
      </c>
      <c r="D256" s="833" t="s">
        <v>3118</v>
      </c>
      <c r="E256" s="834" t="s">
        <v>1727</v>
      </c>
      <c r="F256" s="832" t="s">
        <v>1699</v>
      </c>
      <c r="G256" s="832" t="s">
        <v>2282</v>
      </c>
      <c r="H256" s="832" t="s">
        <v>555</v>
      </c>
      <c r="I256" s="832" t="s">
        <v>2283</v>
      </c>
      <c r="J256" s="832" t="s">
        <v>753</v>
      </c>
      <c r="K256" s="832" t="s">
        <v>1354</v>
      </c>
      <c r="L256" s="835">
        <v>86.41</v>
      </c>
      <c r="M256" s="835">
        <v>172.82</v>
      </c>
      <c r="N256" s="832">
        <v>2</v>
      </c>
      <c r="O256" s="836">
        <v>1</v>
      </c>
      <c r="P256" s="835">
        <v>172.82</v>
      </c>
      <c r="Q256" s="837">
        <v>1</v>
      </c>
      <c r="R256" s="832">
        <v>2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4</v>
      </c>
      <c r="B257" s="832" t="s">
        <v>1698</v>
      </c>
      <c r="C257" s="832" t="s">
        <v>1705</v>
      </c>
      <c r="D257" s="833" t="s">
        <v>3118</v>
      </c>
      <c r="E257" s="834" t="s">
        <v>1727</v>
      </c>
      <c r="F257" s="832" t="s">
        <v>1699</v>
      </c>
      <c r="G257" s="832" t="s">
        <v>1760</v>
      </c>
      <c r="H257" s="832" t="s">
        <v>597</v>
      </c>
      <c r="I257" s="832" t="s">
        <v>1761</v>
      </c>
      <c r="J257" s="832" t="s">
        <v>1028</v>
      </c>
      <c r="K257" s="832" t="s">
        <v>1762</v>
      </c>
      <c r="L257" s="835">
        <v>736.33</v>
      </c>
      <c r="M257" s="835">
        <v>736.33</v>
      </c>
      <c r="N257" s="832">
        <v>1</v>
      </c>
      <c r="O257" s="836">
        <v>0.5</v>
      </c>
      <c r="P257" s="835">
        <v>736.33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4</v>
      </c>
      <c r="B258" s="832" t="s">
        <v>1698</v>
      </c>
      <c r="C258" s="832" t="s">
        <v>1705</v>
      </c>
      <c r="D258" s="833" t="s">
        <v>3118</v>
      </c>
      <c r="E258" s="834" t="s">
        <v>1727</v>
      </c>
      <c r="F258" s="832" t="s">
        <v>1699</v>
      </c>
      <c r="G258" s="832" t="s">
        <v>2284</v>
      </c>
      <c r="H258" s="832" t="s">
        <v>555</v>
      </c>
      <c r="I258" s="832" t="s">
        <v>2285</v>
      </c>
      <c r="J258" s="832" t="s">
        <v>1021</v>
      </c>
      <c r="K258" s="832" t="s">
        <v>2286</v>
      </c>
      <c r="L258" s="835">
        <v>155.24</v>
      </c>
      <c r="M258" s="835">
        <v>310.48</v>
      </c>
      <c r="N258" s="832">
        <v>2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4</v>
      </c>
      <c r="B259" s="832" t="s">
        <v>1698</v>
      </c>
      <c r="C259" s="832" t="s">
        <v>1705</v>
      </c>
      <c r="D259" s="833" t="s">
        <v>3118</v>
      </c>
      <c r="E259" s="834" t="s">
        <v>1727</v>
      </c>
      <c r="F259" s="832" t="s">
        <v>1699</v>
      </c>
      <c r="G259" s="832" t="s">
        <v>2287</v>
      </c>
      <c r="H259" s="832" t="s">
        <v>555</v>
      </c>
      <c r="I259" s="832" t="s">
        <v>2288</v>
      </c>
      <c r="J259" s="832" t="s">
        <v>2289</v>
      </c>
      <c r="K259" s="832" t="s">
        <v>2290</v>
      </c>
      <c r="L259" s="835">
        <v>0</v>
      </c>
      <c r="M259" s="835">
        <v>0</v>
      </c>
      <c r="N259" s="832">
        <v>2</v>
      </c>
      <c r="O259" s="836">
        <v>0.5</v>
      </c>
      <c r="P259" s="835"/>
      <c r="Q259" s="837"/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4</v>
      </c>
      <c r="B260" s="832" t="s">
        <v>1698</v>
      </c>
      <c r="C260" s="832" t="s">
        <v>1705</v>
      </c>
      <c r="D260" s="833" t="s">
        <v>3118</v>
      </c>
      <c r="E260" s="834" t="s">
        <v>1727</v>
      </c>
      <c r="F260" s="832" t="s">
        <v>1699</v>
      </c>
      <c r="G260" s="832" t="s">
        <v>1763</v>
      </c>
      <c r="H260" s="832" t="s">
        <v>555</v>
      </c>
      <c r="I260" s="832" t="s">
        <v>1816</v>
      </c>
      <c r="J260" s="832" t="s">
        <v>670</v>
      </c>
      <c r="K260" s="832" t="s">
        <v>1817</v>
      </c>
      <c r="L260" s="835">
        <v>103.67</v>
      </c>
      <c r="M260" s="835">
        <v>1140.3699999999999</v>
      </c>
      <c r="N260" s="832">
        <v>11</v>
      </c>
      <c r="O260" s="836">
        <v>2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4</v>
      </c>
      <c r="B261" s="832" t="s">
        <v>1698</v>
      </c>
      <c r="C261" s="832" t="s">
        <v>1705</v>
      </c>
      <c r="D261" s="833" t="s">
        <v>3118</v>
      </c>
      <c r="E261" s="834" t="s">
        <v>1727</v>
      </c>
      <c r="F261" s="832" t="s">
        <v>1699</v>
      </c>
      <c r="G261" s="832" t="s">
        <v>2200</v>
      </c>
      <c r="H261" s="832" t="s">
        <v>597</v>
      </c>
      <c r="I261" s="832" t="s">
        <v>2291</v>
      </c>
      <c r="J261" s="832" t="s">
        <v>1577</v>
      </c>
      <c r="K261" s="832" t="s">
        <v>2292</v>
      </c>
      <c r="L261" s="835">
        <v>115.18</v>
      </c>
      <c r="M261" s="835">
        <v>115.18</v>
      </c>
      <c r="N261" s="832">
        <v>1</v>
      </c>
      <c r="O261" s="836">
        <v>0.5</v>
      </c>
      <c r="P261" s="835">
        <v>115.18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4</v>
      </c>
      <c r="B262" s="832" t="s">
        <v>1698</v>
      </c>
      <c r="C262" s="832" t="s">
        <v>1705</v>
      </c>
      <c r="D262" s="833" t="s">
        <v>3118</v>
      </c>
      <c r="E262" s="834" t="s">
        <v>1727</v>
      </c>
      <c r="F262" s="832" t="s">
        <v>1699</v>
      </c>
      <c r="G262" s="832" t="s">
        <v>2200</v>
      </c>
      <c r="H262" s="832" t="s">
        <v>597</v>
      </c>
      <c r="I262" s="832" t="s">
        <v>2201</v>
      </c>
      <c r="J262" s="832" t="s">
        <v>1577</v>
      </c>
      <c r="K262" s="832" t="s">
        <v>2202</v>
      </c>
      <c r="L262" s="835">
        <v>57.6</v>
      </c>
      <c r="M262" s="835">
        <v>115.2</v>
      </c>
      <c r="N262" s="832">
        <v>2</v>
      </c>
      <c r="O262" s="836">
        <v>1.5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4</v>
      </c>
      <c r="B263" s="832" t="s">
        <v>1698</v>
      </c>
      <c r="C263" s="832" t="s">
        <v>1705</v>
      </c>
      <c r="D263" s="833" t="s">
        <v>3118</v>
      </c>
      <c r="E263" s="834" t="s">
        <v>1727</v>
      </c>
      <c r="F263" s="832" t="s">
        <v>1699</v>
      </c>
      <c r="G263" s="832" t="s">
        <v>2200</v>
      </c>
      <c r="H263" s="832" t="s">
        <v>597</v>
      </c>
      <c r="I263" s="832" t="s">
        <v>2293</v>
      </c>
      <c r="J263" s="832" t="s">
        <v>1577</v>
      </c>
      <c r="K263" s="832" t="s">
        <v>2294</v>
      </c>
      <c r="L263" s="835">
        <v>51.84</v>
      </c>
      <c r="M263" s="835">
        <v>51.84</v>
      </c>
      <c r="N263" s="832">
        <v>1</v>
      </c>
      <c r="O263" s="836">
        <v>0.5</v>
      </c>
      <c r="P263" s="835">
        <v>51.84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4</v>
      </c>
      <c r="B264" s="832" t="s">
        <v>1698</v>
      </c>
      <c r="C264" s="832" t="s">
        <v>1705</v>
      </c>
      <c r="D264" s="833" t="s">
        <v>3118</v>
      </c>
      <c r="E264" s="834" t="s">
        <v>1727</v>
      </c>
      <c r="F264" s="832" t="s">
        <v>1699</v>
      </c>
      <c r="G264" s="832" t="s">
        <v>1934</v>
      </c>
      <c r="H264" s="832" t="s">
        <v>555</v>
      </c>
      <c r="I264" s="832" t="s">
        <v>1935</v>
      </c>
      <c r="J264" s="832" t="s">
        <v>1936</v>
      </c>
      <c r="K264" s="832" t="s">
        <v>1937</v>
      </c>
      <c r="L264" s="835">
        <v>248.55</v>
      </c>
      <c r="M264" s="835">
        <v>6213.7500000000009</v>
      </c>
      <c r="N264" s="832">
        <v>25</v>
      </c>
      <c r="O264" s="836">
        <v>20.5</v>
      </c>
      <c r="P264" s="835">
        <v>3728.2500000000009</v>
      </c>
      <c r="Q264" s="837">
        <v>0.60000000000000009</v>
      </c>
      <c r="R264" s="832">
        <v>15</v>
      </c>
      <c r="S264" s="837">
        <v>0.6</v>
      </c>
      <c r="T264" s="836">
        <v>11.5</v>
      </c>
      <c r="U264" s="838">
        <v>0.56097560975609762</v>
      </c>
    </row>
    <row r="265" spans="1:21" ht="14.4" customHeight="1" x14ac:dyDescent="0.3">
      <c r="A265" s="831">
        <v>4</v>
      </c>
      <c r="B265" s="832" t="s">
        <v>1698</v>
      </c>
      <c r="C265" s="832" t="s">
        <v>1705</v>
      </c>
      <c r="D265" s="833" t="s">
        <v>3118</v>
      </c>
      <c r="E265" s="834" t="s">
        <v>1727</v>
      </c>
      <c r="F265" s="832" t="s">
        <v>1699</v>
      </c>
      <c r="G265" s="832" t="s">
        <v>1891</v>
      </c>
      <c r="H265" s="832" t="s">
        <v>555</v>
      </c>
      <c r="I265" s="832" t="s">
        <v>2227</v>
      </c>
      <c r="J265" s="832" t="s">
        <v>600</v>
      </c>
      <c r="K265" s="832" t="s">
        <v>1893</v>
      </c>
      <c r="L265" s="835">
        <v>108.44</v>
      </c>
      <c r="M265" s="835">
        <v>108.44</v>
      </c>
      <c r="N265" s="832">
        <v>1</v>
      </c>
      <c r="O265" s="836">
        <v>0.5</v>
      </c>
      <c r="P265" s="835">
        <v>108.44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4</v>
      </c>
      <c r="B266" s="832" t="s">
        <v>1698</v>
      </c>
      <c r="C266" s="832" t="s">
        <v>1705</v>
      </c>
      <c r="D266" s="833" t="s">
        <v>3118</v>
      </c>
      <c r="E266" s="834" t="s">
        <v>1727</v>
      </c>
      <c r="F266" s="832" t="s">
        <v>1699</v>
      </c>
      <c r="G266" s="832" t="s">
        <v>2295</v>
      </c>
      <c r="H266" s="832" t="s">
        <v>555</v>
      </c>
      <c r="I266" s="832" t="s">
        <v>2296</v>
      </c>
      <c r="J266" s="832" t="s">
        <v>2297</v>
      </c>
      <c r="K266" s="832" t="s">
        <v>2298</v>
      </c>
      <c r="L266" s="835">
        <v>453.79</v>
      </c>
      <c r="M266" s="835">
        <v>1815.16</v>
      </c>
      <c r="N266" s="832">
        <v>4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4</v>
      </c>
      <c r="B267" s="832" t="s">
        <v>1698</v>
      </c>
      <c r="C267" s="832" t="s">
        <v>1705</v>
      </c>
      <c r="D267" s="833" t="s">
        <v>3118</v>
      </c>
      <c r="E267" s="834" t="s">
        <v>1727</v>
      </c>
      <c r="F267" s="832" t="s">
        <v>1699</v>
      </c>
      <c r="G267" s="832" t="s">
        <v>1878</v>
      </c>
      <c r="H267" s="832" t="s">
        <v>555</v>
      </c>
      <c r="I267" s="832" t="s">
        <v>1879</v>
      </c>
      <c r="J267" s="832" t="s">
        <v>1012</v>
      </c>
      <c r="K267" s="832" t="s">
        <v>1880</v>
      </c>
      <c r="L267" s="835">
        <v>0</v>
      </c>
      <c r="M267" s="835">
        <v>0</v>
      </c>
      <c r="N267" s="832">
        <v>2</v>
      </c>
      <c r="O267" s="836">
        <v>0.5</v>
      </c>
      <c r="P267" s="835">
        <v>0</v>
      </c>
      <c r="Q267" s="837"/>
      <c r="R267" s="832">
        <v>2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4</v>
      </c>
      <c r="B268" s="832" t="s">
        <v>1698</v>
      </c>
      <c r="C268" s="832" t="s">
        <v>1705</v>
      </c>
      <c r="D268" s="833" t="s">
        <v>3118</v>
      </c>
      <c r="E268" s="834" t="s">
        <v>1727</v>
      </c>
      <c r="F268" s="832" t="s">
        <v>1699</v>
      </c>
      <c r="G268" s="832" t="s">
        <v>2299</v>
      </c>
      <c r="H268" s="832" t="s">
        <v>555</v>
      </c>
      <c r="I268" s="832" t="s">
        <v>2300</v>
      </c>
      <c r="J268" s="832" t="s">
        <v>2301</v>
      </c>
      <c r="K268" s="832" t="s">
        <v>2302</v>
      </c>
      <c r="L268" s="835">
        <v>0</v>
      </c>
      <c r="M268" s="835">
        <v>0</v>
      </c>
      <c r="N268" s="832">
        <v>2</v>
      </c>
      <c r="O268" s="836">
        <v>1</v>
      </c>
      <c r="P268" s="835">
        <v>0</v>
      </c>
      <c r="Q268" s="837"/>
      <c r="R268" s="832">
        <v>2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4</v>
      </c>
      <c r="B269" s="832" t="s">
        <v>1698</v>
      </c>
      <c r="C269" s="832" t="s">
        <v>1705</v>
      </c>
      <c r="D269" s="833" t="s">
        <v>3118</v>
      </c>
      <c r="E269" s="834" t="s">
        <v>1727</v>
      </c>
      <c r="F269" s="832" t="s">
        <v>1699</v>
      </c>
      <c r="G269" s="832" t="s">
        <v>1769</v>
      </c>
      <c r="H269" s="832" t="s">
        <v>597</v>
      </c>
      <c r="I269" s="832" t="s">
        <v>1446</v>
      </c>
      <c r="J269" s="832" t="s">
        <v>1447</v>
      </c>
      <c r="K269" s="832" t="s">
        <v>1448</v>
      </c>
      <c r="L269" s="835">
        <v>0</v>
      </c>
      <c r="M269" s="835">
        <v>0</v>
      </c>
      <c r="N269" s="832">
        <v>4</v>
      </c>
      <c r="O269" s="836">
        <v>2</v>
      </c>
      <c r="P269" s="835">
        <v>0</v>
      </c>
      <c r="Q269" s="837"/>
      <c r="R269" s="832">
        <v>2</v>
      </c>
      <c r="S269" s="837">
        <v>0.5</v>
      </c>
      <c r="T269" s="836">
        <v>1</v>
      </c>
      <c r="U269" s="838">
        <v>0.5</v>
      </c>
    </row>
    <row r="270" spans="1:21" ht="14.4" customHeight="1" x14ac:dyDescent="0.3">
      <c r="A270" s="831">
        <v>4</v>
      </c>
      <c r="B270" s="832" t="s">
        <v>1698</v>
      </c>
      <c r="C270" s="832" t="s">
        <v>1705</v>
      </c>
      <c r="D270" s="833" t="s">
        <v>3118</v>
      </c>
      <c r="E270" s="834" t="s">
        <v>1727</v>
      </c>
      <c r="F270" s="832" t="s">
        <v>1699</v>
      </c>
      <c r="G270" s="832" t="s">
        <v>2303</v>
      </c>
      <c r="H270" s="832" t="s">
        <v>555</v>
      </c>
      <c r="I270" s="832" t="s">
        <v>2304</v>
      </c>
      <c r="J270" s="832" t="s">
        <v>2305</v>
      </c>
      <c r="K270" s="832" t="s">
        <v>2306</v>
      </c>
      <c r="L270" s="835">
        <v>0</v>
      </c>
      <c r="M270" s="835">
        <v>0</v>
      </c>
      <c r="N270" s="832">
        <v>1</v>
      </c>
      <c r="O270" s="836">
        <v>0.5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4</v>
      </c>
      <c r="B271" s="832" t="s">
        <v>1698</v>
      </c>
      <c r="C271" s="832" t="s">
        <v>1705</v>
      </c>
      <c r="D271" s="833" t="s">
        <v>3118</v>
      </c>
      <c r="E271" s="834" t="s">
        <v>1727</v>
      </c>
      <c r="F271" s="832" t="s">
        <v>1699</v>
      </c>
      <c r="G271" s="832" t="s">
        <v>1838</v>
      </c>
      <c r="H271" s="832" t="s">
        <v>555</v>
      </c>
      <c r="I271" s="832" t="s">
        <v>2307</v>
      </c>
      <c r="J271" s="832" t="s">
        <v>1840</v>
      </c>
      <c r="K271" s="832" t="s">
        <v>1841</v>
      </c>
      <c r="L271" s="835">
        <v>300.68</v>
      </c>
      <c r="M271" s="835">
        <v>300.68</v>
      </c>
      <c r="N271" s="832">
        <v>1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4</v>
      </c>
      <c r="B272" s="832" t="s">
        <v>1698</v>
      </c>
      <c r="C272" s="832" t="s">
        <v>1705</v>
      </c>
      <c r="D272" s="833" t="s">
        <v>3118</v>
      </c>
      <c r="E272" s="834" t="s">
        <v>1727</v>
      </c>
      <c r="F272" s="832" t="s">
        <v>1699</v>
      </c>
      <c r="G272" s="832" t="s">
        <v>1802</v>
      </c>
      <c r="H272" s="832" t="s">
        <v>597</v>
      </c>
      <c r="I272" s="832" t="s">
        <v>1459</v>
      </c>
      <c r="J272" s="832" t="s">
        <v>790</v>
      </c>
      <c r="K272" s="832" t="s">
        <v>1460</v>
      </c>
      <c r="L272" s="835">
        <v>0</v>
      </c>
      <c r="M272" s="835">
        <v>0</v>
      </c>
      <c r="N272" s="832">
        <v>7</v>
      </c>
      <c r="O272" s="836">
        <v>2.5</v>
      </c>
      <c r="P272" s="835">
        <v>0</v>
      </c>
      <c r="Q272" s="837"/>
      <c r="R272" s="832">
        <v>6</v>
      </c>
      <c r="S272" s="837">
        <v>0.8571428571428571</v>
      </c>
      <c r="T272" s="836">
        <v>2</v>
      </c>
      <c r="U272" s="838">
        <v>0.8</v>
      </c>
    </row>
    <row r="273" spans="1:21" ht="14.4" customHeight="1" x14ac:dyDescent="0.3">
      <c r="A273" s="831">
        <v>4</v>
      </c>
      <c r="B273" s="832" t="s">
        <v>1698</v>
      </c>
      <c r="C273" s="832" t="s">
        <v>1705</v>
      </c>
      <c r="D273" s="833" t="s">
        <v>3118</v>
      </c>
      <c r="E273" s="834" t="s">
        <v>1727</v>
      </c>
      <c r="F273" s="832" t="s">
        <v>1699</v>
      </c>
      <c r="G273" s="832" t="s">
        <v>1770</v>
      </c>
      <c r="H273" s="832" t="s">
        <v>597</v>
      </c>
      <c r="I273" s="832" t="s">
        <v>1341</v>
      </c>
      <c r="J273" s="832" t="s">
        <v>1342</v>
      </c>
      <c r="K273" s="832" t="s">
        <v>1343</v>
      </c>
      <c r="L273" s="835">
        <v>414.07</v>
      </c>
      <c r="M273" s="835">
        <v>5796.9800000000005</v>
      </c>
      <c r="N273" s="832">
        <v>14</v>
      </c>
      <c r="O273" s="836">
        <v>3</v>
      </c>
      <c r="P273" s="835">
        <v>828.14</v>
      </c>
      <c r="Q273" s="837">
        <v>0.14285714285714285</v>
      </c>
      <c r="R273" s="832">
        <v>2</v>
      </c>
      <c r="S273" s="837">
        <v>0.14285714285714285</v>
      </c>
      <c r="T273" s="836">
        <v>0.5</v>
      </c>
      <c r="U273" s="838">
        <v>0.16666666666666666</v>
      </c>
    </row>
    <row r="274" spans="1:21" ht="14.4" customHeight="1" x14ac:dyDescent="0.3">
      <c r="A274" s="831">
        <v>4</v>
      </c>
      <c r="B274" s="832" t="s">
        <v>1698</v>
      </c>
      <c r="C274" s="832" t="s">
        <v>1705</v>
      </c>
      <c r="D274" s="833" t="s">
        <v>3118</v>
      </c>
      <c r="E274" s="834" t="s">
        <v>1727</v>
      </c>
      <c r="F274" s="832" t="s">
        <v>1699</v>
      </c>
      <c r="G274" s="832" t="s">
        <v>1771</v>
      </c>
      <c r="H274" s="832" t="s">
        <v>597</v>
      </c>
      <c r="I274" s="832" t="s">
        <v>1530</v>
      </c>
      <c r="J274" s="832" t="s">
        <v>970</v>
      </c>
      <c r="K274" s="832" t="s">
        <v>1531</v>
      </c>
      <c r="L274" s="835">
        <v>154.36000000000001</v>
      </c>
      <c r="M274" s="835">
        <v>308.72000000000003</v>
      </c>
      <c r="N274" s="832">
        <v>2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4</v>
      </c>
      <c r="B275" s="832" t="s">
        <v>1698</v>
      </c>
      <c r="C275" s="832" t="s">
        <v>1705</v>
      </c>
      <c r="D275" s="833" t="s">
        <v>3118</v>
      </c>
      <c r="E275" s="834" t="s">
        <v>1727</v>
      </c>
      <c r="F275" s="832" t="s">
        <v>1699</v>
      </c>
      <c r="G275" s="832" t="s">
        <v>1771</v>
      </c>
      <c r="H275" s="832" t="s">
        <v>555</v>
      </c>
      <c r="I275" s="832" t="s">
        <v>1842</v>
      </c>
      <c r="J275" s="832" t="s">
        <v>970</v>
      </c>
      <c r="K275" s="832" t="s">
        <v>1531</v>
      </c>
      <c r="L275" s="835">
        <v>154.36000000000001</v>
      </c>
      <c r="M275" s="835">
        <v>308.72000000000003</v>
      </c>
      <c r="N275" s="832">
        <v>2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4</v>
      </c>
      <c r="B276" s="832" t="s">
        <v>1698</v>
      </c>
      <c r="C276" s="832" t="s">
        <v>1705</v>
      </c>
      <c r="D276" s="833" t="s">
        <v>3118</v>
      </c>
      <c r="E276" s="834" t="s">
        <v>1727</v>
      </c>
      <c r="F276" s="832" t="s">
        <v>1699</v>
      </c>
      <c r="G276" s="832" t="s">
        <v>1771</v>
      </c>
      <c r="H276" s="832" t="s">
        <v>555</v>
      </c>
      <c r="I276" s="832" t="s">
        <v>2308</v>
      </c>
      <c r="J276" s="832" t="s">
        <v>970</v>
      </c>
      <c r="K276" s="832" t="s">
        <v>1529</v>
      </c>
      <c r="L276" s="835">
        <v>225.06</v>
      </c>
      <c r="M276" s="835">
        <v>225.06</v>
      </c>
      <c r="N276" s="832">
        <v>1</v>
      </c>
      <c r="O276" s="836">
        <v>0.5</v>
      </c>
      <c r="P276" s="835">
        <v>225.06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4</v>
      </c>
      <c r="B277" s="832" t="s">
        <v>1698</v>
      </c>
      <c r="C277" s="832" t="s">
        <v>1705</v>
      </c>
      <c r="D277" s="833" t="s">
        <v>3118</v>
      </c>
      <c r="E277" s="834" t="s">
        <v>1727</v>
      </c>
      <c r="F277" s="832" t="s">
        <v>1699</v>
      </c>
      <c r="G277" s="832" t="s">
        <v>2309</v>
      </c>
      <c r="H277" s="832" t="s">
        <v>597</v>
      </c>
      <c r="I277" s="832" t="s">
        <v>2310</v>
      </c>
      <c r="J277" s="832" t="s">
        <v>864</v>
      </c>
      <c r="K277" s="832" t="s">
        <v>2311</v>
      </c>
      <c r="L277" s="835">
        <v>0</v>
      </c>
      <c r="M277" s="835">
        <v>0</v>
      </c>
      <c r="N277" s="832">
        <v>1</v>
      </c>
      <c r="O277" s="836">
        <v>0.5</v>
      </c>
      <c r="P277" s="835"/>
      <c r="Q277" s="837"/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4</v>
      </c>
      <c r="B278" s="832" t="s">
        <v>1698</v>
      </c>
      <c r="C278" s="832" t="s">
        <v>1705</v>
      </c>
      <c r="D278" s="833" t="s">
        <v>3118</v>
      </c>
      <c r="E278" s="834" t="s">
        <v>1727</v>
      </c>
      <c r="F278" s="832" t="s">
        <v>1699</v>
      </c>
      <c r="G278" s="832" t="s">
        <v>2309</v>
      </c>
      <c r="H278" s="832" t="s">
        <v>597</v>
      </c>
      <c r="I278" s="832" t="s">
        <v>1579</v>
      </c>
      <c r="J278" s="832" t="s">
        <v>864</v>
      </c>
      <c r="K278" s="832" t="s">
        <v>1580</v>
      </c>
      <c r="L278" s="835">
        <v>0</v>
      </c>
      <c r="M278" s="835">
        <v>0</v>
      </c>
      <c r="N278" s="832">
        <v>1</v>
      </c>
      <c r="O278" s="836">
        <v>0.5</v>
      </c>
      <c r="P278" s="835">
        <v>0</v>
      </c>
      <c r="Q278" s="837"/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4</v>
      </c>
      <c r="B279" s="832" t="s">
        <v>1698</v>
      </c>
      <c r="C279" s="832" t="s">
        <v>1705</v>
      </c>
      <c r="D279" s="833" t="s">
        <v>3118</v>
      </c>
      <c r="E279" s="834" t="s">
        <v>1727</v>
      </c>
      <c r="F279" s="832" t="s">
        <v>1699</v>
      </c>
      <c r="G279" s="832" t="s">
        <v>2312</v>
      </c>
      <c r="H279" s="832" t="s">
        <v>555</v>
      </c>
      <c r="I279" s="832" t="s">
        <v>2313</v>
      </c>
      <c r="J279" s="832" t="s">
        <v>2314</v>
      </c>
      <c r="K279" s="832" t="s">
        <v>2315</v>
      </c>
      <c r="L279" s="835">
        <v>244.64</v>
      </c>
      <c r="M279" s="835">
        <v>244.64</v>
      </c>
      <c r="N279" s="832">
        <v>1</v>
      </c>
      <c r="O279" s="836">
        <v>1</v>
      </c>
      <c r="P279" s="835">
        <v>244.64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4</v>
      </c>
      <c r="B280" s="832" t="s">
        <v>1698</v>
      </c>
      <c r="C280" s="832" t="s">
        <v>1705</v>
      </c>
      <c r="D280" s="833" t="s">
        <v>3118</v>
      </c>
      <c r="E280" s="834" t="s">
        <v>1727</v>
      </c>
      <c r="F280" s="832" t="s">
        <v>1700</v>
      </c>
      <c r="G280" s="832" t="s">
        <v>1803</v>
      </c>
      <c r="H280" s="832" t="s">
        <v>555</v>
      </c>
      <c r="I280" s="832" t="s">
        <v>1852</v>
      </c>
      <c r="J280" s="832" t="s">
        <v>1805</v>
      </c>
      <c r="K280" s="832"/>
      <c r="L280" s="835">
        <v>0</v>
      </c>
      <c r="M280" s="835">
        <v>0</v>
      </c>
      <c r="N280" s="832">
        <v>10</v>
      </c>
      <c r="O280" s="836">
        <v>8.5</v>
      </c>
      <c r="P280" s="835">
        <v>0</v>
      </c>
      <c r="Q280" s="837"/>
      <c r="R280" s="832">
        <v>7</v>
      </c>
      <c r="S280" s="837">
        <v>0.7</v>
      </c>
      <c r="T280" s="836">
        <v>6.5</v>
      </c>
      <c r="U280" s="838">
        <v>0.76470588235294112</v>
      </c>
    </row>
    <row r="281" spans="1:21" ht="14.4" customHeight="1" x14ac:dyDescent="0.3">
      <c r="A281" s="831">
        <v>4</v>
      </c>
      <c r="B281" s="832" t="s">
        <v>1698</v>
      </c>
      <c r="C281" s="832" t="s">
        <v>1705</v>
      </c>
      <c r="D281" s="833" t="s">
        <v>3118</v>
      </c>
      <c r="E281" s="834" t="s">
        <v>1727</v>
      </c>
      <c r="F281" s="832" t="s">
        <v>1701</v>
      </c>
      <c r="G281" s="832" t="s">
        <v>1940</v>
      </c>
      <c r="H281" s="832" t="s">
        <v>555</v>
      </c>
      <c r="I281" s="832" t="s">
        <v>1941</v>
      </c>
      <c r="J281" s="832" t="s">
        <v>1942</v>
      </c>
      <c r="K281" s="832" t="s">
        <v>1943</v>
      </c>
      <c r="L281" s="835">
        <v>500</v>
      </c>
      <c r="M281" s="835">
        <v>1500</v>
      </c>
      <c r="N281" s="832">
        <v>3</v>
      </c>
      <c r="O281" s="836">
        <v>3</v>
      </c>
      <c r="P281" s="835">
        <v>1500</v>
      </c>
      <c r="Q281" s="837">
        <v>1</v>
      </c>
      <c r="R281" s="832">
        <v>3</v>
      </c>
      <c r="S281" s="837">
        <v>1</v>
      </c>
      <c r="T281" s="836">
        <v>3</v>
      </c>
      <c r="U281" s="838">
        <v>1</v>
      </c>
    </row>
    <row r="282" spans="1:21" ht="14.4" customHeight="1" x14ac:dyDescent="0.3">
      <c r="A282" s="831">
        <v>4</v>
      </c>
      <c r="B282" s="832" t="s">
        <v>1698</v>
      </c>
      <c r="C282" s="832" t="s">
        <v>1705</v>
      </c>
      <c r="D282" s="833" t="s">
        <v>3118</v>
      </c>
      <c r="E282" s="834" t="s">
        <v>1727</v>
      </c>
      <c r="F282" s="832" t="s">
        <v>1701</v>
      </c>
      <c r="G282" s="832" t="s">
        <v>1940</v>
      </c>
      <c r="H282" s="832" t="s">
        <v>555</v>
      </c>
      <c r="I282" s="832" t="s">
        <v>1944</v>
      </c>
      <c r="J282" s="832" t="s">
        <v>1945</v>
      </c>
      <c r="K282" s="832" t="s">
        <v>1946</v>
      </c>
      <c r="L282" s="835">
        <v>287</v>
      </c>
      <c r="M282" s="835">
        <v>5166</v>
      </c>
      <c r="N282" s="832">
        <v>18</v>
      </c>
      <c r="O282" s="836">
        <v>15</v>
      </c>
      <c r="P282" s="835">
        <v>2870</v>
      </c>
      <c r="Q282" s="837">
        <v>0.55555555555555558</v>
      </c>
      <c r="R282" s="832">
        <v>10</v>
      </c>
      <c r="S282" s="837">
        <v>0.55555555555555558</v>
      </c>
      <c r="T282" s="836">
        <v>9</v>
      </c>
      <c r="U282" s="838">
        <v>0.6</v>
      </c>
    </row>
    <row r="283" spans="1:21" ht="14.4" customHeight="1" x14ac:dyDescent="0.3">
      <c r="A283" s="831">
        <v>4</v>
      </c>
      <c r="B283" s="832" t="s">
        <v>1698</v>
      </c>
      <c r="C283" s="832" t="s">
        <v>1705</v>
      </c>
      <c r="D283" s="833" t="s">
        <v>3118</v>
      </c>
      <c r="E283" s="834" t="s">
        <v>1727</v>
      </c>
      <c r="F283" s="832" t="s">
        <v>1701</v>
      </c>
      <c r="G283" s="832" t="s">
        <v>1940</v>
      </c>
      <c r="H283" s="832" t="s">
        <v>555</v>
      </c>
      <c r="I283" s="832" t="s">
        <v>1947</v>
      </c>
      <c r="J283" s="832" t="s">
        <v>1948</v>
      </c>
      <c r="K283" s="832" t="s">
        <v>1949</v>
      </c>
      <c r="L283" s="835">
        <v>253</v>
      </c>
      <c r="M283" s="835">
        <v>1265</v>
      </c>
      <c r="N283" s="832">
        <v>5</v>
      </c>
      <c r="O283" s="836">
        <v>4</v>
      </c>
      <c r="P283" s="835">
        <v>253</v>
      </c>
      <c r="Q283" s="837">
        <v>0.2</v>
      </c>
      <c r="R283" s="832">
        <v>1</v>
      </c>
      <c r="S283" s="837">
        <v>0.2</v>
      </c>
      <c r="T283" s="836">
        <v>1</v>
      </c>
      <c r="U283" s="838">
        <v>0.25</v>
      </c>
    </row>
    <row r="284" spans="1:21" ht="14.4" customHeight="1" x14ac:dyDescent="0.3">
      <c r="A284" s="831">
        <v>4</v>
      </c>
      <c r="B284" s="832" t="s">
        <v>1698</v>
      </c>
      <c r="C284" s="832" t="s">
        <v>1705</v>
      </c>
      <c r="D284" s="833" t="s">
        <v>3118</v>
      </c>
      <c r="E284" s="834" t="s">
        <v>1727</v>
      </c>
      <c r="F284" s="832" t="s">
        <v>1701</v>
      </c>
      <c r="G284" s="832" t="s">
        <v>1940</v>
      </c>
      <c r="H284" s="832" t="s">
        <v>555</v>
      </c>
      <c r="I284" s="832" t="s">
        <v>2316</v>
      </c>
      <c r="J284" s="832" t="s">
        <v>2317</v>
      </c>
      <c r="K284" s="832" t="s">
        <v>2318</v>
      </c>
      <c r="L284" s="835">
        <v>124</v>
      </c>
      <c r="M284" s="835">
        <v>620</v>
      </c>
      <c r="N284" s="832">
        <v>5</v>
      </c>
      <c r="O284" s="836">
        <v>3</v>
      </c>
      <c r="P284" s="835">
        <v>248</v>
      </c>
      <c r="Q284" s="837">
        <v>0.4</v>
      </c>
      <c r="R284" s="832">
        <v>2</v>
      </c>
      <c r="S284" s="837">
        <v>0.4</v>
      </c>
      <c r="T284" s="836">
        <v>1</v>
      </c>
      <c r="U284" s="838">
        <v>0.33333333333333331</v>
      </c>
    </row>
    <row r="285" spans="1:21" ht="14.4" customHeight="1" x14ac:dyDescent="0.3">
      <c r="A285" s="831">
        <v>4</v>
      </c>
      <c r="B285" s="832" t="s">
        <v>1698</v>
      </c>
      <c r="C285" s="832" t="s">
        <v>1705</v>
      </c>
      <c r="D285" s="833" t="s">
        <v>3118</v>
      </c>
      <c r="E285" s="834" t="s">
        <v>1727</v>
      </c>
      <c r="F285" s="832" t="s">
        <v>1701</v>
      </c>
      <c r="G285" s="832" t="s">
        <v>1940</v>
      </c>
      <c r="H285" s="832" t="s">
        <v>555</v>
      </c>
      <c r="I285" s="832" t="s">
        <v>2319</v>
      </c>
      <c r="J285" s="832" t="s">
        <v>2320</v>
      </c>
      <c r="K285" s="832" t="s">
        <v>2321</v>
      </c>
      <c r="L285" s="835">
        <v>2094.4899999999998</v>
      </c>
      <c r="M285" s="835">
        <v>10472.449999999999</v>
      </c>
      <c r="N285" s="832">
        <v>5</v>
      </c>
      <c r="O285" s="836">
        <v>1</v>
      </c>
      <c r="P285" s="835">
        <v>10472.449999999999</v>
      </c>
      <c r="Q285" s="837">
        <v>1</v>
      </c>
      <c r="R285" s="832">
        <v>5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4</v>
      </c>
      <c r="B286" s="832" t="s">
        <v>1698</v>
      </c>
      <c r="C286" s="832" t="s">
        <v>1705</v>
      </c>
      <c r="D286" s="833" t="s">
        <v>3118</v>
      </c>
      <c r="E286" s="834" t="s">
        <v>1727</v>
      </c>
      <c r="F286" s="832" t="s">
        <v>1701</v>
      </c>
      <c r="G286" s="832" t="s">
        <v>1940</v>
      </c>
      <c r="H286" s="832" t="s">
        <v>555</v>
      </c>
      <c r="I286" s="832" t="s">
        <v>1950</v>
      </c>
      <c r="J286" s="832" t="s">
        <v>1951</v>
      </c>
      <c r="K286" s="832" t="s">
        <v>1952</v>
      </c>
      <c r="L286" s="835">
        <v>315.5</v>
      </c>
      <c r="M286" s="835">
        <v>315.5</v>
      </c>
      <c r="N286" s="832">
        <v>1</v>
      </c>
      <c r="O286" s="836">
        <v>1</v>
      </c>
      <c r="P286" s="835">
        <v>315.5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4</v>
      </c>
      <c r="B287" s="832" t="s">
        <v>1698</v>
      </c>
      <c r="C287" s="832" t="s">
        <v>1705</v>
      </c>
      <c r="D287" s="833" t="s">
        <v>3118</v>
      </c>
      <c r="E287" s="834" t="s">
        <v>1727</v>
      </c>
      <c r="F287" s="832" t="s">
        <v>1701</v>
      </c>
      <c r="G287" s="832" t="s">
        <v>1940</v>
      </c>
      <c r="H287" s="832" t="s">
        <v>555</v>
      </c>
      <c r="I287" s="832" t="s">
        <v>1953</v>
      </c>
      <c r="J287" s="832" t="s">
        <v>1954</v>
      </c>
      <c r="K287" s="832" t="s">
        <v>1955</v>
      </c>
      <c r="L287" s="835">
        <v>484.6</v>
      </c>
      <c r="M287" s="835">
        <v>484.6</v>
      </c>
      <c r="N287" s="832">
        <v>1</v>
      </c>
      <c r="O287" s="836">
        <v>1</v>
      </c>
      <c r="P287" s="835">
        <v>484.6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4</v>
      </c>
      <c r="B288" s="832" t="s">
        <v>1698</v>
      </c>
      <c r="C288" s="832" t="s">
        <v>1705</v>
      </c>
      <c r="D288" s="833" t="s">
        <v>3118</v>
      </c>
      <c r="E288" s="834" t="s">
        <v>1727</v>
      </c>
      <c r="F288" s="832" t="s">
        <v>1701</v>
      </c>
      <c r="G288" s="832" t="s">
        <v>1940</v>
      </c>
      <c r="H288" s="832" t="s">
        <v>555</v>
      </c>
      <c r="I288" s="832" t="s">
        <v>1956</v>
      </c>
      <c r="J288" s="832" t="s">
        <v>1957</v>
      </c>
      <c r="K288" s="832" t="s">
        <v>1958</v>
      </c>
      <c r="L288" s="835">
        <v>291.2</v>
      </c>
      <c r="M288" s="835">
        <v>873.59999999999991</v>
      </c>
      <c r="N288" s="832">
        <v>3</v>
      </c>
      <c r="O288" s="836">
        <v>2</v>
      </c>
      <c r="P288" s="835">
        <v>873.59999999999991</v>
      </c>
      <c r="Q288" s="837">
        <v>1</v>
      </c>
      <c r="R288" s="832">
        <v>3</v>
      </c>
      <c r="S288" s="837">
        <v>1</v>
      </c>
      <c r="T288" s="836">
        <v>2</v>
      </c>
      <c r="U288" s="838">
        <v>1</v>
      </c>
    </row>
    <row r="289" spans="1:21" ht="14.4" customHeight="1" x14ac:dyDescent="0.3">
      <c r="A289" s="831">
        <v>4</v>
      </c>
      <c r="B289" s="832" t="s">
        <v>1698</v>
      </c>
      <c r="C289" s="832" t="s">
        <v>1705</v>
      </c>
      <c r="D289" s="833" t="s">
        <v>3118</v>
      </c>
      <c r="E289" s="834" t="s">
        <v>1727</v>
      </c>
      <c r="F289" s="832" t="s">
        <v>1701</v>
      </c>
      <c r="G289" s="832" t="s">
        <v>1940</v>
      </c>
      <c r="H289" s="832" t="s">
        <v>555</v>
      </c>
      <c r="I289" s="832" t="s">
        <v>1959</v>
      </c>
      <c r="J289" s="832" t="s">
        <v>1960</v>
      </c>
      <c r="K289" s="832" t="s">
        <v>1961</v>
      </c>
      <c r="L289" s="835">
        <v>201.3</v>
      </c>
      <c r="M289" s="835">
        <v>201.3</v>
      </c>
      <c r="N289" s="832">
        <v>1</v>
      </c>
      <c r="O289" s="836">
        <v>1</v>
      </c>
      <c r="P289" s="835">
        <v>201.3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4</v>
      </c>
      <c r="B290" s="832" t="s">
        <v>1698</v>
      </c>
      <c r="C290" s="832" t="s">
        <v>1705</v>
      </c>
      <c r="D290" s="833" t="s">
        <v>3118</v>
      </c>
      <c r="E290" s="834" t="s">
        <v>1727</v>
      </c>
      <c r="F290" s="832" t="s">
        <v>1701</v>
      </c>
      <c r="G290" s="832" t="s">
        <v>1940</v>
      </c>
      <c r="H290" s="832" t="s">
        <v>555</v>
      </c>
      <c r="I290" s="832" t="s">
        <v>1962</v>
      </c>
      <c r="J290" s="832" t="s">
        <v>1963</v>
      </c>
      <c r="K290" s="832" t="s">
        <v>1964</v>
      </c>
      <c r="L290" s="835">
        <v>161</v>
      </c>
      <c r="M290" s="835">
        <v>322</v>
      </c>
      <c r="N290" s="832">
        <v>2</v>
      </c>
      <c r="O290" s="836">
        <v>2</v>
      </c>
      <c r="P290" s="835">
        <v>322</v>
      </c>
      <c r="Q290" s="837">
        <v>1</v>
      </c>
      <c r="R290" s="832">
        <v>2</v>
      </c>
      <c r="S290" s="837">
        <v>1</v>
      </c>
      <c r="T290" s="836">
        <v>2</v>
      </c>
      <c r="U290" s="838">
        <v>1</v>
      </c>
    </row>
    <row r="291" spans="1:21" ht="14.4" customHeight="1" x14ac:dyDescent="0.3">
      <c r="A291" s="831">
        <v>4</v>
      </c>
      <c r="B291" s="832" t="s">
        <v>1698</v>
      </c>
      <c r="C291" s="832" t="s">
        <v>1705</v>
      </c>
      <c r="D291" s="833" t="s">
        <v>3118</v>
      </c>
      <c r="E291" s="834" t="s">
        <v>1727</v>
      </c>
      <c r="F291" s="832" t="s">
        <v>1701</v>
      </c>
      <c r="G291" s="832" t="s">
        <v>1940</v>
      </c>
      <c r="H291" s="832" t="s">
        <v>555</v>
      </c>
      <c r="I291" s="832" t="s">
        <v>1965</v>
      </c>
      <c r="J291" s="832" t="s">
        <v>1966</v>
      </c>
      <c r="K291" s="832" t="s">
        <v>1909</v>
      </c>
      <c r="L291" s="835">
        <v>500</v>
      </c>
      <c r="M291" s="835">
        <v>1500</v>
      </c>
      <c r="N291" s="832">
        <v>3</v>
      </c>
      <c r="O291" s="836">
        <v>3</v>
      </c>
      <c r="P291" s="835">
        <v>1000</v>
      </c>
      <c r="Q291" s="837">
        <v>0.66666666666666663</v>
      </c>
      <c r="R291" s="832">
        <v>2</v>
      </c>
      <c r="S291" s="837">
        <v>0.66666666666666663</v>
      </c>
      <c r="T291" s="836">
        <v>2</v>
      </c>
      <c r="U291" s="838">
        <v>0.66666666666666663</v>
      </c>
    </row>
    <row r="292" spans="1:21" ht="14.4" customHeight="1" x14ac:dyDescent="0.3">
      <c r="A292" s="831">
        <v>4</v>
      </c>
      <c r="B292" s="832" t="s">
        <v>1698</v>
      </c>
      <c r="C292" s="832" t="s">
        <v>1705</v>
      </c>
      <c r="D292" s="833" t="s">
        <v>3118</v>
      </c>
      <c r="E292" s="834" t="s">
        <v>1727</v>
      </c>
      <c r="F292" s="832" t="s">
        <v>1701</v>
      </c>
      <c r="G292" s="832" t="s">
        <v>1940</v>
      </c>
      <c r="H292" s="832" t="s">
        <v>555</v>
      </c>
      <c r="I292" s="832" t="s">
        <v>1967</v>
      </c>
      <c r="J292" s="832" t="s">
        <v>1968</v>
      </c>
      <c r="K292" s="832" t="s">
        <v>1969</v>
      </c>
      <c r="L292" s="835">
        <v>579</v>
      </c>
      <c r="M292" s="835">
        <v>6948</v>
      </c>
      <c r="N292" s="832">
        <v>12</v>
      </c>
      <c r="O292" s="836">
        <v>4</v>
      </c>
      <c r="P292" s="835">
        <v>6948</v>
      </c>
      <c r="Q292" s="837">
        <v>1</v>
      </c>
      <c r="R292" s="832">
        <v>12</v>
      </c>
      <c r="S292" s="837">
        <v>1</v>
      </c>
      <c r="T292" s="836">
        <v>4</v>
      </c>
      <c r="U292" s="838">
        <v>1</v>
      </c>
    </row>
    <row r="293" spans="1:21" ht="14.4" customHeight="1" x14ac:dyDescent="0.3">
      <c r="A293" s="831">
        <v>4</v>
      </c>
      <c r="B293" s="832" t="s">
        <v>1698</v>
      </c>
      <c r="C293" s="832" t="s">
        <v>1705</v>
      </c>
      <c r="D293" s="833" t="s">
        <v>3118</v>
      </c>
      <c r="E293" s="834" t="s">
        <v>1727</v>
      </c>
      <c r="F293" s="832" t="s">
        <v>1701</v>
      </c>
      <c r="G293" s="832" t="s">
        <v>1940</v>
      </c>
      <c r="H293" s="832" t="s">
        <v>555</v>
      </c>
      <c r="I293" s="832" t="s">
        <v>1970</v>
      </c>
      <c r="J293" s="832" t="s">
        <v>1971</v>
      </c>
      <c r="K293" s="832" t="s">
        <v>1972</v>
      </c>
      <c r="L293" s="835">
        <v>180.25</v>
      </c>
      <c r="M293" s="835">
        <v>721</v>
      </c>
      <c r="N293" s="832">
        <v>4</v>
      </c>
      <c r="O293" s="836">
        <v>2</v>
      </c>
      <c r="P293" s="835">
        <v>721</v>
      </c>
      <c r="Q293" s="837">
        <v>1</v>
      </c>
      <c r="R293" s="832">
        <v>4</v>
      </c>
      <c r="S293" s="837">
        <v>1</v>
      </c>
      <c r="T293" s="836">
        <v>2</v>
      </c>
      <c r="U293" s="838">
        <v>1</v>
      </c>
    </row>
    <row r="294" spans="1:21" ht="14.4" customHeight="1" x14ac:dyDescent="0.3">
      <c r="A294" s="831">
        <v>4</v>
      </c>
      <c r="B294" s="832" t="s">
        <v>1698</v>
      </c>
      <c r="C294" s="832" t="s">
        <v>1705</v>
      </c>
      <c r="D294" s="833" t="s">
        <v>3118</v>
      </c>
      <c r="E294" s="834" t="s">
        <v>1727</v>
      </c>
      <c r="F294" s="832" t="s">
        <v>1701</v>
      </c>
      <c r="G294" s="832" t="s">
        <v>1940</v>
      </c>
      <c r="H294" s="832" t="s">
        <v>555</v>
      </c>
      <c r="I294" s="832" t="s">
        <v>1973</v>
      </c>
      <c r="J294" s="832" t="s">
        <v>1974</v>
      </c>
      <c r="K294" s="832" t="s">
        <v>1975</v>
      </c>
      <c r="L294" s="835">
        <v>5343.9</v>
      </c>
      <c r="M294" s="835">
        <v>21375.599999999999</v>
      </c>
      <c r="N294" s="832">
        <v>4</v>
      </c>
      <c r="O294" s="836">
        <v>2</v>
      </c>
      <c r="P294" s="835">
        <v>21375.599999999999</v>
      </c>
      <c r="Q294" s="837">
        <v>1</v>
      </c>
      <c r="R294" s="832">
        <v>4</v>
      </c>
      <c r="S294" s="837">
        <v>1</v>
      </c>
      <c r="T294" s="836">
        <v>2</v>
      </c>
      <c r="U294" s="838">
        <v>1</v>
      </c>
    </row>
    <row r="295" spans="1:21" ht="14.4" customHeight="1" x14ac:dyDescent="0.3">
      <c r="A295" s="831">
        <v>4</v>
      </c>
      <c r="B295" s="832" t="s">
        <v>1698</v>
      </c>
      <c r="C295" s="832" t="s">
        <v>1705</v>
      </c>
      <c r="D295" s="833" t="s">
        <v>3118</v>
      </c>
      <c r="E295" s="834" t="s">
        <v>1727</v>
      </c>
      <c r="F295" s="832" t="s">
        <v>1701</v>
      </c>
      <c r="G295" s="832" t="s">
        <v>1940</v>
      </c>
      <c r="H295" s="832" t="s">
        <v>555</v>
      </c>
      <c r="I295" s="832" t="s">
        <v>1976</v>
      </c>
      <c r="J295" s="832" t="s">
        <v>1977</v>
      </c>
      <c r="K295" s="832" t="s">
        <v>1978</v>
      </c>
      <c r="L295" s="835">
        <v>5343.9</v>
      </c>
      <c r="M295" s="835">
        <v>5343.9</v>
      </c>
      <c r="N295" s="832">
        <v>1</v>
      </c>
      <c r="O295" s="836">
        <v>1</v>
      </c>
      <c r="P295" s="835">
        <v>5343.9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4</v>
      </c>
      <c r="B296" s="832" t="s">
        <v>1698</v>
      </c>
      <c r="C296" s="832" t="s">
        <v>1705</v>
      </c>
      <c r="D296" s="833" t="s">
        <v>3118</v>
      </c>
      <c r="E296" s="834" t="s">
        <v>1727</v>
      </c>
      <c r="F296" s="832" t="s">
        <v>1701</v>
      </c>
      <c r="G296" s="832" t="s">
        <v>1940</v>
      </c>
      <c r="H296" s="832" t="s">
        <v>555</v>
      </c>
      <c r="I296" s="832" t="s">
        <v>1979</v>
      </c>
      <c r="J296" s="832" t="s">
        <v>1980</v>
      </c>
      <c r="K296" s="832" t="s">
        <v>1981</v>
      </c>
      <c r="L296" s="835">
        <v>1832.09</v>
      </c>
      <c r="M296" s="835">
        <v>18320.899999999998</v>
      </c>
      <c r="N296" s="832">
        <v>10</v>
      </c>
      <c r="O296" s="836">
        <v>4</v>
      </c>
      <c r="P296" s="835">
        <v>18320.899999999998</v>
      </c>
      <c r="Q296" s="837">
        <v>1</v>
      </c>
      <c r="R296" s="832">
        <v>10</v>
      </c>
      <c r="S296" s="837">
        <v>1</v>
      </c>
      <c r="T296" s="836">
        <v>4</v>
      </c>
      <c r="U296" s="838">
        <v>1</v>
      </c>
    </row>
    <row r="297" spans="1:21" ht="14.4" customHeight="1" x14ac:dyDescent="0.3">
      <c r="A297" s="831">
        <v>4</v>
      </c>
      <c r="B297" s="832" t="s">
        <v>1698</v>
      </c>
      <c r="C297" s="832" t="s">
        <v>1705</v>
      </c>
      <c r="D297" s="833" t="s">
        <v>3118</v>
      </c>
      <c r="E297" s="834" t="s">
        <v>1727</v>
      </c>
      <c r="F297" s="832" t="s">
        <v>1701</v>
      </c>
      <c r="G297" s="832" t="s">
        <v>1940</v>
      </c>
      <c r="H297" s="832" t="s">
        <v>555</v>
      </c>
      <c r="I297" s="832" t="s">
        <v>2322</v>
      </c>
      <c r="J297" s="832" t="s">
        <v>2323</v>
      </c>
      <c r="K297" s="832" t="s">
        <v>2324</v>
      </c>
      <c r="L297" s="835">
        <v>2473.21</v>
      </c>
      <c r="M297" s="835">
        <v>7419.63</v>
      </c>
      <c r="N297" s="832">
        <v>3</v>
      </c>
      <c r="O297" s="836">
        <v>1</v>
      </c>
      <c r="P297" s="835">
        <v>7419.63</v>
      </c>
      <c r="Q297" s="837">
        <v>1</v>
      </c>
      <c r="R297" s="832">
        <v>3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4</v>
      </c>
      <c r="B298" s="832" t="s">
        <v>1698</v>
      </c>
      <c r="C298" s="832" t="s">
        <v>1705</v>
      </c>
      <c r="D298" s="833" t="s">
        <v>3118</v>
      </c>
      <c r="E298" s="834" t="s">
        <v>1727</v>
      </c>
      <c r="F298" s="832" t="s">
        <v>1701</v>
      </c>
      <c r="G298" s="832" t="s">
        <v>1940</v>
      </c>
      <c r="H298" s="832" t="s">
        <v>555</v>
      </c>
      <c r="I298" s="832" t="s">
        <v>2325</v>
      </c>
      <c r="J298" s="832" t="s">
        <v>2326</v>
      </c>
      <c r="K298" s="832" t="s">
        <v>2327</v>
      </c>
      <c r="L298" s="835">
        <v>476</v>
      </c>
      <c r="M298" s="835">
        <v>952</v>
      </c>
      <c r="N298" s="832">
        <v>2</v>
      </c>
      <c r="O298" s="836">
        <v>2</v>
      </c>
      <c r="P298" s="835">
        <v>952</v>
      </c>
      <c r="Q298" s="837">
        <v>1</v>
      </c>
      <c r="R298" s="832">
        <v>2</v>
      </c>
      <c r="S298" s="837">
        <v>1</v>
      </c>
      <c r="T298" s="836">
        <v>2</v>
      </c>
      <c r="U298" s="838">
        <v>1</v>
      </c>
    </row>
    <row r="299" spans="1:21" ht="14.4" customHeight="1" x14ac:dyDescent="0.3">
      <c r="A299" s="831">
        <v>4</v>
      </c>
      <c r="B299" s="832" t="s">
        <v>1698</v>
      </c>
      <c r="C299" s="832" t="s">
        <v>1705</v>
      </c>
      <c r="D299" s="833" t="s">
        <v>3118</v>
      </c>
      <c r="E299" s="834" t="s">
        <v>1727</v>
      </c>
      <c r="F299" s="832" t="s">
        <v>1701</v>
      </c>
      <c r="G299" s="832" t="s">
        <v>1940</v>
      </c>
      <c r="H299" s="832" t="s">
        <v>555</v>
      </c>
      <c r="I299" s="832" t="s">
        <v>1982</v>
      </c>
      <c r="J299" s="832" t="s">
        <v>1983</v>
      </c>
      <c r="K299" s="832" t="s">
        <v>1981</v>
      </c>
      <c r="L299" s="835">
        <v>300</v>
      </c>
      <c r="M299" s="835">
        <v>900</v>
      </c>
      <c r="N299" s="832">
        <v>3</v>
      </c>
      <c r="O299" s="836">
        <v>3</v>
      </c>
      <c r="P299" s="835">
        <v>900</v>
      </c>
      <c r="Q299" s="837">
        <v>1</v>
      </c>
      <c r="R299" s="832">
        <v>3</v>
      </c>
      <c r="S299" s="837">
        <v>1</v>
      </c>
      <c r="T299" s="836">
        <v>3</v>
      </c>
      <c r="U299" s="838">
        <v>1</v>
      </c>
    </row>
    <row r="300" spans="1:21" ht="14.4" customHeight="1" x14ac:dyDescent="0.3">
      <c r="A300" s="831">
        <v>4</v>
      </c>
      <c r="B300" s="832" t="s">
        <v>1698</v>
      </c>
      <c r="C300" s="832" t="s">
        <v>1705</v>
      </c>
      <c r="D300" s="833" t="s">
        <v>3118</v>
      </c>
      <c r="E300" s="834" t="s">
        <v>1727</v>
      </c>
      <c r="F300" s="832" t="s">
        <v>1701</v>
      </c>
      <c r="G300" s="832" t="s">
        <v>1940</v>
      </c>
      <c r="H300" s="832" t="s">
        <v>555</v>
      </c>
      <c r="I300" s="832" t="s">
        <v>1984</v>
      </c>
      <c r="J300" s="832" t="s">
        <v>1985</v>
      </c>
      <c r="K300" s="832" t="s">
        <v>1986</v>
      </c>
      <c r="L300" s="835">
        <v>196.43</v>
      </c>
      <c r="M300" s="835">
        <v>982.15000000000009</v>
      </c>
      <c r="N300" s="832">
        <v>5</v>
      </c>
      <c r="O300" s="836">
        <v>5</v>
      </c>
      <c r="P300" s="835">
        <v>785.72</v>
      </c>
      <c r="Q300" s="837">
        <v>0.79999999999999993</v>
      </c>
      <c r="R300" s="832">
        <v>4</v>
      </c>
      <c r="S300" s="837">
        <v>0.8</v>
      </c>
      <c r="T300" s="836">
        <v>4</v>
      </c>
      <c r="U300" s="838">
        <v>0.8</v>
      </c>
    </row>
    <row r="301" spans="1:21" ht="14.4" customHeight="1" x14ac:dyDescent="0.3">
      <c r="A301" s="831">
        <v>4</v>
      </c>
      <c r="B301" s="832" t="s">
        <v>1698</v>
      </c>
      <c r="C301" s="832" t="s">
        <v>1705</v>
      </c>
      <c r="D301" s="833" t="s">
        <v>3118</v>
      </c>
      <c r="E301" s="834" t="s">
        <v>1727</v>
      </c>
      <c r="F301" s="832" t="s">
        <v>1701</v>
      </c>
      <c r="G301" s="832" t="s">
        <v>1940</v>
      </c>
      <c r="H301" s="832" t="s">
        <v>555</v>
      </c>
      <c r="I301" s="832" t="s">
        <v>2328</v>
      </c>
      <c r="J301" s="832" t="s">
        <v>2329</v>
      </c>
      <c r="K301" s="832" t="s">
        <v>2330</v>
      </c>
      <c r="L301" s="835">
        <v>210.33</v>
      </c>
      <c r="M301" s="835">
        <v>841.32</v>
      </c>
      <c r="N301" s="832">
        <v>4</v>
      </c>
      <c r="O301" s="836">
        <v>3</v>
      </c>
      <c r="P301" s="835">
        <v>841.32</v>
      </c>
      <c r="Q301" s="837">
        <v>1</v>
      </c>
      <c r="R301" s="832">
        <v>4</v>
      </c>
      <c r="S301" s="837">
        <v>1</v>
      </c>
      <c r="T301" s="836">
        <v>3</v>
      </c>
      <c r="U301" s="838">
        <v>1</v>
      </c>
    </row>
    <row r="302" spans="1:21" ht="14.4" customHeight="1" x14ac:dyDescent="0.3">
      <c r="A302" s="831">
        <v>4</v>
      </c>
      <c r="B302" s="832" t="s">
        <v>1698</v>
      </c>
      <c r="C302" s="832" t="s">
        <v>1705</v>
      </c>
      <c r="D302" s="833" t="s">
        <v>3118</v>
      </c>
      <c r="E302" s="834" t="s">
        <v>1727</v>
      </c>
      <c r="F302" s="832" t="s">
        <v>1701</v>
      </c>
      <c r="G302" s="832" t="s">
        <v>1940</v>
      </c>
      <c r="H302" s="832" t="s">
        <v>555</v>
      </c>
      <c r="I302" s="832" t="s">
        <v>2331</v>
      </c>
      <c r="J302" s="832" t="s">
        <v>2332</v>
      </c>
      <c r="K302" s="832" t="s">
        <v>1969</v>
      </c>
      <c r="L302" s="835">
        <v>507.04</v>
      </c>
      <c r="M302" s="835">
        <v>507.04</v>
      </c>
      <c r="N302" s="832">
        <v>1</v>
      </c>
      <c r="O302" s="836">
        <v>1</v>
      </c>
      <c r="P302" s="835">
        <v>507.04</v>
      </c>
      <c r="Q302" s="837">
        <v>1</v>
      </c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4</v>
      </c>
      <c r="B303" s="832" t="s">
        <v>1698</v>
      </c>
      <c r="C303" s="832" t="s">
        <v>1705</v>
      </c>
      <c r="D303" s="833" t="s">
        <v>3118</v>
      </c>
      <c r="E303" s="834" t="s">
        <v>1727</v>
      </c>
      <c r="F303" s="832" t="s">
        <v>1701</v>
      </c>
      <c r="G303" s="832" t="s">
        <v>1940</v>
      </c>
      <c r="H303" s="832" t="s">
        <v>555</v>
      </c>
      <c r="I303" s="832" t="s">
        <v>1987</v>
      </c>
      <c r="J303" s="832" t="s">
        <v>1988</v>
      </c>
      <c r="K303" s="832" t="s">
        <v>1989</v>
      </c>
      <c r="L303" s="835">
        <v>320</v>
      </c>
      <c r="M303" s="835">
        <v>960</v>
      </c>
      <c r="N303" s="832">
        <v>3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4</v>
      </c>
      <c r="B304" s="832" t="s">
        <v>1698</v>
      </c>
      <c r="C304" s="832" t="s">
        <v>1705</v>
      </c>
      <c r="D304" s="833" t="s">
        <v>3118</v>
      </c>
      <c r="E304" s="834" t="s">
        <v>1727</v>
      </c>
      <c r="F304" s="832" t="s">
        <v>1701</v>
      </c>
      <c r="G304" s="832" t="s">
        <v>1940</v>
      </c>
      <c r="H304" s="832" t="s">
        <v>555</v>
      </c>
      <c r="I304" s="832" t="s">
        <v>2333</v>
      </c>
      <c r="J304" s="832" t="s">
        <v>2334</v>
      </c>
      <c r="K304" s="832" t="s">
        <v>2335</v>
      </c>
      <c r="L304" s="835">
        <v>300</v>
      </c>
      <c r="M304" s="835">
        <v>900</v>
      </c>
      <c r="N304" s="832">
        <v>3</v>
      </c>
      <c r="O304" s="836">
        <v>2</v>
      </c>
      <c r="P304" s="835">
        <v>900</v>
      </c>
      <c r="Q304" s="837">
        <v>1</v>
      </c>
      <c r="R304" s="832">
        <v>3</v>
      </c>
      <c r="S304" s="837">
        <v>1</v>
      </c>
      <c r="T304" s="836">
        <v>2</v>
      </c>
      <c r="U304" s="838">
        <v>1</v>
      </c>
    </row>
    <row r="305" spans="1:21" ht="14.4" customHeight="1" x14ac:dyDescent="0.3">
      <c r="A305" s="831">
        <v>4</v>
      </c>
      <c r="B305" s="832" t="s">
        <v>1698</v>
      </c>
      <c r="C305" s="832" t="s">
        <v>1705</v>
      </c>
      <c r="D305" s="833" t="s">
        <v>3118</v>
      </c>
      <c r="E305" s="834" t="s">
        <v>1727</v>
      </c>
      <c r="F305" s="832" t="s">
        <v>1701</v>
      </c>
      <c r="G305" s="832" t="s">
        <v>1940</v>
      </c>
      <c r="H305" s="832" t="s">
        <v>555</v>
      </c>
      <c r="I305" s="832" t="s">
        <v>1990</v>
      </c>
      <c r="J305" s="832" t="s">
        <v>1991</v>
      </c>
      <c r="K305" s="832" t="s">
        <v>1992</v>
      </c>
      <c r="L305" s="835">
        <v>2816</v>
      </c>
      <c r="M305" s="835">
        <v>22528</v>
      </c>
      <c r="N305" s="832">
        <v>8</v>
      </c>
      <c r="O305" s="836">
        <v>1</v>
      </c>
      <c r="P305" s="835">
        <v>22528</v>
      </c>
      <c r="Q305" s="837">
        <v>1</v>
      </c>
      <c r="R305" s="832">
        <v>8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4</v>
      </c>
      <c r="B306" s="832" t="s">
        <v>1698</v>
      </c>
      <c r="C306" s="832" t="s">
        <v>1705</v>
      </c>
      <c r="D306" s="833" t="s">
        <v>3118</v>
      </c>
      <c r="E306" s="834" t="s">
        <v>1727</v>
      </c>
      <c r="F306" s="832" t="s">
        <v>1701</v>
      </c>
      <c r="G306" s="832" t="s">
        <v>1940</v>
      </c>
      <c r="H306" s="832" t="s">
        <v>555</v>
      </c>
      <c r="I306" s="832" t="s">
        <v>2336</v>
      </c>
      <c r="J306" s="832" t="s">
        <v>1994</v>
      </c>
      <c r="K306" s="832" t="s">
        <v>2337</v>
      </c>
      <c r="L306" s="835">
        <v>2412.9</v>
      </c>
      <c r="M306" s="835">
        <v>7238.7000000000007</v>
      </c>
      <c r="N306" s="832">
        <v>3</v>
      </c>
      <c r="O306" s="836">
        <v>1</v>
      </c>
      <c r="P306" s="835">
        <v>7238.7000000000007</v>
      </c>
      <c r="Q306" s="837">
        <v>1</v>
      </c>
      <c r="R306" s="832">
        <v>3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4</v>
      </c>
      <c r="B307" s="832" t="s">
        <v>1698</v>
      </c>
      <c r="C307" s="832" t="s">
        <v>1705</v>
      </c>
      <c r="D307" s="833" t="s">
        <v>3118</v>
      </c>
      <c r="E307" s="834" t="s">
        <v>1727</v>
      </c>
      <c r="F307" s="832" t="s">
        <v>1701</v>
      </c>
      <c r="G307" s="832" t="s">
        <v>1940</v>
      </c>
      <c r="H307" s="832" t="s">
        <v>555</v>
      </c>
      <c r="I307" s="832" t="s">
        <v>1993</v>
      </c>
      <c r="J307" s="832" t="s">
        <v>1994</v>
      </c>
      <c r="K307" s="832" t="s">
        <v>1995</v>
      </c>
      <c r="L307" s="835">
        <v>2412.9</v>
      </c>
      <c r="M307" s="835">
        <v>7238.7000000000007</v>
      </c>
      <c r="N307" s="832">
        <v>3</v>
      </c>
      <c r="O307" s="836">
        <v>1</v>
      </c>
      <c r="P307" s="835">
        <v>7238.7000000000007</v>
      </c>
      <c r="Q307" s="837">
        <v>1</v>
      </c>
      <c r="R307" s="832">
        <v>3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4</v>
      </c>
      <c r="B308" s="832" t="s">
        <v>1698</v>
      </c>
      <c r="C308" s="832" t="s">
        <v>1705</v>
      </c>
      <c r="D308" s="833" t="s">
        <v>3118</v>
      </c>
      <c r="E308" s="834" t="s">
        <v>1727</v>
      </c>
      <c r="F308" s="832" t="s">
        <v>1701</v>
      </c>
      <c r="G308" s="832" t="s">
        <v>1940</v>
      </c>
      <c r="H308" s="832" t="s">
        <v>555</v>
      </c>
      <c r="I308" s="832" t="s">
        <v>2001</v>
      </c>
      <c r="J308" s="832" t="s">
        <v>2002</v>
      </c>
      <c r="K308" s="832" t="s">
        <v>2003</v>
      </c>
      <c r="L308" s="835">
        <v>761.3</v>
      </c>
      <c r="M308" s="835">
        <v>4567.7999999999993</v>
      </c>
      <c r="N308" s="832">
        <v>6</v>
      </c>
      <c r="O308" s="836">
        <v>1</v>
      </c>
      <c r="P308" s="835">
        <v>4567.7999999999993</v>
      </c>
      <c r="Q308" s="837">
        <v>1</v>
      </c>
      <c r="R308" s="832">
        <v>6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4</v>
      </c>
      <c r="B309" s="832" t="s">
        <v>1698</v>
      </c>
      <c r="C309" s="832" t="s">
        <v>1705</v>
      </c>
      <c r="D309" s="833" t="s">
        <v>3118</v>
      </c>
      <c r="E309" s="834" t="s">
        <v>1727</v>
      </c>
      <c r="F309" s="832" t="s">
        <v>1701</v>
      </c>
      <c r="G309" s="832" t="s">
        <v>1940</v>
      </c>
      <c r="H309" s="832" t="s">
        <v>555</v>
      </c>
      <c r="I309" s="832" t="s">
        <v>2007</v>
      </c>
      <c r="J309" s="832" t="s">
        <v>2005</v>
      </c>
      <c r="K309" s="832" t="s">
        <v>2008</v>
      </c>
      <c r="L309" s="835">
        <v>1987.45</v>
      </c>
      <c r="M309" s="835">
        <v>11924.7</v>
      </c>
      <c r="N309" s="832">
        <v>6</v>
      </c>
      <c r="O309" s="836">
        <v>2</v>
      </c>
      <c r="P309" s="835">
        <v>11924.7</v>
      </c>
      <c r="Q309" s="837">
        <v>1</v>
      </c>
      <c r="R309" s="832">
        <v>6</v>
      </c>
      <c r="S309" s="837">
        <v>1</v>
      </c>
      <c r="T309" s="836">
        <v>2</v>
      </c>
      <c r="U309" s="838">
        <v>1</v>
      </c>
    </row>
    <row r="310" spans="1:21" ht="14.4" customHeight="1" x14ac:dyDescent="0.3">
      <c r="A310" s="831">
        <v>4</v>
      </c>
      <c r="B310" s="832" t="s">
        <v>1698</v>
      </c>
      <c r="C310" s="832" t="s">
        <v>1705</v>
      </c>
      <c r="D310" s="833" t="s">
        <v>3118</v>
      </c>
      <c r="E310" s="834" t="s">
        <v>1727</v>
      </c>
      <c r="F310" s="832" t="s">
        <v>1701</v>
      </c>
      <c r="G310" s="832" t="s">
        <v>1940</v>
      </c>
      <c r="H310" s="832" t="s">
        <v>555</v>
      </c>
      <c r="I310" s="832" t="s">
        <v>2338</v>
      </c>
      <c r="J310" s="832" t="s">
        <v>2010</v>
      </c>
      <c r="K310" s="832" t="s">
        <v>2339</v>
      </c>
      <c r="L310" s="835">
        <v>711.08</v>
      </c>
      <c r="M310" s="835">
        <v>10666.2</v>
      </c>
      <c r="N310" s="832">
        <v>15</v>
      </c>
      <c r="O310" s="836">
        <v>2</v>
      </c>
      <c r="P310" s="835">
        <v>10666.2</v>
      </c>
      <c r="Q310" s="837">
        <v>1</v>
      </c>
      <c r="R310" s="832">
        <v>15</v>
      </c>
      <c r="S310" s="837">
        <v>1</v>
      </c>
      <c r="T310" s="836">
        <v>2</v>
      </c>
      <c r="U310" s="838">
        <v>1</v>
      </c>
    </row>
    <row r="311" spans="1:21" ht="14.4" customHeight="1" x14ac:dyDescent="0.3">
      <c r="A311" s="831">
        <v>4</v>
      </c>
      <c r="B311" s="832" t="s">
        <v>1698</v>
      </c>
      <c r="C311" s="832" t="s">
        <v>1705</v>
      </c>
      <c r="D311" s="833" t="s">
        <v>3118</v>
      </c>
      <c r="E311" s="834" t="s">
        <v>1727</v>
      </c>
      <c r="F311" s="832" t="s">
        <v>1701</v>
      </c>
      <c r="G311" s="832" t="s">
        <v>1940</v>
      </c>
      <c r="H311" s="832" t="s">
        <v>555</v>
      </c>
      <c r="I311" s="832" t="s">
        <v>2340</v>
      </c>
      <c r="J311" s="832" t="s">
        <v>2013</v>
      </c>
      <c r="K311" s="832" t="s">
        <v>2341</v>
      </c>
      <c r="L311" s="835">
        <v>1074.31</v>
      </c>
      <c r="M311" s="835">
        <v>6445.86</v>
      </c>
      <c r="N311" s="832">
        <v>6</v>
      </c>
      <c r="O311" s="836">
        <v>1</v>
      </c>
      <c r="P311" s="835">
        <v>6445.86</v>
      </c>
      <c r="Q311" s="837">
        <v>1</v>
      </c>
      <c r="R311" s="832">
        <v>6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4</v>
      </c>
      <c r="B312" s="832" t="s">
        <v>1698</v>
      </c>
      <c r="C312" s="832" t="s">
        <v>1705</v>
      </c>
      <c r="D312" s="833" t="s">
        <v>3118</v>
      </c>
      <c r="E312" s="834" t="s">
        <v>1727</v>
      </c>
      <c r="F312" s="832" t="s">
        <v>1701</v>
      </c>
      <c r="G312" s="832" t="s">
        <v>1940</v>
      </c>
      <c r="H312" s="832" t="s">
        <v>555</v>
      </c>
      <c r="I312" s="832" t="s">
        <v>2015</v>
      </c>
      <c r="J312" s="832" t="s">
        <v>2016</v>
      </c>
      <c r="K312" s="832" t="s">
        <v>1952</v>
      </c>
      <c r="L312" s="835">
        <v>500</v>
      </c>
      <c r="M312" s="835">
        <v>7000</v>
      </c>
      <c r="N312" s="832">
        <v>14</v>
      </c>
      <c r="O312" s="836">
        <v>9</v>
      </c>
      <c r="P312" s="835">
        <v>6000</v>
      </c>
      <c r="Q312" s="837">
        <v>0.8571428571428571</v>
      </c>
      <c r="R312" s="832">
        <v>12</v>
      </c>
      <c r="S312" s="837">
        <v>0.8571428571428571</v>
      </c>
      <c r="T312" s="836">
        <v>8</v>
      </c>
      <c r="U312" s="838">
        <v>0.88888888888888884</v>
      </c>
    </row>
    <row r="313" spans="1:21" ht="14.4" customHeight="1" x14ac:dyDescent="0.3">
      <c r="A313" s="831">
        <v>4</v>
      </c>
      <c r="B313" s="832" t="s">
        <v>1698</v>
      </c>
      <c r="C313" s="832" t="s">
        <v>1705</v>
      </c>
      <c r="D313" s="833" t="s">
        <v>3118</v>
      </c>
      <c r="E313" s="834" t="s">
        <v>1727</v>
      </c>
      <c r="F313" s="832" t="s">
        <v>1701</v>
      </c>
      <c r="G313" s="832" t="s">
        <v>1940</v>
      </c>
      <c r="H313" s="832" t="s">
        <v>555</v>
      </c>
      <c r="I313" s="832" t="s">
        <v>2017</v>
      </c>
      <c r="J313" s="832" t="s">
        <v>2018</v>
      </c>
      <c r="K313" s="832" t="s">
        <v>2019</v>
      </c>
      <c r="L313" s="835">
        <v>556</v>
      </c>
      <c r="M313" s="835">
        <v>15012</v>
      </c>
      <c r="N313" s="832">
        <v>27</v>
      </c>
      <c r="O313" s="836">
        <v>9</v>
      </c>
      <c r="P313" s="835">
        <v>15012</v>
      </c>
      <c r="Q313" s="837">
        <v>1</v>
      </c>
      <c r="R313" s="832">
        <v>27</v>
      </c>
      <c r="S313" s="837">
        <v>1</v>
      </c>
      <c r="T313" s="836">
        <v>9</v>
      </c>
      <c r="U313" s="838">
        <v>1</v>
      </c>
    </row>
    <row r="314" spans="1:21" ht="14.4" customHeight="1" x14ac:dyDescent="0.3">
      <c r="A314" s="831">
        <v>4</v>
      </c>
      <c r="B314" s="832" t="s">
        <v>1698</v>
      </c>
      <c r="C314" s="832" t="s">
        <v>1705</v>
      </c>
      <c r="D314" s="833" t="s">
        <v>3118</v>
      </c>
      <c r="E314" s="834" t="s">
        <v>1727</v>
      </c>
      <c r="F314" s="832" t="s">
        <v>1701</v>
      </c>
      <c r="G314" s="832" t="s">
        <v>1940</v>
      </c>
      <c r="H314" s="832" t="s">
        <v>555</v>
      </c>
      <c r="I314" s="832" t="s">
        <v>2020</v>
      </c>
      <c r="J314" s="832" t="s">
        <v>2021</v>
      </c>
      <c r="K314" s="832" t="s">
        <v>1943</v>
      </c>
      <c r="L314" s="835">
        <v>1080</v>
      </c>
      <c r="M314" s="835">
        <v>7560</v>
      </c>
      <c r="N314" s="832">
        <v>7</v>
      </c>
      <c r="O314" s="836">
        <v>7</v>
      </c>
      <c r="P314" s="835">
        <v>5400</v>
      </c>
      <c r="Q314" s="837">
        <v>0.7142857142857143</v>
      </c>
      <c r="R314" s="832">
        <v>5</v>
      </c>
      <c r="S314" s="837">
        <v>0.7142857142857143</v>
      </c>
      <c r="T314" s="836">
        <v>5</v>
      </c>
      <c r="U314" s="838">
        <v>0.7142857142857143</v>
      </c>
    </row>
    <row r="315" spans="1:21" ht="14.4" customHeight="1" x14ac:dyDescent="0.3">
      <c r="A315" s="831">
        <v>4</v>
      </c>
      <c r="B315" s="832" t="s">
        <v>1698</v>
      </c>
      <c r="C315" s="832" t="s">
        <v>1705</v>
      </c>
      <c r="D315" s="833" t="s">
        <v>3118</v>
      </c>
      <c r="E315" s="834" t="s">
        <v>1727</v>
      </c>
      <c r="F315" s="832" t="s">
        <v>1701</v>
      </c>
      <c r="G315" s="832" t="s">
        <v>1940</v>
      </c>
      <c r="H315" s="832" t="s">
        <v>555</v>
      </c>
      <c r="I315" s="832" t="s">
        <v>2022</v>
      </c>
      <c r="J315" s="832" t="s">
        <v>2023</v>
      </c>
      <c r="K315" s="832" t="s">
        <v>1981</v>
      </c>
      <c r="L315" s="835">
        <v>600</v>
      </c>
      <c r="M315" s="835">
        <v>3000</v>
      </c>
      <c r="N315" s="832">
        <v>5</v>
      </c>
      <c r="O315" s="836">
        <v>5</v>
      </c>
      <c r="P315" s="835">
        <v>2400</v>
      </c>
      <c r="Q315" s="837">
        <v>0.8</v>
      </c>
      <c r="R315" s="832">
        <v>4</v>
      </c>
      <c r="S315" s="837">
        <v>0.8</v>
      </c>
      <c r="T315" s="836">
        <v>4</v>
      </c>
      <c r="U315" s="838">
        <v>0.8</v>
      </c>
    </row>
    <row r="316" spans="1:21" ht="14.4" customHeight="1" x14ac:dyDescent="0.3">
      <c r="A316" s="831">
        <v>4</v>
      </c>
      <c r="B316" s="832" t="s">
        <v>1698</v>
      </c>
      <c r="C316" s="832" t="s">
        <v>1705</v>
      </c>
      <c r="D316" s="833" t="s">
        <v>3118</v>
      </c>
      <c r="E316" s="834" t="s">
        <v>1727</v>
      </c>
      <c r="F316" s="832" t="s">
        <v>1701</v>
      </c>
      <c r="G316" s="832" t="s">
        <v>1940</v>
      </c>
      <c r="H316" s="832" t="s">
        <v>555</v>
      </c>
      <c r="I316" s="832" t="s">
        <v>2024</v>
      </c>
      <c r="J316" s="832" t="s">
        <v>2025</v>
      </c>
      <c r="K316" s="832" t="s">
        <v>2026</v>
      </c>
      <c r="L316" s="835">
        <v>500</v>
      </c>
      <c r="M316" s="835">
        <v>1500</v>
      </c>
      <c r="N316" s="832">
        <v>3</v>
      </c>
      <c r="O316" s="836">
        <v>1</v>
      </c>
      <c r="P316" s="835">
        <v>1500</v>
      </c>
      <c r="Q316" s="837">
        <v>1</v>
      </c>
      <c r="R316" s="832">
        <v>3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4</v>
      </c>
      <c r="B317" s="832" t="s">
        <v>1698</v>
      </c>
      <c r="C317" s="832" t="s">
        <v>1705</v>
      </c>
      <c r="D317" s="833" t="s">
        <v>3118</v>
      </c>
      <c r="E317" s="834" t="s">
        <v>1727</v>
      </c>
      <c r="F317" s="832" t="s">
        <v>1701</v>
      </c>
      <c r="G317" s="832" t="s">
        <v>1940</v>
      </c>
      <c r="H317" s="832" t="s">
        <v>555</v>
      </c>
      <c r="I317" s="832" t="s">
        <v>2027</v>
      </c>
      <c r="J317" s="832" t="s">
        <v>2028</v>
      </c>
      <c r="K317" s="832" t="s">
        <v>1981</v>
      </c>
      <c r="L317" s="835">
        <v>1000</v>
      </c>
      <c r="M317" s="835">
        <v>8000</v>
      </c>
      <c r="N317" s="832">
        <v>8</v>
      </c>
      <c r="O317" s="836">
        <v>4</v>
      </c>
      <c r="P317" s="835">
        <v>2000</v>
      </c>
      <c r="Q317" s="837">
        <v>0.25</v>
      </c>
      <c r="R317" s="832">
        <v>2</v>
      </c>
      <c r="S317" s="837">
        <v>0.25</v>
      </c>
      <c r="T317" s="836">
        <v>1</v>
      </c>
      <c r="U317" s="838">
        <v>0.25</v>
      </c>
    </row>
    <row r="318" spans="1:21" ht="14.4" customHeight="1" x14ac:dyDescent="0.3">
      <c r="A318" s="831">
        <v>4</v>
      </c>
      <c r="B318" s="832" t="s">
        <v>1698</v>
      </c>
      <c r="C318" s="832" t="s">
        <v>1705</v>
      </c>
      <c r="D318" s="833" t="s">
        <v>3118</v>
      </c>
      <c r="E318" s="834" t="s">
        <v>1727</v>
      </c>
      <c r="F318" s="832" t="s">
        <v>1701</v>
      </c>
      <c r="G318" s="832" t="s">
        <v>1940</v>
      </c>
      <c r="H318" s="832" t="s">
        <v>555</v>
      </c>
      <c r="I318" s="832" t="s">
        <v>2342</v>
      </c>
      <c r="J318" s="832" t="s">
        <v>2343</v>
      </c>
      <c r="K318" s="832" t="s">
        <v>2344</v>
      </c>
      <c r="L318" s="835">
        <v>3082.5</v>
      </c>
      <c r="M318" s="835">
        <v>3082.5</v>
      </c>
      <c r="N318" s="832">
        <v>1</v>
      </c>
      <c r="O318" s="836">
        <v>1</v>
      </c>
      <c r="P318" s="835">
        <v>3082.5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4</v>
      </c>
      <c r="B319" s="832" t="s">
        <v>1698</v>
      </c>
      <c r="C319" s="832" t="s">
        <v>1705</v>
      </c>
      <c r="D319" s="833" t="s">
        <v>3118</v>
      </c>
      <c r="E319" s="834" t="s">
        <v>1727</v>
      </c>
      <c r="F319" s="832" t="s">
        <v>1701</v>
      </c>
      <c r="G319" s="832" t="s">
        <v>1940</v>
      </c>
      <c r="H319" s="832" t="s">
        <v>555</v>
      </c>
      <c r="I319" s="832" t="s">
        <v>2029</v>
      </c>
      <c r="J319" s="832" t="s">
        <v>2030</v>
      </c>
      <c r="K319" s="832" t="s">
        <v>2026</v>
      </c>
      <c r="L319" s="835">
        <v>300</v>
      </c>
      <c r="M319" s="835">
        <v>4200</v>
      </c>
      <c r="N319" s="832">
        <v>14</v>
      </c>
      <c r="O319" s="836">
        <v>8</v>
      </c>
      <c r="P319" s="835">
        <v>3000</v>
      </c>
      <c r="Q319" s="837">
        <v>0.7142857142857143</v>
      </c>
      <c r="R319" s="832">
        <v>10</v>
      </c>
      <c r="S319" s="837">
        <v>0.7142857142857143</v>
      </c>
      <c r="T319" s="836">
        <v>6</v>
      </c>
      <c r="U319" s="838">
        <v>0.75</v>
      </c>
    </row>
    <row r="320" spans="1:21" ht="14.4" customHeight="1" x14ac:dyDescent="0.3">
      <c r="A320" s="831">
        <v>4</v>
      </c>
      <c r="B320" s="832" t="s">
        <v>1698</v>
      </c>
      <c r="C320" s="832" t="s">
        <v>1705</v>
      </c>
      <c r="D320" s="833" t="s">
        <v>3118</v>
      </c>
      <c r="E320" s="834" t="s">
        <v>1727</v>
      </c>
      <c r="F320" s="832" t="s">
        <v>1701</v>
      </c>
      <c r="G320" s="832" t="s">
        <v>1940</v>
      </c>
      <c r="H320" s="832" t="s">
        <v>555</v>
      </c>
      <c r="I320" s="832" t="s">
        <v>2345</v>
      </c>
      <c r="J320" s="832" t="s">
        <v>2346</v>
      </c>
      <c r="K320" s="832" t="s">
        <v>2347</v>
      </c>
      <c r="L320" s="835">
        <v>525.23</v>
      </c>
      <c r="M320" s="835">
        <v>1050.46</v>
      </c>
      <c r="N320" s="832">
        <v>2</v>
      </c>
      <c r="O320" s="836">
        <v>2</v>
      </c>
      <c r="P320" s="835">
        <v>525.23</v>
      </c>
      <c r="Q320" s="837">
        <v>0.5</v>
      </c>
      <c r="R320" s="832">
        <v>1</v>
      </c>
      <c r="S320" s="837">
        <v>0.5</v>
      </c>
      <c r="T320" s="836">
        <v>1</v>
      </c>
      <c r="U320" s="838">
        <v>0.5</v>
      </c>
    </row>
    <row r="321" spans="1:21" ht="14.4" customHeight="1" x14ac:dyDescent="0.3">
      <c r="A321" s="831">
        <v>4</v>
      </c>
      <c r="B321" s="832" t="s">
        <v>1698</v>
      </c>
      <c r="C321" s="832" t="s">
        <v>1705</v>
      </c>
      <c r="D321" s="833" t="s">
        <v>3118</v>
      </c>
      <c r="E321" s="834" t="s">
        <v>1727</v>
      </c>
      <c r="F321" s="832" t="s">
        <v>1701</v>
      </c>
      <c r="G321" s="832" t="s">
        <v>1940</v>
      </c>
      <c r="H321" s="832" t="s">
        <v>555</v>
      </c>
      <c r="I321" s="832" t="s">
        <v>2348</v>
      </c>
      <c r="J321" s="832" t="s">
        <v>2349</v>
      </c>
      <c r="K321" s="832" t="s">
        <v>2350</v>
      </c>
      <c r="L321" s="835">
        <v>370.4</v>
      </c>
      <c r="M321" s="835">
        <v>740.8</v>
      </c>
      <c r="N321" s="832">
        <v>2</v>
      </c>
      <c r="O321" s="836">
        <v>1</v>
      </c>
      <c r="P321" s="835">
        <v>740.8</v>
      </c>
      <c r="Q321" s="837">
        <v>1</v>
      </c>
      <c r="R321" s="832">
        <v>2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4</v>
      </c>
      <c r="B322" s="832" t="s">
        <v>1698</v>
      </c>
      <c r="C322" s="832" t="s">
        <v>1705</v>
      </c>
      <c r="D322" s="833" t="s">
        <v>3118</v>
      </c>
      <c r="E322" s="834" t="s">
        <v>1727</v>
      </c>
      <c r="F322" s="832" t="s">
        <v>1701</v>
      </c>
      <c r="G322" s="832" t="s">
        <v>1940</v>
      </c>
      <c r="H322" s="832" t="s">
        <v>555</v>
      </c>
      <c r="I322" s="832" t="s">
        <v>2351</v>
      </c>
      <c r="J322" s="832" t="s">
        <v>2352</v>
      </c>
      <c r="K322" s="832" t="s">
        <v>2353</v>
      </c>
      <c r="L322" s="835">
        <v>5343.9</v>
      </c>
      <c r="M322" s="835">
        <v>10687.8</v>
      </c>
      <c r="N322" s="832">
        <v>2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4</v>
      </c>
      <c r="B323" s="832" t="s">
        <v>1698</v>
      </c>
      <c r="C323" s="832" t="s">
        <v>1705</v>
      </c>
      <c r="D323" s="833" t="s">
        <v>3118</v>
      </c>
      <c r="E323" s="834" t="s">
        <v>1727</v>
      </c>
      <c r="F323" s="832" t="s">
        <v>1701</v>
      </c>
      <c r="G323" s="832" t="s">
        <v>1940</v>
      </c>
      <c r="H323" s="832" t="s">
        <v>555</v>
      </c>
      <c r="I323" s="832" t="s">
        <v>2031</v>
      </c>
      <c r="J323" s="832" t="s">
        <v>2032</v>
      </c>
      <c r="K323" s="832" t="s">
        <v>2033</v>
      </c>
      <c r="L323" s="835">
        <v>761.3</v>
      </c>
      <c r="M323" s="835">
        <v>6851.7</v>
      </c>
      <c r="N323" s="832">
        <v>9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4</v>
      </c>
      <c r="B324" s="832" t="s">
        <v>1698</v>
      </c>
      <c r="C324" s="832" t="s">
        <v>1705</v>
      </c>
      <c r="D324" s="833" t="s">
        <v>3118</v>
      </c>
      <c r="E324" s="834" t="s">
        <v>1727</v>
      </c>
      <c r="F324" s="832" t="s">
        <v>1701</v>
      </c>
      <c r="G324" s="832" t="s">
        <v>1940</v>
      </c>
      <c r="H324" s="832" t="s">
        <v>555</v>
      </c>
      <c r="I324" s="832" t="s">
        <v>2034</v>
      </c>
      <c r="J324" s="832" t="s">
        <v>2035</v>
      </c>
      <c r="K324" s="832" t="s">
        <v>2036</v>
      </c>
      <c r="L324" s="835">
        <v>198.08</v>
      </c>
      <c r="M324" s="835">
        <v>792.32</v>
      </c>
      <c r="N324" s="832">
        <v>4</v>
      </c>
      <c r="O324" s="836">
        <v>3</v>
      </c>
      <c r="P324" s="835">
        <v>792.32</v>
      </c>
      <c r="Q324" s="837">
        <v>1</v>
      </c>
      <c r="R324" s="832">
        <v>4</v>
      </c>
      <c r="S324" s="837">
        <v>1</v>
      </c>
      <c r="T324" s="836">
        <v>3</v>
      </c>
      <c r="U324" s="838">
        <v>1</v>
      </c>
    </row>
    <row r="325" spans="1:21" ht="14.4" customHeight="1" x14ac:dyDescent="0.3">
      <c r="A325" s="831">
        <v>4</v>
      </c>
      <c r="B325" s="832" t="s">
        <v>1698</v>
      </c>
      <c r="C325" s="832" t="s">
        <v>1705</v>
      </c>
      <c r="D325" s="833" t="s">
        <v>3118</v>
      </c>
      <c r="E325" s="834" t="s">
        <v>1727</v>
      </c>
      <c r="F325" s="832" t="s">
        <v>1701</v>
      </c>
      <c r="G325" s="832" t="s">
        <v>1940</v>
      </c>
      <c r="H325" s="832" t="s">
        <v>555</v>
      </c>
      <c r="I325" s="832" t="s">
        <v>2354</v>
      </c>
      <c r="J325" s="832" t="s">
        <v>2038</v>
      </c>
      <c r="K325" s="832" t="s">
        <v>2355</v>
      </c>
      <c r="L325" s="835">
        <v>1500</v>
      </c>
      <c r="M325" s="835">
        <v>27000</v>
      </c>
      <c r="N325" s="832">
        <v>18</v>
      </c>
      <c r="O325" s="836">
        <v>2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4</v>
      </c>
      <c r="B326" s="832" t="s">
        <v>1698</v>
      </c>
      <c r="C326" s="832" t="s">
        <v>1705</v>
      </c>
      <c r="D326" s="833" t="s">
        <v>3118</v>
      </c>
      <c r="E326" s="834" t="s">
        <v>1727</v>
      </c>
      <c r="F326" s="832" t="s">
        <v>1701</v>
      </c>
      <c r="G326" s="832" t="s">
        <v>1940</v>
      </c>
      <c r="H326" s="832" t="s">
        <v>555</v>
      </c>
      <c r="I326" s="832" t="s">
        <v>2037</v>
      </c>
      <c r="J326" s="832" t="s">
        <v>2038</v>
      </c>
      <c r="K326" s="832" t="s">
        <v>2039</v>
      </c>
      <c r="L326" s="835">
        <v>1500</v>
      </c>
      <c r="M326" s="835">
        <v>18000</v>
      </c>
      <c r="N326" s="832">
        <v>12</v>
      </c>
      <c r="O326" s="836">
        <v>2</v>
      </c>
      <c r="P326" s="835">
        <v>9000</v>
      </c>
      <c r="Q326" s="837">
        <v>0.5</v>
      </c>
      <c r="R326" s="832">
        <v>6</v>
      </c>
      <c r="S326" s="837">
        <v>0.5</v>
      </c>
      <c r="T326" s="836">
        <v>1</v>
      </c>
      <c r="U326" s="838">
        <v>0.5</v>
      </c>
    </row>
    <row r="327" spans="1:21" ht="14.4" customHeight="1" x14ac:dyDescent="0.3">
      <c r="A327" s="831">
        <v>4</v>
      </c>
      <c r="B327" s="832" t="s">
        <v>1698</v>
      </c>
      <c r="C327" s="832" t="s">
        <v>1705</v>
      </c>
      <c r="D327" s="833" t="s">
        <v>3118</v>
      </c>
      <c r="E327" s="834" t="s">
        <v>1727</v>
      </c>
      <c r="F327" s="832" t="s">
        <v>1701</v>
      </c>
      <c r="G327" s="832" t="s">
        <v>1940</v>
      </c>
      <c r="H327" s="832" t="s">
        <v>555</v>
      </c>
      <c r="I327" s="832" t="s">
        <v>2043</v>
      </c>
      <c r="J327" s="832" t="s">
        <v>2044</v>
      </c>
      <c r="K327" s="832" t="s">
        <v>2045</v>
      </c>
      <c r="L327" s="835">
        <v>319</v>
      </c>
      <c r="M327" s="835">
        <v>2552</v>
      </c>
      <c r="N327" s="832">
        <v>8</v>
      </c>
      <c r="O327" s="836">
        <v>5</v>
      </c>
      <c r="P327" s="835">
        <v>638</v>
      </c>
      <c r="Q327" s="837">
        <v>0.25</v>
      </c>
      <c r="R327" s="832">
        <v>2</v>
      </c>
      <c r="S327" s="837">
        <v>0.25</v>
      </c>
      <c r="T327" s="836">
        <v>1</v>
      </c>
      <c r="U327" s="838">
        <v>0.2</v>
      </c>
    </row>
    <row r="328" spans="1:21" ht="14.4" customHeight="1" x14ac:dyDescent="0.3">
      <c r="A328" s="831">
        <v>4</v>
      </c>
      <c r="B328" s="832" t="s">
        <v>1698</v>
      </c>
      <c r="C328" s="832" t="s">
        <v>1705</v>
      </c>
      <c r="D328" s="833" t="s">
        <v>3118</v>
      </c>
      <c r="E328" s="834" t="s">
        <v>1727</v>
      </c>
      <c r="F328" s="832" t="s">
        <v>1701</v>
      </c>
      <c r="G328" s="832" t="s">
        <v>1940</v>
      </c>
      <c r="H328" s="832" t="s">
        <v>555</v>
      </c>
      <c r="I328" s="832" t="s">
        <v>2046</v>
      </c>
      <c r="J328" s="832" t="s">
        <v>2047</v>
      </c>
      <c r="K328" s="832" t="s">
        <v>2048</v>
      </c>
      <c r="L328" s="835">
        <v>1781.3</v>
      </c>
      <c r="M328" s="835">
        <v>32063.399999999998</v>
      </c>
      <c r="N328" s="832">
        <v>18</v>
      </c>
      <c r="O328" s="836">
        <v>2</v>
      </c>
      <c r="P328" s="835">
        <v>16031.699999999999</v>
      </c>
      <c r="Q328" s="837">
        <v>0.5</v>
      </c>
      <c r="R328" s="832">
        <v>9</v>
      </c>
      <c r="S328" s="837">
        <v>0.5</v>
      </c>
      <c r="T328" s="836">
        <v>1</v>
      </c>
      <c r="U328" s="838">
        <v>0.5</v>
      </c>
    </row>
    <row r="329" spans="1:21" ht="14.4" customHeight="1" x14ac:dyDescent="0.3">
      <c r="A329" s="831">
        <v>4</v>
      </c>
      <c r="B329" s="832" t="s">
        <v>1698</v>
      </c>
      <c r="C329" s="832" t="s">
        <v>1705</v>
      </c>
      <c r="D329" s="833" t="s">
        <v>3118</v>
      </c>
      <c r="E329" s="834" t="s">
        <v>1727</v>
      </c>
      <c r="F329" s="832" t="s">
        <v>1701</v>
      </c>
      <c r="G329" s="832" t="s">
        <v>1940</v>
      </c>
      <c r="H329" s="832" t="s">
        <v>555</v>
      </c>
      <c r="I329" s="832" t="s">
        <v>2356</v>
      </c>
      <c r="J329" s="832" t="s">
        <v>2010</v>
      </c>
      <c r="K329" s="832" t="s">
        <v>2357</v>
      </c>
      <c r="L329" s="835">
        <v>711.08</v>
      </c>
      <c r="M329" s="835">
        <v>1422.16</v>
      </c>
      <c r="N329" s="832">
        <v>2</v>
      </c>
      <c r="O329" s="836">
        <v>1</v>
      </c>
      <c r="P329" s="835">
        <v>1422.16</v>
      </c>
      <c r="Q329" s="837">
        <v>1</v>
      </c>
      <c r="R329" s="832">
        <v>2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4</v>
      </c>
      <c r="B330" s="832" t="s">
        <v>1698</v>
      </c>
      <c r="C330" s="832" t="s">
        <v>1705</v>
      </c>
      <c r="D330" s="833" t="s">
        <v>3118</v>
      </c>
      <c r="E330" s="834" t="s">
        <v>1727</v>
      </c>
      <c r="F330" s="832" t="s">
        <v>1701</v>
      </c>
      <c r="G330" s="832" t="s">
        <v>1940</v>
      </c>
      <c r="H330" s="832" t="s">
        <v>555</v>
      </c>
      <c r="I330" s="832" t="s">
        <v>2358</v>
      </c>
      <c r="J330" s="832" t="s">
        <v>2359</v>
      </c>
      <c r="K330" s="832" t="s">
        <v>2360</v>
      </c>
      <c r="L330" s="835">
        <v>761.3</v>
      </c>
      <c r="M330" s="835">
        <v>11419.5</v>
      </c>
      <c r="N330" s="832">
        <v>15</v>
      </c>
      <c r="O330" s="836">
        <v>2</v>
      </c>
      <c r="P330" s="835">
        <v>6851.7</v>
      </c>
      <c r="Q330" s="837">
        <v>0.6</v>
      </c>
      <c r="R330" s="832">
        <v>9</v>
      </c>
      <c r="S330" s="837">
        <v>0.6</v>
      </c>
      <c r="T330" s="836">
        <v>1</v>
      </c>
      <c r="U330" s="838">
        <v>0.5</v>
      </c>
    </row>
    <row r="331" spans="1:21" ht="14.4" customHeight="1" x14ac:dyDescent="0.3">
      <c r="A331" s="831">
        <v>4</v>
      </c>
      <c r="B331" s="832" t="s">
        <v>1698</v>
      </c>
      <c r="C331" s="832" t="s">
        <v>1705</v>
      </c>
      <c r="D331" s="833" t="s">
        <v>3118</v>
      </c>
      <c r="E331" s="834" t="s">
        <v>1727</v>
      </c>
      <c r="F331" s="832" t="s">
        <v>1701</v>
      </c>
      <c r="G331" s="832" t="s">
        <v>1940</v>
      </c>
      <c r="H331" s="832" t="s">
        <v>555</v>
      </c>
      <c r="I331" s="832" t="s">
        <v>2052</v>
      </c>
      <c r="J331" s="832" t="s">
        <v>2053</v>
      </c>
      <c r="K331" s="832" t="s">
        <v>1909</v>
      </c>
      <c r="L331" s="835">
        <v>556.46</v>
      </c>
      <c r="M331" s="835">
        <v>1112.92</v>
      </c>
      <c r="N331" s="832">
        <v>2</v>
      </c>
      <c r="O331" s="836">
        <v>2</v>
      </c>
      <c r="P331" s="835">
        <v>1112.92</v>
      </c>
      <c r="Q331" s="837">
        <v>1</v>
      </c>
      <c r="R331" s="832">
        <v>2</v>
      </c>
      <c r="S331" s="837">
        <v>1</v>
      </c>
      <c r="T331" s="836">
        <v>2</v>
      </c>
      <c r="U331" s="838">
        <v>1</v>
      </c>
    </row>
    <row r="332" spans="1:21" ht="14.4" customHeight="1" x14ac:dyDescent="0.3">
      <c r="A332" s="831">
        <v>4</v>
      </c>
      <c r="B332" s="832" t="s">
        <v>1698</v>
      </c>
      <c r="C332" s="832" t="s">
        <v>1705</v>
      </c>
      <c r="D332" s="833" t="s">
        <v>3118</v>
      </c>
      <c r="E332" s="834" t="s">
        <v>1727</v>
      </c>
      <c r="F332" s="832" t="s">
        <v>1701</v>
      </c>
      <c r="G332" s="832" t="s">
        <v>1940</v>
      </c>
      <c r="H332" s="832" t="s">
        <v>555</v>
      </c>
      <c r="I332" s="832" t="s">
        <v>2054</v>
      </c>
      <c r="J332" s="832" t="s">
        <v>2055</v>
      </c>
      <c r="K332" s="832" t="s">
        <v>2056</v>
      </c>
      <c r="L332" s="835">
        <v>1248</v>
      </c>
      <c r="M332" s="835">
        <v>1248</v>
      </c>
      <c r="N332" s="832">
        <v>1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4</v>
      </c>
      <c r="B333" s="832" t="s">
        <v>1698</v>
      </c>
      <c r="C333" s="832" t="s">
        <v>1705</v>
      </c>
      <c r="D333" s="833" t="s">
        <v>3118</v>
      </c>
      <c r="E333" s="834" t="s">
        <v>1727</v>
      </c>
      <c r="F333" s="832" t="s">
        <v>1701</v>
      </c>
      <c r="G333" s="832" t="s">
        <v>1940</v>
      </c>
      <c r="H333" s="832" t="s">
        <v>555</v>
      </c>
      <c r="I333" s="832" t="s">
        <v>2361</v>
      </c>
      <c r="J333" s="832" t="s">
        <v>2002</v>
      </c>
      <c r="K333" s="832" t="s">
        <v>2362</v>
      </c>
      <c r="L333" s="835">
        <v>761.3</v>
      </c>
      <c r="M333" s="835">
        <v>11419.5</v>
      </c>
      <c r="N333" s="832">
        <v>15</v>
      </c>
      <c r="O333" s="836">
        <v>2</v>
      </c>
      <c r="P333" s="835">
        <v>4567.7999999999993</v>
      </c>
      <c r="Q333" s="837">
        <v>0.39999999999999991</v>
      </c>
      <c r="R333" s="832">
        <v>6</v>
      </c>
      <c r="S333" s="837">
        <v>0.4</v>
      </c>
      <c r="T333" s="836">
        <v>1</v>
      </c>
      <c r="U333" s="838">
        <v>0.5</v>
      </c>
    </row>
    <row r="334" spans="1:21" ht="14.4" customHeight="1" x14ac:dyDescent="0.3">
      <c r="A334" s="831">
        <v>4</v>
      </c>
      <c r="B334" s="832" t="s">
        <v>1698</v>
      </c>
      <c r="C334" s="832" t="s">
        <v>1705</v>
      </c>
      <c r="D334" s="833" t="s">
        <v>3118</v>
      </c>
      <c r="E334" s="834" t="s">
        <v>1727</v>
      </c>
      <c r="F334" s="832" t="s">
        <v>1701</v>
      </c>
      <c r="G334" s="832" t="s">
        <v>1940</v>
      </c>
      <c r="H334" s="832" t="s">
        <v>555</v>
      </c>
      <c r="I334" s="832" t="s">
        <v>2060</v>
      </c>
      <c r="J334" s="832" t="s">
        <v>2061</v>
      </c>
      <c r="K334" s="832" t="s">
        <v>2062</v>
      </c>
      <c r="L334" s="835">
        <v>1124.9000000000001</v>
      </c>
      <c r="M334" s="835">
        <v>48370.700000000004</v>
      </c>
      <c r="N334" s="832">
        <v>43</v>
      </c>
      <c r="O334" s="836">
        <v>16</v>
      </c>
      <c r="P334" s="835">
        <v>48370.700000000004</v>
      </c>
      <c r="Q334" s="837">
        <v>1</v>
      </c>
      <c r="R334" s="832">
        <v>43</v>
      </c>
      <c r="S334" s="837">
        <v>1</v>
      </c>
      <c r="T334" s="836">
        <v>16</v>
      </c>
      <c r="U334" s="838">
        <v>1</v>
      </c>
    </row>
    <row r="335" spans="1:21" ht="14.4" customHeight="1" x14ac:dyDescent="0.3">
      <c r="A335" s="831">
        <v>4</v>
      </c>
      <c r="B335" s="832" t="s">
        <v>1698</v>
      </c>
      <c r="C335" s="832" t="s">
        <v>1705</v>
      </c>
      <c r="D335" s="833" t="s">
        <v>3118</v>
      </c>
      <c r="E335" s="834" t="s">
        <v>1727</v>
      </c>
      <c r="F335" s="832" t="s">
        <v>1701</v>
      </c>
      <c r="G335" s="832" t="s">
        <v>1940</v>
      </c>
      <c r="H335" s="832" t="s">
        <v>555</v>
      </c>
      <c r="I335" s="832" t="s">
        <v>2363</v>
      </c>
      <c r="J335" s="832" t="s">
        <v>2364</v>
      </c>
      <c r="K335" s="832" t="s">
        <v>1981</v>
      </c>
      <c r="L335" s="835">
        <v>590.5</v>
      </c>
      <c r="M335" s="835">
        <v>1181</v>
      </c>
      <c r="N335" s="832">
        <v>2</v>
      </c>
      <c r="O335" s="836">
        <v>2</v>
      </c>
      <c r="P335" s="835">
        <v>1181</v>
      </c>
      <c r="Q335" s="837">
        <v>1</v>
      </c>
      <c r="R335" s="832">
        <v>2</v>
      </c>
      <c r="S335" s="837">
        <v>1</v>
      </c>
      <c r="T335" s="836">
        <v>2</v>
      </c>
      <c r="U335" s="838">
        <v>1</v>
      </c>
    </row>
    <row r="336" spans="1:21" ht="14.4" customHeight="1" x14ac:dyDescent="0.3">
      <c r="A336" s="831">
        <v>4</v>
      </c>
      <c r="B336" s="832" t="s">
        <v>1698</v>
      </c>
      <c r="C336" s="832" t="s">
        <v>1705</v>
      </c>
      <c r="D336" s="833" t="s">
        <v>3118</v>
      </c>
      <c r="E336" s="834" t="s">
        <v>1727</v>
      </c>
      <c r="F336" s="832" t="s">
        <v>1701</v>
      </c>
      <c r="G336" s="832" t="s">
        <v>1940</v>
      </c>
      <c r="H336" s="832" t="s">
        <v>555</v>
      </c>
      <c r="I336" s="832" t="s">
        <v>2063</v>
      </c>
      <c r="J336" s="832" t="s">
        <v>2064</v>
      </c>
      <c r="K336" s="832" t="s">
        <v>2065</v>
      </c>
      <c r="L336" s="835">
        <v>297.5</v>
      </c>
      <c r="M336" s="835">
        <v>2975</v>
      </c>
      <c r="N336" s="832">
        <v>10</v>
      </c>
      <c r="O336" s="836">
        <v>4</v>
      </c>
      <c r="P336" s="835">
        <v>2975</v>
      </c>
      <c r="Q336" s="837">
        <v>1</v>
      </c>
      <c r="R336" s="832">
        <v>10</v>
      </c>
      <c r="S336" s="837">
        <v>1</v>
      </c>
      <c r="T336" s="836">
        <v>4</v>
      </c>
      <c r="U336" s="838">
        <v>1</v>
      </c>
    </row>
    <row r="337" spans="1:21" ht="14.4" customHeight="1" x14ac:dyDescent="0.3">
      <c r="A337" s="831">
        <v>4</v>
      </c>
      <c r="B337" s="832" t="s">
        <v>1698</v>
      </c>
      <c r="C337" s="832" t="s">
        <v>1705</v>
      </c>
      <c r="D337" s="833" t="s">
        <v>3118</v>
      </c>
      <c r="E337" s="834" t="s">
        <v>1727</v>
      </c>
      <c r="F337" s="832" t="s">
        <v>1701</v>
      </c>
      <c r="G337" s="832" t="s">
        <v>1940</v>
      </c>
      <c r="H337" s="832" t="s">
        <v>555</v>
      </c>
      <c r="I337" s="832" t="s">
        <v>2365</v>
      </c>
      <c r="J337" s="832" t="s">
        <v>2366</v>
      </c>
      <c r="K337" s="832" t="s">
        <v>2367</v>
      </c>
      <c r="L337" s="835">
        <v>3000</v>
      </c>
      <c r="M337" s="835">
        <v>12000</v>
      </c>
      <c r="N337" s="832">
        <v>4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4</v>
      </c>
      <c r="B338" s="832" t="s">
        <v>1698</v>
      </c>
      <c r="C338" s="832" t="s">
        <v>1705</v>
      </c>
      <c r="D338" s="833" t="s">
        <v>3118</v>
      </c>
      <c r="E338" s="834" t="s">
        <v>1727</v>
      </c>
      <c r="F338" s="832" t="s">
        <v>1701</v>
      </c>
      <c r="G338" s="832" t="s">
        <v>1940</v>
      </c>
      <c r="H338" s="832" t="s">
        <v>555</v>
      </c>
      <c r="I338" s="832" t="s">
        <v>2368</v>
      </c>
      <c r="J338" s="832" t="s">
        <v>2369</v>
      </c>
      <c r="K338" s="832" t="s">
        <v>1964</v>
      </c>
      <c r="L338" s="835">
        <v>311</v>
      </c>
      <c r="M338" s="835">
        <v>1555</v>
      </c>
      <c r="N338" s="832">
        <v>5</v>
      </c>
      <c r="O338" s="836">
        <v>3</v>
      </c>
      <c r="P338" s="835">
        <v>622</v>
      </c>
      <c r="Q338" s="837">
        <v>0.4</v>
      </c>
      <c r="R338" s="832">
        <v>2</v>
      </c>
      <c r="S338" s="837">
        <v>0.4</v>
      </c>
      <c r="T338" s="836">
        <v>1</v>
      </c>
      <c r="U338" s="838">
        <v>0.33333333333333331</v>
      </c>
    </row>
    <row r="339" spans="1:21" ht="14.4" customHeight="1" x14ac:dyDescent="0.3">
      <c r="A339" s="831">
        <v>4</v>
      </c>
      <c r="B339" s="832" t="s">
        <v>1698</v>
      </c>
      <c r="C339" s="832" t="s">
        <v>1705</v>
      </c>
      <c r="D339" s="833" t="s">
        <v>3118</v>
      </c>
      <c r="E339" s="834" t="s">
        <v>1727</v>
      </c>
      <c r="F339" s="832" t="s">
        <v>1701</v>
      </c>
      <c r="G339" s="832" t="s">
        <v>1940</v>
      </c>
      <c r="H339" s="832" t="s">
        <v>555</v>
      </c>
      <c r="I339" s="832" t="s">
        <v>2370</v>
      </c>
      <c r="J339" s="832" t="s">
        <v>2371</v>
      </c>
      <c r="K339" s="832" t="s">
        <v>2372</v>
      </c>
      <c r="L339" s="835">
        <v>560.95000000000005</v>
      </c>
      <c r="M339" s="835">
        <v>1682.8500000000001</v>
      </c>
      <c r="N339" s="832">
        <v>3</v>
      </c>
      <c r="O339" s="836">
        <v>2</v>
      </c>
      <c r="P339" s="835">
        <v>560.95000000000005</v>
      </c>
      <c r="Q339" s="837">
        <v>0.33333333333333331</v>
      </c>
      <c r="R339" s="832">
        <v>1</v>
      </c>
      <c r="S339" s="837">
        <v>0.33333333333333331</v>
      </c>
      <c r="T339" s="836">
        <v>1</v>
      </c>
      <c r="U339" s="838">
        <v>0.5</v>
      </c>
    </row>
    <row r="340" spans="1:21" ht="14.4" customHeight="1" x14ac:dyDescent="0.3">
      <c r="A340" s="831">
        <v>4</v>
      </c>
      <c r="B340" s="832" t="s">
        <v>1698</v>
      </c>
      <c r="C340" s="832" t="s">
        <v>1705</v>
      </c>
      <c r="D340" s="833" t="s">
        <v>3118</v>
      </c>
      <c r="E340" s="834" t="s">
        <v>1727</v>
      </c>
      <c r="F340" s="832" t="s">
        <v>1701</v>
      </c>
      <c r="G340" s="832" t="s">
        <v>1940</v>
      </c>
      <c r="H340" s="832" t="s">
        <v>555</v>
      </c>
      <c r="I340" s="832" t="s">
        <v>2066</v>
      </c>
      <c r="J340" s="832" t="s">
        <v>2067</v>
      </c>
      <c r="K340" s="832" t="s">
        <v>2068</v>
      </c>
      <c r="L340" s="835">
        <v>2815.92</v>
      </c>
      <c r="M340" s="835">
        <v>61950.239999999998</v>
      </c>
      <c r="N340" s="832">
        <v>22</v>
      </c>
      <c r="O340" s="836">
        <v>4</v>
      </c>
      <c r="P340" s="835">
        <v>8447.76</v>
      </c>
      <c r="Q340" s="837">
        <v>0.13636363636363638</v>
      </c>
      <c r="R340" s="832">
        <v>3</v>
      </c>
      <c r="S340" s="837">
        <v>0.13636363636363635</v>
      </c>
      <c r="T340" s="836">
        <v>1</v>
      </c>
      <c r="U340" s="838">
        <v>0.25</v>
      </c>
    </row>
    <row r="341" spans="1:21" ht="14.4" customHeight="1" x14ac:dyDescent="0.3">
      <c r="A341" s="831">
        <v>4</v>
      </c>
      <c r="B341" s="832" t="s">
        <v>1698</v>
      </c>
      <c r="C341" s="832" t="s">
        <v>1705</v>
      </c>
      <c r="D341" s="833" t="s">
        <v>3118</v>
      </c>
      <c r="E341" s="834" t="s">
        <v>1727</v>
      </c>
      <c r="F341" s="832" t="s">
        <v>1701</v>
      </c>
      <c r="G341" s="832" t="s">
        <v>1940</v>
      </c>
      <c r="H341" s="832" t="s">
        <v>555</v>
      </c>
      <c r="I341" s="832" t="s">
        <v>2069</v>
      </c>
      <c r="J341" s="832" t="s">
        <v>2070</v>
      </c>
      <c r="K341" s="832" t="s">
        <v>2071</v>
      </c>
      <c r="L341" s="835">
        <v>1435.97</v>
      </c>
      <c r="M341" s="835">
        <v>11487.76</v>
      </c>
      <c r="N341" s="832">
        <v>8</v>
      </c>
      <c r="O341" s="836">
        <v>3</v>
      </c>
      <c r="P341" s="835">
        <v>5743.88</v>
      </c>
      <c r="Q341" s="837">
        <v>0.5</v>
      </c>
      <c r="R341" s="832">
        <v>4</v>
      </c>
      <c r="S341" s="837">
        <v>0.5</v>
      </c>
      <c r="T341" s="836">
        <v>1</v>
      </c>
      <c r="U341" s="838">
        <v>0.33333333333333331</v>
      </c>
    </row>
    <row r="342" spans="1:21" ht="14.4" customHeight="1" x14ac:dyDescent="0.3">
      <c r="A342" s="831">
        <v>4</v>
      </c>
      <c r="B342" s="832" t="s">
        <v>1698</v>
      </c>
      <c r="C342" s="832" t="s">
        <v>1705</v>
      </c>
      <c r="D342" s="833" t="s">
        <v>3118</v>
      </c>
      <c r="E342" s="834" t="s">
        <v>1727</v>
      </c>
      <c r="F342" s="832" t="s">
        <v>1701</v>
      </c>
      <c r="G342" s="832" t="s">
        <v>1940</v>
      </c>
      <c r="H342" s="832" t="s">
        <v>555</v>
      </c>
      <c r="I342" s="832" t="s">
        <v>2072</v>
      </c>
      <c r="J342" s="832" t="s">
        <v>2073</v>
      </c>
      <c r="K342" s="832" t="s">
        <v>2074</v>
      </c>
      <c r="L342" s="835">
        <v>517</v>
      </c>
      <c r="M342" s="835">
        <v>5687</v>
      </c>
      <c r="N342" s="832">
        <v>11</v>
      </c>
      <c r="O342" s="836">
        <v>3</v>
      </c>
      <c r="P342" s="835">
        <v>5687</v>
      </c>
      <c r="Q342" s="837">
        <v>1</v>
      </c>
      <c r="R342" s="832">
        <v>11</v>
      </c>
      <c r="S342" s="837">
        <v>1</v>
      </c>
      <c r="T342" s="836">
        <v>3</v>
      </c>
      <c r="U342" s="838">
        <v>1</v>
      </c>
    </row>
    <row r="343" spans="1:21" ht="14.4" customHeight="1" x14ac:dyDescent="0.3">
      <c r="A343" s="831">
        <v>4</v>
      </c>
      <c r="B343" s="832" t="s">
        <v>1698</v>
      </c>
      <c r="C343" s="832" t="s">
        <v>1705</v>
      </c>
      <c r="D343" s="833" t="s">
        <v>3118</v>
      </c>
      <c r="E343" s="834" t="s">
        <v>1727</v>
      </c>
      <c r="F343" s="832" t="s">
        <v>1701</v>
      </c>
      <c r="G343" s="832" t="s">
        <v>1940</v>
      </c>
      <c r="H343" s="832" t="s">
        <v>555</v>
      </c>
      <c r="I343" s="832" t="s">
        <v>2373</v>
      </c>
      <c r="J343" s="832" t="s">
        <v>2374</v>
      </c>
      <c r="K343" s="832" t="s">
        <v>2375</v>
      </c>
      <c r="L343" s="835">
        <v>5343.9</v>
      </c>
      <c r="M343" s="835">
        <v>16031.699999999999</v>
      </c>
      <c r="N343" s="832">
        <v>3</v>
      </c>
      <c r="O343" s="836">
        <v>1</v>
      </c>
      <c r="P343" s="835">
        <v>16031.699999999999</v>
      </c>
      <c r="Q343" s="837">
        <v>1</v>
      </c>
      <c r="R343" s="832">
        <v>3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4</v>
      </c>
      <c r="B344" s="832" t="s">
        <v>1698</v>
      </c>
      <c r="C344" s="832" t="s">
        <v>1705</v>
      </c>
      <c r="D344" s="833" t="s">
        <v>3118</v>
      </c>
      <c r="E344" s="834" t="s">
        <v>1727</v>
      </c>
      <c r="F344" s="832" t="s">
        <v>1701</v>
      </c>
      <c r="G344" s="832" t="s">
        <v>1940</v>
      </c>
      <c r="H344" s="832" t="s">
        <v>555</v>
      </c>
      <c r="I344" s="832" t="s">
        <v>2376</v>
      </c>
      <c r="J344" s="832" t="s">
        <v>2377</v>
      </c>
      <c r="K344" s="832" t="s">
        <v>2378</v>
      </c>
      <c r="L344" s="835">
        <v>1500.3</v>
      </c>
      <c r="M344" s="835">
        <v>9001.7999999999993</v>
      </c>
      <c r="N344" s="832">
        <v>6</v>
      </c>
      <c r="O344" s="836">
        <v>1</v>
      </c>
      <c r="P344" s="835">
        <v>9001.7999999999993</v>
      </c>
      <c r="Q344" s="837">
        <v>1</v>
      </c>
      <c r="R344" s="832">
        <v>6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4</v>
      </c>
      <c r="B345" s="832" t="s">
        <v>1698</v>
      </c>
      <c r="C345" s="832" t="s">
        <v>1705</v>
      </c>
      <c r="D345" s="833" t="s">
        <v>3118</v>
      </c>
      <c r="E345" s="834" t="s">
        <v>1727</v>
      </c>
      <c r="F345" s="832" t="s">
        <v>1701</v>
      </c>
      <c r="G345" s="832" t="s">
        <v>1940</v>
      </c>
      <c r="H345" s="832" t="s">
        <v>555</v>
      </c>
      <c r="I345" s="832" t="s">
        <v>2379</v>
      </c>
      <c r="J345" s="832" t="s">
        <v>2380</v>
      </c>
      <c r="K345" s="832" t="s">
        <v>1943</v>
      </c>
      <c r="L345" s="835">
        <v>600</v>
      </c>
      <c r="M345" s="835">
        <v>600</v>
      </c>
      <c r="N345" s="832">
        <v>1</v>
      </c>
      <c r="O345" s="836">
        <v>1</v>
      </c>
      <c r="P345" s="835">
        <v>600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4</v>
      </c>
      <c r="B346" s="832" t="s">
        <v>1698</v>
      </c>
      <c r="C346" s="832" t="s">
        <v>1705</v>
      </c>
      <c r="D346" s="833" t="s">
        <v>3118</v>
      </c>
      <c r="E346" s="834" t="s">
        <v>1727</v>
      </c>
      <c r="F346" s="832" t="s">
        <v>1701</v>
      </c>
      <c r="G346" s="832" t="s">
        <v>1940</v>
      </c>
      <c r="H346" s="832" t="s">
        <v>555</v>
      </c>
      <c r="I346" s="832" t="s">
        <v>2381</v>
      </c>
      <c r="J346" s="832" t="s">
        <v>2079</v>
      </c>
      <c r="K346" s="832" t="s">
        <v>2382</v>
      </c>
      <c r="L346" s="835">
        <v>2814.63</v>
      </c>
      <c r="M346" s="835">
        <v>16887.78</v>
      </c>
      <c r="N346" s="832">
        <v>6</v>
      </c>
      <c r="O346" s="836">
        <v>1</v>
      </c>
      <c r="P346" s="835">
        <v>16887.78</v>
      </c>
      <c r="Q346" s="837">
        <v>1</v>
      </c>
      <c r="R346" s="832">
        <v>6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4</v>
      </c>
      <c r="B347" s="832" t="s">
        <v>1698</v>
      </c>
      <c r="C347" s="832" t="s">
        <v>1705</v>
      </c>
      <c r="D347" s="833" t="s">
        <v>3118</v>
      </c>
      <c r="E347" s="834" t="s">
        <v>1727</v>
      </c>
      <c r="F347" s="832" t="s">
        <v>1701</v>
      </c>
      <c r="G347" s="832" t="s">
        <v>1940</v>
      </c>
      <c r="H347" s="832" t="s">
        <v>555</v>
      </c>
      <c r="I347" s="832" t="s">
        <v>2081</v>
      </c>
      <c r="J347" s="832" t="s">
        <v>2082</v>
      </c>
      <c r="K347" s="832" t="s">
        <v>2083</v>
      </c>
      <c r="L347" s="835">
        <v>5341.94</v>
      </c>
      <c r="M347" s="835">
        <v>16025.82</v>
      </c>
      <c r="N347" s="832">
        <v>3</v>
      </c>
      <c r="O347" s="836">
        <v>3</v>
      </c>
      <c r="P347" s="835">
        <v>16025.82</v>
      </c>
      <c r="Q347" s="837">
        <v>1</v>
      </c>
      <c r="R347" s="832">
        <v>3</v>
      </c>
      <c r="S347" s="837">
        <v>1</v>
      </c>
      <c r="T347" s="836">
        <v>3</v>
      </c>
      <c r="U347" s="838">
        <v>1</v>
      </c>
    </row>
    <row r="348" spans="1:21" ht="14.4" customHeight="1" x14ac:dyDescent="0.3">
      <c r="A348" s="831">
        <v>4</v>
      </c>
      <c r="B348" s="832" t="s">
        <v>1698</v>
      </c>
      <c r="C348" s="832" t="s">
        <v>1705</v>
      </c>
      <c r="D348" s="833" t="s">
        <v>3118</v>
      </c>
      <c r="E348" s="834" t="s">
        <v>1727</v>
      </c>
      <c r="F348" s="832" t="s">
        <v>1701</v>
      </c>
      <c r="G348" s="832" t="s">
        <v>1940</v>
      </c>
      <c r="H348" s="832" t="s">
        <v>555</v>
      </c>
      <c r="I348" s="832" t="s">
        <v>2383</v>
      </c>
      <c r="J348" s="832" t="s">
        <v>2384</v>
      </c>
      <c r="K348" s="832" t="s">
        <v>2385</v>
      </c>
      <c r="L348" s="835">
        <v>233.18</v>
      </c>
      <c r="M348" s="835">
        <v>233.18</v>
      </c>
      <c r="N348" s="832">
        <v>1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4</v>
      </c>
      <c r="B349" s="832" t="s">
        <v>1698</v>
      </c>
      <c r="C349" s="832" t="s">
        <v>1705</v>
      </c>
      <c r="D349" s="833" t="s">
        <v>3118</v>
      </c>
      <c r="E349" s="834" t="s">
        <v>1727</v>
      </c>
      <c r="F349" s="832" t="s">
        <v>1701</v>
      </c>
      <c r="G349" s="832" t="s">
        <v>1940</v>
      </c>
      <c r="H349" s="832" t="s">
        <v>555</v>
      </c>
      <c r="I349" s="832" t="s">
        <v>2386</v>
      </c>
      <c r="J349" s="832" t="s">
        <v>2387</v>
      </c>
      <c r="K349" s="832" t="s">
        <v>2388</v>
      </c>
      <c r="L349" s="835">
        <v>445.63</v>
      </c>
      <c r="M349" s="835">
        <v>445.63</v>
      </c>
      <c r="N349" s="832">
        <v>1</v>
      </c>
      <c r="O349" s="836">
        <v>1</v>
      </c>
      <c r="P349" s="835">
        <v>445.63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4</v>
      </c>
      <c r="B350" s="832" t="s">
        <v>1698</v>
      </c>
      <c r="C350" s="832" t="s">
        <v>1705</v>
      </c>
      <c r="D350" s="833" t="s">
        <v>3118</v>
      </c>
      <c r="E350" s="834" t="s">
        <v>1727</v>
      </c>
      <c r="F350" s="832" t="s">
        <v>1701</v>
      </c>
      <c r="G350" s="832" t="s">
        <v>1940</v>
      </c>
      <c r="H350" s="832" t="s">
        <v>555</v>
      </c>
      <c r="I350" s="832" t="s">
        <v>2389</v>
      </c>
      <c r="J350" s="832" t="s">
        <v>2390</v>
      </c>
      <c r="K350" s="832" t="s">
        <v>2391</v>
      </c>
      <c r="L350" s="835">
        <v>1023.03</v>
      </c>
      <c r="M350" s="835">
        <v>2046.06</v>
      </c>
      <c r="N350" s="832">
        <v>2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4</v>
      </c>
      <c r="B351" s="832" t="s">
        <v>1698</v>
      </c>
      <c r="C351" s="832" t="s">
        <v>1705</v>
      </c>
      <c r="D351" s="833" t="s">
        <v>3118</v>
      </c>
      <c r="E351" s="834" t="s">
        <v>1727</v>
      </c>
      <c r="F351" s="832" t="s">
        <v>1701</v>
      </c>
      <c r="G351" s="832" t="s">
        <v>1940</v>
      </c>
      <c r="H351" s="832" t="s">
        <v>555</v>
      </c>
      <c r="I351" s="832" t="s">
        <v>2392</v>
      </c>
      <c r="J351" s="832" t="s">
        <v>2390</v>
      </c>
      <c r="K351" s="832" t="s">
        <v>2393</v>
      </c>
      <c r="L351" s="835">
        <v>1023.03</v>
      </c>
      <c r="M351" s="835">
        <v>12276.36</v>
      </c>
      <c r="N351" s="832">
        <v>12</v>
      </c>
      <c r="O351" s="836">
        <v>2</v>
      </c>
      <c r="P351" s="835">
        <v>12276.36</v>
      </c>
      <c r="Q351" s="837">
        <v>1</v>
      </c>
      <c r="R351" s="832">
        <v>12</v>
      </c>
      <c r="S351" s="837">
        <v>1</v>
      </c>
      <c r="T351" s="836">
        <v>2</v>
      </c>
      <c r="U351" s="838">
        <v>1</v>
      </c>
    </row>
    <row r="352" spans="1:21" ht="14.4" customHeight="1" x14ac:dyDescent="0.3">
      <c r="A352" s="831">
        <v>4</v>
      </c>
      <c r="B352" s="832" t="s">
        <v>1698</v>
      </c>
      <c r="C352" s="832" t="s">
        <v>1705</v>
      </c>
      <c r="D352" s="833" t="s">
        <v>3118</v>
      </c>
      <c r="E352" s="834" t="s">
        <v>1727</v>
      </c>
      <c r="F352" s="832" t="s">
        <v>1701</v>
      </c>
      <c r="G352" s="832" t="s">
        <v>1940</v>
      </c>
      <c r="H352" s="832" t="s">
        <v>555</v>
      </c>
      <c r="I352" s="832" t="s">
        <v>2394</v>
      </c>
      <c r="J352" s="832" t="s">
        <v>2395</v>
      </c>
      <c r="K352" s="832" t="s">
        <v>2396</v>
      </c>
      <c r="L352" s="835">
        <v>1137.67</v>
      </c>
      <c r="M352" s="835">
        <v>6826.02</v>
      </c>
      <c r="N352" s="832">
        <v>6</v>
      </c>
      <c r="O352" s="836">
        <v>1</v>
      </c>
      <c r="P352" s="835">
        <v>6826.02</v>
      </c>
      <c r="Q352" s="837">
        <v>1</v>
      </c>
      <c r="R352" s="832">
        <v>6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4</v>
      </c>
      <c r="B353" s="832" t="s">
        <v>1698</v>
      </c>
      <c r="C353" s="832" t="s">
        <v>1705</v>
      </c>
      <c r="D353" s="833" t="s">
        <v>3118</v>
      </c>
      <c r="E353" s="834" t="s">
        <v>1727</v>
      </c>
      <c r="F353" s="832" t="s">
        <v>1701</v>
      </c>
      <c r="G353" s="832" t="s">
        <v>1940</v>
      </c>
      <c r="H353" s="832" t="s">
        <v>555</v>
      </c>
      <c r="I353" s="832" t="s">
        <v>2397</v>
      </c>
      <c r="J353" s="832" t="s">
        <v>2395</v>
      </c>
      <c r="K353" s="832" t="s">
        <v>2398</v>
      </c>
      <c r="L353" s="835">
        <v>1137.67</v>
      </c>
      <c r="M353" s="835">
        <v>10239.030000000001</v>
      </c>
      <c r="N353" s="832">
        <v>9</v>
      </c>
      <c r="O353" s="836">
        <v>2</v>
      </c>
      <c r="P353" s="835">
        <v>10239.030000000001</v>
      </c>
      <c r="Q353" s="837">
        <v>1</v>
      </c>
      <c r="R353" s="832">
        <v>9</v>
      </c>
      <c r="S353" s="837">
        <v>1</v>
      </c>
      <c r="T353" s="836">
        <v>2</v>
      </c>
      <c r="U353" s="838">
        <v>1</v>
      </c>
    </row>
    <row r="354" spans="1:21" ht="14.4" customHeight="1" x14ac:dyDescent="0.3">
      <c r="A354" s="831">
        <v>4</v>
      </c>
      <c r="B354" s="832" t="s">
        <v>1698</v>
      </c>
      <c r="C354" s="832" t="s">
        <v>1705</v>
      </c>
      <c r="D354" s="833" t="s">
        <v>3118</v>
      </c>
      <c r="E354" s="834" t="s">
        <v>1727</v>
      </c>
      <c r="F354" s="832" t="s">
        <v>1701</v>
      </c>
      <c r="G354" s="832" t="s">
        <v>1940</v>
      </c>
      <c r="H354" s="832" t="s">
        <v>555</v>
      </c>
      <c r="I354" s="832" t="s">
        <v>2084</v>
      </c>
      <c r="J354" s="832" t="s">
        <v>2085</v>
      </c>
      <c r="K354" s="832" t="s">
        <v>2086</v>
      </c>
      <c r="L354" s="835">
        <v>984.16</v>
      </c>
      <c r="M354" s="835">
        <v>984.16</v>
      </c>
      <c r="N354" s="832">
        <v>1</v>
      </c>
      <c r="O354" s="836">
        <v>1</v>
      </c>
      <c r="P354" s="835">
        <v>984.16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4</v>
      </c>
      <c r="B355" s="832" t="s">
        <v>1698</v>
      </c>
      <c r="C355" s="832" t="s">
        <v>1705</v>
      </c>
      <c r="D355" s="833" t="s">
        <v>3118</v>
      </c>
      <c r="E355" s="834" t="s">
        <v>1727</v>
      </c>
      <c r="F355" s="832" t="s">
        <v>1701</v>
      </c>
      <c r="G355" s="832" t="s">
        <v>1940</v>
      </c>
      <c r="H355" s="832" t="s">
        <v>555</v>
      </c>
      <c r="I355" s="832" t="s">
        <v>2399</v>
      </c>
      <c r="J355" s="832" t="s">
        <v>2400</v>
      </c>
      <c r="K355" s="832" t="s">
        <v>2401</v>
      </c>
      <c r="L355" s="835">
        <v>5343.9</v>
      </c>
      <c r="M355" s="835">
        <v>16031.699999999999</v>
      </c>
      <c r="N355" s="832">
        <v>3</v>
      </c>
      <c r="O355" s="836">
        <v>1</v>
      </c>
      <c r="P355" s="835">
        <v>16031.699999999999</v>
      </c>
      <c r="Q355" s="837">
        <v>1</v>
      </c>
      <c r="R355" s="832">
        <v>3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4</v>
      </c>
      <c r="B356" s="832" t="s">
        <v>1698</v>
      </c>
      <c r="C356" s="832" t="s">
        <v>1705</v>
      </c>
      <c r="D356" s="833" t="s">
        <v>3118</v>
      </c>
      <c r="E356" s="834" t="s">
        <v>1727</v>
      </c>
      <c r="F356" s="832" t="s">
        <v>1701</v>
      </c>
      <c r="G356" s="832" t="s">
        <v>1940</v>
      </c>
      <c r="H356" s="832" t="s">
        <v>555</v>
      </c>
      <c r="I356" s="832" t="s">
        <v>2087</v>
      </c>
      <c r="J356" s="832" t="s">
        <v>2050</v>
      </c>
      <c r="K356" s="832" t="s">
        <v>2088</v>
      </c>
      <c r="L356" s="835">
        <v>3000</v>
      </c>
      <c r="M356" s="835">
        <v>9000</v>
      </c>
      <c r="N356" s="832">
        <v>3</v>
      </c>
      <c r="O356" s="836">
        <v>1</v>
      </c>
      <c r="P356" s="835">
        <v>9000</v>
      </c>
      <c r="Q356" s="837">
        <v>1</v>
      </c>
      <c r="R356" s="832">
        <v>3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4</v>
      </c>
      <c r="B357" s="832" t="s">
        <v>1698</v>
      </c>
      <c r="C357" s="832" t="s">
        <v>1705</v>
      </c>
      <c r="D357" s="833" t="s">
        <v>3118</v>
      </c>
      <c r="E357" s="834" t="s">
        <v>1727</v>
      </c>
      <c r="F357" s="832" t="s">
        <v>1701</v>
      </c>
      <c r="G357" s="832" t="s">
        <v>1940</v>
      </c>
      <c r="H357" s="832" t="s">
        <v>555</v>
      </c>
      <c r="I357" s="832" t="s">
        <v>2089</v>
      </c>
      <c r="J357" s="832" t="s">
        <v>2090</v>
      </c>
      <c r="K357" s="832" t="s">
        <v>2091</v>
      </c>
      <c r="L357" s="835">
        <v>491.09</v>
      </c>
      <c r="M357" s="835">
        <v>2455.4499999999998</v>
      </c>
      <c r="N357" s="832">
        <v>5</v>
      </c>
      <c r="O357" s="836">
        <v>5</v>
      </c>
      <c r="P357" s="835">
        <v>2455.4499999999998</v>
      </c>
      <c r="Q357" s="837">
        <v>1</v>
      </c>
      <c r="R357" s="832">
        <v>5</v>
      </c>
      <c r="S357" s="837">
        <v>1</v>
      </c>
      <c r="T357" s="836">
        <v>5</v>
      </c>
      <c r="U357" s="838">
        <v>1</v>
      </c>
    </row>
    <row r="358" spans="1:21" ht="14.4" customHeight="1" x14ac:dyDescent="0.3">
      <c r="A358" s="831">
        <v>4</v>
      </c>
      <c r="B358" s="832" t="s">
        <v>1698</v>
      </c>
      <c r="C358" s="832" t="s">
        <v>1705</v>
      </c>
      <c r="D358" s="833" t="s">
        <v>3118</v>
      </c>
      <c r="E358" s="834" t="s">
        <v>1727</v>
      </c>
      <c r="F358" s="832" t="s">
        <v>1701</v>
      </c>
      <c r="G358" s="832" t="s">
        <v>1940</v>
      </c>
      <c r="H358" s="832" t="s">
        <v>555</v>
      </c>
      <c r="I358" s="832" t="s">
        <v>2092</v>
      </c>
      <c r="J358" s="832" t="s">
        <v>2093</v>
      </c>
      <c r="K358" s="832" t="s">
        <v>2094</v>
      </c>
      <c r="L358" s="835">
        <v>300</v>
      </c>
      <c r="M358" s="835">
        <v>3300</v>
      </c>
      <c r="N358" s="832">
        <v>11</v>
      </c>
      <c r="O358" s="836">
        <v>5</v>
      </c>
      <c r="P358" s="835">
        <v>1200</v>
      </c>
      <c r="Q358" s="837">
        <v>0.36363636363636365</v>
      </c>
      <c r="R358" s="832">
        <v>4</v>
      </c>
      <c r="S358" s="837">
        <v>0.36363636363636365</v>
      </c>
      <c r="T358" s="836">
        <v>2</v>
      </c>
      <c r="U358" s="838">
        <v>0.4</v>
      </c>
    </row>
    <row r="359" spans="1:21" ht="14.4" customHeight="1" x14ac:dyDescent="0.3">
      <c r="A359" s="831">
        <v>4</v>
      </c>
      <c r="B359" s="832" t="s">
        <v>1698</v>
      </c>
      <c r="C359" s="832" t="s">
        <v>1705</v>
      </c>
      <c r="D359" s="833" t="s">
        <v>3118</v>
      </c>
      <c r="E359" s="834" t="s">
        <v>1727</v>
      </c>
      <c r="F359" s="832" t="s">
        <v>1701</v>
      </c>
      <c r="G359" s="832" t="s">
        <v>1940</v>
      </c>
      <c r="H359" s="832" t="s">
        <v>555</v>
      </c>
      <c r="I359" s="832" t="s">
        <v>2402</v>
      </c>
      <c r="J359" s="832" t="s">
        <v>2403</v>
      </c>
      <c r="K359" s="832" t="s">
        <v>2404</v>
      </c>
      <c r="L359" s="835">
        <v>224.7</v>
      </c>
      <c r="M359" s="835">
        <v>449.4</v>
      </c>
      <c r="N359" s="832">
        <v>2</v>
      </c>
      <c r="O359" s="836">
        <v>2</v>
      </c>
      <c r="P359" s="835">
        <v>224.7</v>
      </c>
      <c r="Q359" s="837">
        <v>0.5</v>
      </c>
      <c r="R359" s="832">
        <v>1</v>
      </c>
      <c r="S359" s="837">
        <v>0.5</v>
      </c>
      <c r="T359" s="836">
        <v>1</v>
      </c>
      <c r="U359" s="838">
        <v>0.5</v>
      </c>
    </row>
    <row r="360" spans="1:21" ht="14.4" customHeight="1" x14ac:dyDescent="0.3">
      <c r="A360" s="831">
        <v>4</v>
      </c>
      <c r="B360" s="832" t="s">
        <v>1698</v>
      </c>
      <c r="C360" s="832" t="s">
        <v>1705</v>
      </c>
      <c r="D360" s="833" t="s">
        <v>3118</v>
      </c>
      <c r="E360" s="834" t="s">
        <v>1727</v>
      </c>
      <c r="F360" s="832" t="s">
        <v>1701</v>
      </c>
      <c r="G360" s="832" t="s">
        <v>1940</v>
      </c>
      <c r="H360" s="832" t="s">
        <v>555</v>
      </c>
      <c r="I360" s="832" t="s">
        <v>2405</v>
      </c>
      <c r="J360" s="832" t="s">
        <v>2390</v>
      </c>
      <c r="K360" s="832" t="s">
        <v>2406</v>
      </c>
      <c r="L360" s="835">
        <v>1023.03</v>
      </c>
      <c r="M360" s="835">
        <v>6138.18</v>
      </c>
      <c r="N360" s="832">
        <v>6</v>
      </c>
      <c r="O360" s="836">
        <v>1</v>
      </c>
      <c r="P360" s="835">
        <v>6138.18</v>
      </c>
      <c r="Q360" s="837">
        <v>1</v>
      </c>
      <c r="R360" s="832">
        <v>6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4</v>
      </c>
      <c r="B361" s="832" t="s">
        <v>1698</v>
      </c>
      <c r="C361" s="832" t="s">
        <v>1705</v>
      </c>
      <c r="D361" s="833" t="s">
        <v>3118</v>
      </c>
      <c r="E361" s="834" t="s">
        <v>1727</v>
      </c>
      <c r="F361" s="832" t="s">
        <v>1701</v>
      </c>
      <c r="G361" s="832" t="s">
        <v>1940</v>
      </c>
      <c r="H361" s="832" t="s">
        <v>555</v>
      </c>
      <c r="I361" s="832" t="s">
        <v>2407</v>
      </c>
      <c r="J361" s="832" t="s">
        <v>2395</v>
      </c>
      <c r="K361" s="832" t="s">
        <v>2408</v>
      </c>
      <c r="L361" s="835">
        <v>1137.67</v>
      </c>
      <c r="M361" s="835">
        <v>2275.34</v>
      </c>
      <c r="N361" s="832">
        <v>2</v>
      </c>
      <c r="O361" s="836">
        <v>1</v>
      </c>
      <c r="P361" s="835">
        <v>2275.34</v>
      </c>
      <c r="Q361" s="837">
        <v>1</v>
      </c>
      <c r="R361" s="832">
        <v>2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4</v>
      </c>
      <c r="B362" s="832" t="s">
        <v>1698</v>
      </c>
      <c r="C362" s="832" t="s">
        <v>1705</v>
      </c>
      <c r="D362" s="833" t="s">
        <v>3118</v>
      </c>
      <c r="E362" s="834" t="s">
        <v>1727</v>
      </c>
      <c r="F362" s="832" t="s">
        <v>1701</v>
      </c>
      <c r="G362" s="832" t="s">
        <v>1940</v>
      </c>
      <c r="H362" s="832" t="s">
        <v>555</v>
      </c>
      <c r="I362" s="832" t="s">
        <v>2409</v>
      </c>
      <c r="J362" s="832" t="s">
        <v>2410</v>
      </c>
      <c r="K362" s="832" t="s">
        <v>2411</v>
      </c>
      <c r="L362" s="835">
        <v>1500</v>
      </c>
      <c r="M362" s="835">
        <v>6000</v>
      </c>
      <c r="N362" s="832">
        <v>4</v>
      </c>
      <c r="O362" s="836">
        <v>2</v>
      </c>
      <c r="P362" s="835">
        <v>3000</v>
      </c>
      <c r="Q362" s="837">
        <v>0.5</v>
      </c>
      <c r="R362" s="832">
        <v>2</v>
      </c>
      <c r="S362" s="837">
        <v>0.5</v>
      </c>
      <c r="T362" s="836">
        <v>1</v>
      </c>
      <c r="U362" s="838">
        <v>0.5</v>
      </c>
    </row>
    <row r="363" spans="1:21" ht="14.4" customHeight="1" x14ac:dyDescent="0.3">
      <c r="A363" s="831">
        <v>4</v>
      </c>
      <c r="B363" s="832" t="s">
        <v>1698</v>
      </c>
      <c r="C363" s="832" t="s">
        <v>1705</v>
      </c>
      <c r="D363" s="833" t="s">
        <v>3118</v>
      </c>
      <c r="E363" s="834" t="s">
        <v>1727</v>
      </c>
      <c r="F363" s="832" t="s">
        <v>1701</v>
      </c>
      <c r="G363" s="832" t="s">
        <v>1940</v>
      </c>
      <c r="H363" s="832" t="s">
        <v>555</v>
      </c>
      <c r="I363" s="832" t="s">
        <v>2412</v>
      </c>
      <c r="J363" s="832" t="s">
        <v>2413</v>
      </c>
      <c r="K363" s="832" t="s">
        <v>2414</v>
      </c>
      <c r="L363" s="835">
        <v>2250</v>
      </c>
      <c r="M363" s="835">
        <v>4500</v>
      </c>
      <c r="N363" s="832">
        <v>2</v>
      </c>
      <c r="O363" s="836">
        <v>2</v>
      </c>
      <c r="P363" s="835">
        <v>2250</v>
      </c>
      <c r="Q363" s="837">
        <v>0.5</v>
      </c>
      <c r="R363" s="832">
        <v>1</v>
      </c>
      <c r="S363" s="837">
        <v>0.5</v>
      </c>
      <c r="T363" s="836">
        <v>1</v>
      </c>
      <c r="U363" s="838">
        <v>0.5</v>
      </c>
    </row>
    <row r="364" spans="1:21" ht="14.4" customHeight="1" x14ac:dyDescent="0.3">
      <c r="A364" s="831">
        <v>4</v>
      </c>
      <c r="B364" s="832" t="s">
        <v>1698</v>
      </c>
      <c r="C364" s="832" t="s">
        <v>1705</v>
      </c>
      <c r="D364" s="833" t="s">
        <v>3118</v>
      </c>
      <c r="E364" s="834" t="s">
        <v>1727</v>
      </c>
      <c r="F364" s="832" t="s">
        <v>1701</v>
      </c>
      <c r="G364" s="832" t="s">
        <v>1940</v>
      </c>
      <c r="H364" s="832" t="s">
        <v>555</v>
      </c>
      <c r="I364" s="832" t="s">
        <v>2415</v>
      </c>
      <c r="J364" s="832" t="s">
        <v>2416</v>
      </c>
      <c r="K364" s="832" t="s">
        <v>2417</v>
      </c>
      <c r="L364" s="835">
        <v>1257.81</v>
      </c>
      <c r="M364" s="835">
        <v>5031.24</v>
      </c>
      <c r="N364" s="832">
        <v>4</v>
      </c>
      <c r="O364" s="836">
        <v>1</v>
      </c>
      <c r="P364" s="835">
        <v>5031.24</v>
      </c>
      <c r="Q364" s="837">
        <v>1</v>
      </c>
      <c r="R364" s="832">
        <v>4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4</v>
      </c>
      <c r="B365" s="832" t="s">
        <v>1698</v>
      </c>
      <c r="C365" s="832" t="s">
        <v>1705</v>
      </c>
      <c r="D365" s="833" t="s">
        <v>3118</v>
      </c>
      <c r="E365" s="834" t="s">
        <v>1727</v>
      </c>
      <c r="F365" s="832" t="s">
        <v>1701</v>
      </c>
      <c r="G365" s="832" t="s">
        <v>1940</v>
      </c>
      <c r="H365" s="832" t="s">
        <v>555</v>
      </c>
      <c r="I365" s="832" t="s">
        <v>2418</v>
      </c>
      <c r="J365" s="832" t="s">
        <v>2419</v>
      </c>
      <c r="K365" s="832" t="s">
        <v>2420</v>
      </c>
      <c r="L365" s="835">
        <v>128</v>
      </c>
      <c r="M365" s="835">
        <v>640</v>
      </c>
      <c r="N365" s="832">
        <v>5</v>
      </c>
      <c r="O365" s="836">
        <v>3</v>
      </c>
      <c r="P365" s="835">
        <v>128</v>
      </c>
      <c r="Q365" s="837">
        <v>0.2</v>
      </c>
      <c r="R365" s="832">
        <v>1</v>
      </c>
      <c r="S365" s="837">
        <v>0.2</v>
      </c>
      <c r="T365" s="836">
        <v>1</v>
      </c>
      <c r="U365" s="838">
        <v>0.33333333333333331</v>
      </c>
    </row>
    <row r="366" spans="1:21" ht="14.4" customHeight="1" x14ac:dyDescent="0.3">
      <c r="A366" s="831">
        <v>4</v>
      </c>
      <c r="B366" s="832" t="s">
        <v>1698</v>
      </c>
      <c r="C366" s="832" t="s">
        <v>1705</v>
      </c>
      <c r="D366" s="833" t="s">
        <v>3118</v>
      </c>
      <c r="E366" s="834" t="s">
        <v>1727</v>
      </c>
      <c r="F366" s="832" t="s">
        <v>1701</v>
      </c>
      <c r="G366" s="832" t="s">
        <v>1940</v>
      </c>
      <c r="H366" s="832" t="s">
        <v>555</v>
      </c>
      <c r="I366" s="832" t="s">
        <v>2421</v>
      </c>
      <c r="J366" s="832" t="s">
        <v>2422</v>
      </c>
      <c r="K366" s="832" t="s">
        <v>2423</v>
      </c>
      <c r="L366" s="835">
        <v>1070</v>
      </c>
      <c r="M366" s="835">
        <v>4280</v>
      </c>
      <c r="N366" s="832">
        <v>4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4</v>
      </c>
      <c r="B367" s="832" t="s">
        <v>1698</v>
      </c>
      <c r="C367" s="832" t="s">
        <v>1705</v>
      </c>
      <c r="D367" s="833" t="s">
        <v>3118</v>
      </c>
      <c r="E367" s="834" t="s">
        <v>1727</v>
      </c>
      <c r="F367" s="832" t="s">
        <v>1701</v>
      </c>
      <c r="G367" s="832" t="s">
        <v>1940</v>
      </c>
      <c r="H367" s="832" t="s">
        <v>555</v>
      </c>
      <c r="I367" s="832" t="s">
        <v>2097</v>
      </c>
      <c r="J367" s="832" t="s">
        <v>2098</v>
      </c>
      <c r="K367" s="832" t="s">
        <v>2099</v>
      </c>
      <c r="L367" s="835">
        <v>175</v>
      </c>
      <c r="M367" s="835">
        <v>2450</v>
      </c>
      <c r="N367" s="832">
        <v>14</v>
      </c>
      <c r="O367" s="836">
        <v>12</v>
      </c>
      <c r="P367" s="835">
        <v>700</v>
      </c>
      <c r="Q367" s="837">
        <v>0.2857142857142857</v>
      </c>
      <c r="R367" s="832">
        <v>4</v>
      </c>
      <c r="S367" s="837">
        <v>0.2857142857142857</v>
      </c>
      <c r="T367" s="836">
        <v>4</v>
      </c>
      <c r="U367" s="838">
        <v>0.33333333333333331</v>
      </c>
    </row>
    <row r="368" spans="1:21" ht="14.4" customHeight="1" x14ac:dyDescent="0.3">
      <c r="A368" s="831">
        <v>4</v>
      </c>
      <c r="B368" s="832" t="s">
        <v>1698</v>
      </c>
      <c r="C368" s="832" t="s">
        <v>1705</v>
      </c>
      <c r="D368" s="833" t="s">
        <v>3118</v>
      </c>
      <c r="E368" s="834" t="s">
        <v>1727</v>
      </c>
      <c r="F368" s="832" t="s">
        <v>1701</v>
      </c>
      <c r="G368" s="832" t="s">
        <v>1940</v>
      </c>
      <c r="H368" s="832" t="s">
        <v>555</v>
      </c>
      <c r="I368" s="832" t="s">
        <v>2100</v>
      </c>
      <c r="J368" s="832" t="s">
        <v>2098</v>
      </c>
      <c r="K368" s="832" t="s">
        <v>2101</v>
      </c>
      <c r="L368" s="835">
        <v>135</v>
      </c>
      <c r="M368" s="835">
        <v>405</v>
      </c>
      <c r="N368" s="832">
        <v>3</v>
      </c>
      <c r="O368" s="836">
        <v>3</v>
      </c>
      <c r="P368" s="835">
        <v>270</v>
      </c>
      <c r="Q368" s="837">
        <v>0.66666666666666663</v>
      </c>
      <c r="R368" s="832">
        <v>2</v>
      </c>
      <c r="S368" s="837">
        <v>0.66666666666666663</v>
      </c>
      <c r="T368" s="836">
        <v>2</v>
      </c>
      <c r="U368" s="838">
        <v>0.66666666666666663</v>
      </c>
    </row>
    <row r="369" spans="1:21" ht="14.4" customHeight="1" x14ac:dyDescent="0.3">
      <c r="A369" s="831">
        <v>4</v>
      </c>
      <c r="B369" s="832" t="s">
        <v>1698</v>
      </c>
      <c r="C369" s="832" t="s">
        <v>1705</v>
      </c>
      <c r="D369" s="833" t="s">
        <v>3118</v>
      </c>
      <c r="E369" s="834" t="s">
        <v>1727</v>
      </c>
      <c r="F369" s="832" t="s">
        <v>1701</v>
      </c>
      <c r="G369" s="832" t="s">
        <v>1940</v>
      </c>
      <c r="H369" s="832" t="s">
        <v>555</v>
      </c>
      <c r="I369" s="832" t="s">
        <v>2424</v>
      </c>
      <c r="J369" s="832" t="s">
        <v>2425</v>
      </c>
      <c r="K369" s="832" t="s">
        <v>2426</v>
      </c>
      <c r="L369" s="835">
        <v>188.16</v>
      </c>
      <c r="M369" s="835">
        <v>376.32</v>
      </c>
      <c r="N369" s="832">
        <v>2</v>
      </c>
      <c r="O369" s="836">
        <v>2</v>
      </c>
      <c r="P369" s="835">
        <v>188.16</v>
      </c>
      <c r="Q369" s="837">
        <v>0.5</v>
      </c>
      <c r="R369" s="832">
        <v>1</v>
      </c>
      <c r="S369" s="837">
        <v>0.5</v>
      </c>
      <c r="T369" s="836">
        <v>1</v>
      </c>
      <c r="U369" s="838">
        <v>0.5</v>
      </c>
    </row>
    <row r="370" spans="1:21" ht="14.4" customHeight="1" x14ac:dyDescent="0.3">
      <c r="A370" s="831">
        <v>4</v>
      </c>
      <c r="B370" s="832" t="s">
        <v>1698</v>
      </c>
      <c r="C370" s="832" t="s">
        <v>1705</v>
      </c>
      <c r="D370" s="833" t="s">
        <v>3118</v>
      </c>
      <c r="E370" s="834" t="s">
        <v>1727</v>
      </c>
      <c r="F370" s="832" t="s">
        <v>1701</v>
      </c>
      <c r="G370" s="832" t="s">
        <v>1940</v>
      </c>
      <c r="H370" s="832" t="s">
        <v>555</v>
      </c>
      <c r="I370" s="832" t="s">
        <v>2427</v>
      </c>
      <c r="J370" s="832" t="s">
        <v>2428</v>
      </c>
      <c r="K370" s="832" t="s">
        <v>2429</v>
      </c>
      <c r="L370" s="835">
        <v>5343.9</v>
      </c>
      <c r="M370" s="835">
        <v>16031.699999999999</v>
      </c>
      <c r="N370" s="832">
        <v>3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4</v>
      </c>
      <c r="B371" s="832" t="s">
        <v>1698</v>
      </c>
      <c r="C371" s="832" t="s">
        <v>1705</v>
      </c>
      <c r="D371" s="833" t="s">
        <v>3118</v>
      </c>
      <c r="E371" s="834" t="s">
        <v>1727</v>
      </c>
      <c r="F371" s="832" t="s">
        <v>1701</v>
      </c>
      <c r="G371" s="832" t="s">
        <v>1940</v>
      </c>
      <c r="H371" s="832" t="s">
        <v>555</v>
      </c>
      <c r="I371" s="832" t="s">
        <v>2430</v>
      </c>
      <c r="J371" s="832" t="s">
        <v>2047</v>
      </c>
      <c r="K371" s="832" t="s">
        <v>2431</v>
      </c>
      <c r="L371" s="835">
        <v>2304</v>
      </c>
      <c r="M371" s="835">
        <v>6912</v>
      </c>
      <c r="N371" s="832">
        <v>3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4</v>
      </c>
      <c r="B372" s="832" t="s">
        <v>1698</v>
      </c>
      <c r="C372" s="832" t="s">
        <v>1705</v>
      </c>
      <c r="D372" s="833" t="s">
        <v>3118</v>
      </c>
      <c r="E372" s="834" t="s">
        <v>1727</v>
      </c>
      <c r="F372" s="832" t="s">
        <v>1701</v>
      </c>
      <c r="G372" s="832" t="s">
        <v>1940</v>
      </c>
      <c r="H372" s="832" t="s">
        <v>555</v>
      </c>
      <c r="I372" s="832" t="s">
        <v>2104</v>
      </c>
      <c r="J372" s="832" t="s">
        <v>2105</v>
      </c>
      <c r="K372" s="832" t="s">
        <v>2106</v>
      </c>
      <c r="L372" s="835">
        <v>2939</v>
      </c>
      <c r="M372" s="835">
        <v>8817</v>
      </c>
      <c r="N372" s="832">
        <v>3</v>
      </c>
      <c r="O372" s="836">
        <v>3</v>
      </c>
      <c r="P372" s="835">
        <v>8817</v>
      </c>
      <c r="Q372" s="837">
        <v>1</v>
      </c>
      <c r="R372" s="832">
        <v>3</v>
      </c>
      <c r="S372" s="837">
        <v>1</v>
      </c>
      <c r="T372" s="836">
        <v>3</v>
      </c>
      <c r="U372" s="838">
        <v>1</v>
      </c>
    </row>
    <row r="373" spans="1:21" ht="14.4" customHeight="1" x14ac:dyDescent="0.3">
      <c r="A373" s="831">
        <v>4</v>
      </c>
      <c r="B373" s="832" t="s">
        <v>1698</v>
      </c>
      <c r="C373" s="832" t="s">
        <v>1705</v>
      </c>
      <c r="D373" s="833" t="s">
        <v>3118</v>
      </c>
      <c r="E373" s="834" t="s">
        <v>1727</v>
      </c>
      <c r="F373" s="832" t="s">
        <v>1701</v>
      </c>
      <c r="G373" s="832" t="s">
        <v>1940</v>
      </c>
      <c r="H373" s="832" t="s">
        <v>555</v>
      </c>
      <c r="I373" s="832" t="s">
        <v>2432</v>
      </c>
      <c r="J373" s="832" t="s">
        <v>2433</v>
      </c>
      <c r="K373" s="832" t="s">
        <v>2434</v>
      </c>
      <c r="L373" s="835">
        <v>335.62</v>
      </c>
      <c r="M373" s="835">
        <v>335.62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4</v>
      </c>
      <c r="B374" s="832" t="s">
        <v>1698</v>
      </c>
      <c r="C374" s="832" t="s">
        <v>1705</v>
      </c>
      <c r="D374" s="833" t="s">
        <v>3118</v>
      </c>
      <c r="E374" s="834" t="s">
        <v>1727</v>
      </c>
      <c r="F374" s="832" t="s">
        <v>1701</v>
      </c>
      <c r="G374" s="832" t="s">
        <v>1940</v>
      </c>
      <c r="H374" s="832" t="s">
        <v>555</v>
      </c>
      <c r="I374" s="832" t="s">
        <v>2110</v>
      </c>
      <c r="J374" s="832" t="s">
        <v>2111</v>
      </c>
      <c r="K374" s="832" t="s">
        <v>2112</v>
      </c>
      <c r="L374" s="835">
        <v>175</v>
      </c>
      <c r="M374" s="835">
        <v>525</v>
      </c>
      <c r="N374" s="832">
        <v>3</v>
      </c>
      <c r="O374" s="836">
        <v>3</v>
      </c>
      <c r="P374" s="835">
        <v>350</v>
      </c>
      <c r="Q374" s="837">
        <v>0.66666666666666663</v>
      </c>
      <c r="R374" s="832">
        <v>2</v>
      </c>
      <c r="S374" s="837">
        <v>0.66666666666666663</v>
      </c>
      <c r="T374" s="836">
        <v>2</v>
      </c>
      <c r="U374" s="838">
        <v>0.66666666666666663</v>
      </c>
    </row>
    <row r="375" spans="1:21" ht="14.4" customHeight="1" x14ac:dyDescent="0.3">
      <c r="A375" s="831">
        <v>4</v>
      </c>
      <c r="B375" s="832" t="s">
        <v>1698</v>
      </c>
      <c r="C375" s="832" t="s">
        <v>1705</v>
      </c>
      <c r="D375" s="833" t="s">
        <v>3118</v>
      </c>
      <c r="E375" s="834" t="s">
        <v>1727</v>
      </c>
      <c r="F375" s="832" t="s">
        <v>1701</v>
      </c>
      <c r="G375" s="832" t="s">
        <v>1940</v>
      </c>
      <c r="H375" s="832" t="s">
        <v>555</v>
      </c>
      <c r="I375" s="832" t="s">
        <v>2435</v>
      </c>
      <c r="J375" s="832" t="s">
        <v>2436</v>
      </c>
      <c r="K375" s="832" t="s">
        <v>2437</v>
      </c>
      <c r="L375" s="835">
        <v>2412.9</v>
      </c>
      <c r="M375" s="835">
        <v>14477.400000000001</v>
      </c>
      <c r="N375" s="832">
        <v>6</v>
      </c>
      <c r="O375" s="836">
        <v>1</v>
      </c>
      <c r="P375" s="835">
        <v>14477.400000000001</v>
      </c>
      <c r="Q375" s="837">
        <v>1</v>
      </c>
      <c r="R375" s="832">
        <v>6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4</v>
      </c>
      <c r="B376" s="832" t="s">
        <v>1698</v>
      </c>
      <c r="C376" s="832" t="s">
        <v>1705</v>
      </c>
      <c r="D376" s="833" t="s">
        <v>3118</v>
      </c>
      <c r="E376" s="834" t="s">
        <v>1727</v>
      </c>
      <c r="F376" s="832" t="s">
        <v>1701</v>
      </c>
      <c r="G376" s="832" t="s">
        <v>1940</v>
      </c>
      <c r="H376" s="832" t="s">
        <v>555</v>
      </c>
      <c r="I376" s="832" t="s">
        <v>2113</v>
      </c>
      <c r="J376" s="832" t="s">
        <v>2114</v>
      </c>
      <c r="K376" s="832" t="s">
        <v>2115</v>
      </c>
      <c r="L376" s="835">
        <v>2816</v>
      </c>
      <c r="M376" s="835">
        <v>25344</v>
      </c>
      <c r="N376" s="832">
        <v>9</v>
      </c>
      <c r="O376" s="836">
        <v>1</v>
      </c>
      <c r="P376" s="835">
        <v>25344</v>
      </c>
      <c r="Q376" s="837">
        <v>1</v>
      </c>
      <c r="R376" s="832">
        <v>9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4</v>
      </c>
      <c r="B377" s="832" t="s">
        <v>1698</v>
      </c>
      <c r="C377" s="832" t="s">
        <v>1705</v>
      </c>
      <c r="D377" s="833" t="s">
        <v>3118</v>
      </c>
      <c r="E377" s="834" t="s">
        <v>1727</v>
      </c>
      <c r="F377" s="832" t="s">
        <v>1701</v>
      </c>
      <c r="G377" s="832" t="s">
        <v>1940</v>
      </c>
      <c r="H377" s="832" t="s">
        <v>555</v>
      </c>
      <c r="I377" s="832" t="s">
        <v>2438</v>
      </c>
      <c r="J377" s="832" t="s">
        <v>2439</v>
      </c>
      <c r="K377" s="832" t="s">
        <v>2440</v>
      </c>
      <c r="L377" s="835">
        <v>2412.9</v>
      </c>
      <c r="M377" s="835">
        <v>14477.400000000001</v>
      </c>
      <c r="N377" s="832">
        <v>6</v>
      </c>
      <c r="O377" s="836">
        <v>1</v>
      </c>
      <c r="P377" s="835">
        <v>14477.400000000001</v>
      </c>
      <c r="Q377" s="837">
        <v>1</v>
      </c>
      <c r="R377" s="832">
        <v>6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4</v>
      </c>
      <c r="B378" s="832" t="s">
        <v>1698</v>
      </c>
      <c r="C378" s="832" t="s">
        <v>1705</v>
      </c>
      <c r="D378" s="833" t="s">
        <v>3118</v>
      </c>
      <c r="E378" s="834" t="s">
        <v>1727</v>
      </c>
      <c r="F378" s="832" t="s">
        <v>1701</v>
      </c>
      <c r="G378" s="832" t="s">
        <v>1940</v>
      </c>
      <c r="H378" s="832" t="s">
        <v>555</v>
      </c>
      <c r="I378" s="832" t="s">
        <v>2441</v>
      </c>
      <c r="J378" s="832" t="s">
        <v>2442</v>
      </c>
      <c r="K378" s="832" t="s">
        <v>2443</v>
      </c>
      <c r="L378" s="835">
        <v>2411.62</v>
      </c>
      <c r="M378" s="835">
        <v>9646.48</v>
      </c>
      <c r="N378" s="832">
        <v>4</v>
      </c>
      <c r="O378" s="836">
        <v>1</v>
      </c>
      <c r="P378" s="835">
        <v>9646.48</v>
      </c>
      <c r="Q378" s="837">
        <v>1</v>
      </c>
      <c r="R378" s="832">
        <v>4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4</v>
      </c>
      <c r="B379" s="832" t="s">
        <v>1698</v>
      </c>
      <c r="C379" s="832" t="s">
        <v>1705</v>
      </c>
      <c r="D379" s="833" t="s">
        <v>3118</v>
      </c>
      <c r="E379" s="834" t="s">
        <v>1727</v>
      </c>
      <c r="F379" s="832" t="s">
        <v>1701</v>
      </c>
      <c r="G379" s="832" t="s">
        <v>1940</v>
      </c>
      <c r="H379" s="832" t="s">
        <v>555</v>
      </c>
      <c r="I379" s="832" t="s">
        <v>2444</v>
      </c>
      <c r="J379" s="832" t="s">
        <v>2146</v>
      </c>
      <c r="K379" s="832" t="s">
        <v>2445</v>
      </c>
      <c r="L379" s="835">
        <v>2809.49</v>
      </c>
      <c r="M379" s="835">
        <v>25285.409999999996</v>
      </c>
      <c r="N379" s="832">
        <v>9</v>
      </c>
      <c r="O379" s="836">
        <v>1</v>
      </c>
      <c r="P379" s="835">
        <v>25285.409999999996</v>
      </c>
      <c r="Q379" s="837">
        <v>1</v>
      </c>
      <c r="R379" s="832">
        <v>9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4</v>
      </c>
      <c r="B380" s="832" t="s">
        <v>1698</v>
      </c>
      <c r="C380" s="832" t="s">
        <v>1705</v>
      </c>
      <c r="D380" s="833" t="s">
        <v>3118</v>
      </c>
      <c r="E380" s="834" t="s">
        <v>1727</v>
      </c>
      <c r="F380" s="832" t="s">
        <v>1701</v>
      </c>
      <c r="G380" s="832" t="s">
        <v>1940</v>
      </c>
      <c r="H380" s="832" t="s">
        <v>555</v>
      </c>
      <c r="I380" s="832" t="s">
        <v>2446</v>
      </c>
      <c r="J380" s="832" t="s">
        <v>2447</v>
      </c>
      <c r="K380" s="832" t="s">
        <v>2448</v>
      </c>
      <c r="L380" s="835">
        <v>221.37</v>
      </c>
      <c r="M380" s="835">
        <v>221.37</v>
      </c>
      <c r="N380" s="832">
        <v>1</v>
      </c>
      <c r="O380" s="836">
        <v>1</v>
      </c>
      <c r="P380" s="835">
        <v>221.37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4</v>
      </c>
      <c r="B381" s="832" t="s">
        <v>1698</v>
      </c>
      <c r="C381" s="832" t="s">
        <v>1705</v>
      </c>
      <c r="D381" s="833" t="s">
        <v>3118</v>
      </c>
      <c r="E381" s="834" t="s">
        <v>1727</v>
      </c>
      <c r="F381" s="832" t="s">
        <v>1701</v>
      </c>
      <c r="G381" s="832" t="s">
        <v>1940</v>
      </c>
      <c r="H381" s="832" t="s">
        <v>555</v>
      </c>
      <c r="I381" s="832" t="s">
        <v>2127</v>
      </c>
      <c r="J381" s="832" t="s">
        <v>2128</v>
      </c>
      <c r="K381" s="832" t="s">
        <v>2129</v>
      </c>
      <c r="L381" s="835">
        <v>1500</v>
      </c>
      <c r="M381" s="835">
        <v>9000</v>
      </c>
      <c r="N381" s="832">
        <v>6</v>
      </c>
      <c r="O381" s="836">
        <v>1</v>
      </c>
      <c r="P381" s="835">
        <v>9000</v>
      </c>
      <c r="Q381" s="837">
        <v>1</v>
      </c>
      <c r="R381" s="832">
        <v>6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4</v>
      </c>
      <c r="B382" s="832" t="s">
        <v>1698</v>
      </c>
      <c r="C382" s="832" t="s">
        <v>1705</v>
      </c>
      <c r="D382" s="833" t="s">
        <v>3118</v>
      </c>
      <c r="E382" s="834" t="s">
        <v>1727</v>
      </c>
      <c r="F382" s="832" t="s">
        <v>1701</v>
      </c>
      <c r="G382" s="832" t="s">
        <v>1940</v>
      </c>
      <c r="H382" s="832" t="s">
        <v>555</v>
      </c>
      <c r="I382" s="832" t="s">
        <v>2449</v>
      </c>
      <c r="J382" s="832" t="s">
        <v>2005</v>
      </c>
      <c r="K382" s="832" t="s">
        <v>2450</v>
      </c>
      <c r="L382" s="835">
        <v>1987.45</v>
      </c>
      <c r="M382" s="835">
        <v>5962.35</v>
      </c>
      <c r="N382" s="832">
        <v>3</v>
      </c>
      <c r="O382" s="836">
        <v>1</v>
      </c>
      <c r="P382" s="835">
        <v>5962.35</v>
      </c>
      <c r="Q382" s="837">
        <v>1</v>
      </c>
      <c r="R382" s="832">
        <v>3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4</v>
      </c>
      <c r="B383" s="832" t="s">
        <v>1698</v>
      </c>
      <c r="C383" s="832" t="s">
        <v>1705</v>
      </c>
      <c r="D383" s="833" t="s">
        <v>3118</v>
      </c>
      <c r="E383" s="834" t="s">
        <v>1727</v>
      </c>
      <c r="F383" s="832" t="s">
        <v>1701</v>
      </c>
      <c r="G383" s="832" t="s">
        <v>1940</v>
      </c>
      <c r="H383" s="832" t="s">
        <v>555</v>
      </c>
      <c r="I383" s="832" t="s">
        <v>2451</v>
      </c>
      <c r="J383" s="832" t="s">
        <v>2452</v>
      </c>
      <c r="K383" s="832" t="s">
        <v>2453</v>
      </c>
      <c r="L383" s="835">
        <v>5343.9</v>
      </c>
      <c r="M383" s="835">
        <v>10687.8</v>
      </c>
      <c r="N383" s="832">
        <v>2</v>
      </c>
      <c r="O383" s="836">
        <v>1</v>
      </c>
      <c r="P383" s="835">
        <v>10687.8</v>
      </c>
      <c r="Q383" s="837">
        <v>1</v>
      </c>
      <c r="R383" s="832">
        <v>2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4</v>
      </c>
      <c r="B384" s="832" t="s">
        <v>1698</v>
      </c>
      <c r="C384" s="832" t="s">
        <v>1705</v>
      </c>
      <c r="D384" s="833" t="s">
        <v>3118</v>
      </c>
      <c r="E384" s="834" t="s">
        <v>1727</v>
      </c>
      <c r="F384" s="832" t="s">
        <v>1701</v>
      </c>
      <c r="G384" s="832" t="s">
        <v>1940</v>
      </c>
      <c r="H384" s="832" t="s">
        <v>555</v>
      </c>
      <c r="I384" s="832" t="s">
        <v>2454</v>
      </c>
      <c r="J384" s="832" t="s">
        <v>2455</v>
      </c>
      <c r="K384" s="832" t="s">
        <v>2456</v>
      </c>
      <c r="L384" s="835">
        <v>2809.49</v>
      </c>
      <c r="M384" s="835">
        <v>33713.879999999997</v>
      </c>
      <c r="N384" s="832">
        <v>12</v>
      </c>
      <c r="O384" s="836">
        <v>2</v>
      </c>
      <c r="P384" s="835">
        <v>33713.879999999997</v>
      </c>
      <c r="Q384" s="837">
        <v>1</v>
      </c>
      <c r="R384" s="832">
        <v>12</v>
      </c>
      <c r="S384" s="837">
        <v>1</v>
      </c>
      <c r="T384" s="836">
        <v>2</v>
      </c>
      <c r="U384" s="838">
        <v>1</v>
      </c>
    </row>
    <row r="385" spans="1:21" ht="14.4" customHeight="1" x14ac:dyDescent="0.3">
      <c r="A385" s="831">
        <v>4</v>
      </c>
      <c r="B385" s="832" t="s">
        <v>1698</v>
      </c>
      <c r="C385" s="832" t="s">
        <v>1705</v>
      </c>
      <c r="D385" s="833" t="s">
        <v>3118</v>
      </c>
      <c r="E385" s="834" t="s">
        <v>1727</v>
      </c>
      <c r="F385" s="832" t="s">
        <v>1701</v>
      </c>
      <c r="G385" s="832" t="s">
        <v>1940</v>
      </c>
      <c r="H385" s="832" t="s">
        <v>555</v>
      </c>
      <c r="I385" s="832" t="s">
        <v>2136</v>
      </c>
      <c r="J385" s="832" t="s">
        <v>2137</v>
      </c>
      <c r="K385" s="832" t="s">
        <v>2138</v>
      </c>
      <c r="L385" s="835">
        <v>208.05</v>
      </c>
      <c r="M385" s="835">
        <v>1872.4499999999998</v>
      </c>
      <c r="N385" s="832">
        <v>9</v>
      </c>
      <c r="O385" s="836">
        <v>5</v>
      </c>
      <c r="P385" s="835">
        <v>1872.4499999999998</v>
      </c>
      <c r="Q385" s="837">
        <v>1</v>
      </c>
      <c r="R385" s="832">
        <v>9</v>
      </c>
      <c r="S385" s="837">
        <v>1</v>
      </c>
      <c r="T385" s="836">
        <v>5</v>
      </c>
      <c r="U385" s="838">
        <v>1</v>
      </c>
    </row>
    <row r="386" spans="1:21" ht="14.4" customHeight="1" x14ac:dyDescent="0.3">
      <c r="A386" s="831">
        <v>4</v>
      </c>
      <c r="B386" s="832" t="s">
        <v>1698</v>
      </c>
      <c r="C386" s="832" t="s">
        <v>1705</v>
      </c>
      <c r="D386" s="833" t="s">
        <v>3118</v>
      </c>
      <c r="E386" s="834" t="s">
        <v>1727</v>
      </c>
      <c r="F386" s="832" t="s">
        <v>1701</v>
      </c>
      <c r="G386" s="832" t="s">
        <v>1940</v>
      </c>
      <c r="H386" s="832" t="s">
        <v>555</v>
      </c>
      <c r="I386" s="832" t="s">
        <v>2457</v>
      </c>
      <c r="J386" s="832" t="s">
        <v>2458</v>
      </c>
      <c r="K386" s="832" t="s">
        <v>2459</v>
      </c>
      <c r="L386" s="835">
        <v>1499.54</v>
      </c>
      <c r="M386" s="835">
        <v>8997.24</v>
      </c>
      <c r="N386" s="832">
        <v>6</v>
      </c>
      <c r="O386" s="836">
        <v>1</v>
      </c>
      <c r="P386" s="835">
        <v>8997.24</v>
      </c>
      <c r="Q386" s="837">
        <v>1</v>
      </c>
      <c r="R386" s="832">
        <v>6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4</v>
      </c>
      <c r="B387" s="832" t="s">
        <v>1698</v>
      </c>
      <c r="C387" s="832" t="s">
        <v>1705</v>
      </c>
      <c r="D387" s="833" t="s">
        <v>3118</v>
      </c>
      <c r="E387" s="834" t="s">
        <v>1727</v>
      </c>
      <c r="F387" s="832" t="s">
        <v>1701</v>
      </c>
      <c r="G387" s="832" t="s">
        <v>1940</v>
      </c>
      <c r="H387" s="832" t="s">
        <v>555</v>
      </c>
      <c r="I387" s="832" t="s">
        <v>2460</v>
      </c>
      <c r="J387" s="832" t="s">
        <v>2461</v>
      </c>
      <c r="K387" s="832" t="s">
        <v>2462</v>
      </c>
      <c r="L387" s="835">
        <v>1487.79</v>
      </c>
      <c r="M387" s="835">
        <v>8926.74</v>
      </c>
      <c r="N387" s="832">
        <v>6</v>
      </c>
      <c r="O387" s="836">
        <v>1</v>
      </c>
      <c r="P387" s="835">
        <v>8926.74</v>
      </c>
      <c r="Q387" s="837">
        <v>1</v>
      </c>
      <c r="R387" s="832">
        <v>6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4</v>
      </c>
      <c r="B388" s="832" t="s">
        <v>1698</v>
      </c>
      <c r="C388" s="832" t="s">
        <v>1705</v>
      </c>
      <c r="D388" s="833" t="s">
        <v>3118</v>
      </c>
      <c r="E388" s="834" t="s">
        <v>1727</v>
      </c>
      <c r="F388" s="832" t="s">
        <v>1701</v>
      </c>
      <c r="G388" s="832" t="s">
        <v>1940</v>
      </c>
      <c r="H388" s="832" t="s">
        <v>555</v>
      </c>
      <c r="I388" s="832" t="s">
        <v>2139</v>
      </c>
      <c r="J388" s="832" t="s">
        <v>2140</v>
      </c>
      <c r="K388" s="832" t="s">
        <v>2141</v>
      </c>
      <c r="L388" s="835">
        <v>1629.94</v>
      </c>
      <c r="M388" s="835">
        <v>24449.100000000002</v>
      </c>
      <c r="N388" s="832">
        <v>15</v>
      </c>
      <c r="O388" s="836">
        <v>3</v>
      </c>
      <c r="P388" s="835">
        <v>24449.100000000002</v>
      </c>
      <c r="Q388" s="837">
        <v>1</v>
      </c>
      <c r="R388" s="832">
        <v>15</v>
      </c>
      <c r="S388" s="837">
        <v>1</v>
      </c>
      <c r="T388" s="836">
        <v>3</v>
      </c>
      <c r="U388" s="838">
        <v>1</v>
      </c>
    </row>
    <row r="389" spans="1:21" ht="14.4" customHeight="1" x14ac:dyDescent="0.3">
      <c r="A389" s="831">
        <v>4</v>
      </c>
      <c r="B389" s="832" t="s">
        <v>1698</v>
      </c>
      <c r="C389" s="832" t="s">
        <v>1705</v>
      </c>
      <c r="D389" s="833" t="s">
        <v>3118</v>
      </c>
      <c r="E389" s="834" t="s">
        <v>1727</v>
      </c>
      <c r="F389" s="832" t="s">
        <v>1701</v>
      </c>
      <c r="G389" s="832" t="s">
        <v>1940</v>
      </c>
      <c r="H389" s="832" t="s">
        <v>555</v>
      </c>
      <c r="I389" s="832" t="s">
        <v>2463</v>
      </c>
      <c r="J389" s="832" t="s">
        <v>2464</v>
      </c>
      <c r="K389" s="832" t="s">
        <v>2465</v>
      </c>
      <c r="L389" s="835">
        <v>1992.32</v>
      </c>
      <c r="M389" s="835">
        <v>9961.6</v>
      </c>
      <c r="N389" s="832">
        <v>5</v>
      </c>
      <c r="O389" s="836">
        <v>1</v>
      </c>
      <c r="P389" s="835">
        <v>9961.6</v>
      </c>
      <c r="Q389" s="837">
        <v>1</v>
      </c>
      <c r="R389" s="832">
        <v>5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4</v>
      </c>
      <c r="B390" s="832" t="s">
        <v>1698</v>
      </c>
      <c r="C390" s="832" t="s">
        <v>1705</v>
      </c>
      <c r="D390" s="833" t="s">
        <v>3118</v>
      </c>
      <c r="E390" s="834" t="s">
        <v>1727</v>
      </c>
      <c r="F390" s="832" t="s">
        <v>1701</v>
      </c>
      <c r="G390" s="832" t="s">
        <v>1940</v>
      </c>
      <c r="H390" s="832" t="s">
        <v>555</v>
      </c>
      <c r="I390" s="832" t="s">
        <v>2466</v>
      </c>
      <c r="J390" s="832" t="s">
        <v>2467</v>
      </c>
      <c r="K390" s="832" t="s">
        <v>2468</v>
      </c>
      <c r="L390" s="835">
        <v>5343.9</v>
      </c>
      <c r="M390" s="835">
        <v>16031.699999999999</v>
      </c>
      <c r="N390" s="832">
        <v>3</v>
      </c>
      <c r="O390" s="836">
        <v>2</v>
      </c>
      <c r="P390" s="835">
        <v>16031.699999999999</v>
      </c>
      <c r="Q390" s="837">
        <v>1</v>
      </c>
      <c r="R390" s="832">
        <v>3</v>
      </c>
      <c r="S390" s="837">
        <v>1</v>
      </c>
      <c r="T390" s="836">
        <v>2</v>
      </c>
      <c r="U390" s="838">
        <v>1</v>
      </c>
    </row>
    <row r="391" spans="1:21" ht="14.4" customHeight="1" x14ac:dyDescent="0.3">
      <c r="A391" s="831">
        <v>4</v>
      </c>
      <c r="B391" s="832" t="s">
        <v>1698</v>
      </c>
      <c r="C391" s="832" t="s">
        <v>1705</v>
      </c>
      <c r="D391" s="833" t="s">
        <v>3118</v>
      </c>
      <c r="E391" s="834" t="s">
        <v>1727</v>
      </c>
      <c r="F391" s="832" t="s">
        <v>1701</v>
      </c>
      <c r="G391" s="832" t="s">
        <v>1940</v>
      </c>
      <c r="H391" s="832" t="s">
        <v>555</v>
      </c>
      <c r="I391" s="832" t="s">
        <v>2469</v>
      </c>
      <c r="J391" s="832" t="s">
        <v>2082</v>
      </c>
      <c r="K391" s="832" t="s">
        <v>2470</v>
      </c>
      <c r="L391" s="835">
        <v>5341.94</v>
      </c>
      <c r="M391" s="835">
        <v>5341.94</v>
      </c>
      <c r="N391" s="832">
        <v>1</v>
      </c>
      <c r="O391" s="836">
        <v>1</v>
      </c>
      <c r="P391" s="835">
        <v>5341.94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4</v>
      </c>
      <c r="B392" s="832" t="s">
        <v>1698</v>
      </c>
      <c r="C392" s="832" t="s">
        <v>1705</v>
      </c>
      <c r="D392" s="833" t="s">
        <v>3118</v>
      </c>
      <c r="E392" s="834" t="s">
        <v>1727</v>
      </c>
      <c r="F392" s="832" t="s">
        <v>1701</v>
      </c>
      <c r="G392" s="832" t="s">
        <v>1940</v>
      </c>
      <c r="H392" s="832" t="s">
        <v>555</v>
      </c>
      <c r="I392" s="832" t="s">
        <v>2154</v>
      </c>
      <c r="J392" s="832" t="s">
        <v>2155</v>
      </c>
      <c r="K392" s="832" t="s">
        <v>2156</v>
      </c>
      <c r="L392" s="835">
        <v>1204.22</v>
      </c>
      <c r="M392" s="835">
        <v>1204.22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4</v>
      </c>
      <c r="B393" s="832" t="s">
        <v>1698</v>
      </c>
      <c r="C393" s="832" t="s">
        <v>1705</v>
      </c>
      <c r="D393" s="833" t="s">
        <v>3118</v>
      </c>
      <c r="E393" s="834" t="s">
        <v>1727</v>
      </c>
      <c r="F393" s="832" t="s">
        <v>1701</v>
      </c>
      <c r="G393" s="832" t="s">
        <v>1940</v>
      </c>
      <c r="H393" s="832" t="s">
        <v>555</v>
      </c>
      <c r="I393" s="832" t="s">
        <v>2157</v>
      </c>
      <c r="J393" s="832" t="s">
        <v>2158</v>
      </c>
      <c r="K393" s="832" t="s">
        <v>2159</v>
      </c>
      <c r="L393" s="835">
        <v>1350</v>
      </c>
      <c r="M393" s="835">
        <v>2700</v>
      </c>
      <c r="N393" s="832">
        <v>2</v>
      </c>
      <c r="O393" s="836">
        <v>1</v>
      </c>
      <c r="P393" s="835">
        <v>2700</v>
      </c>
      <c r="Q393" s="837">
        <v>1</v>
      </c>
      <c r="R393" s="832">
        <v>2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4</v>
      </c>
      <c r="B394" s="832" t="s">
        <v>1698</v>
      </c>
      <c r="C394" s="832" t="s">
        <v>1705</v>
      </c>
      <c r="D394" s="833" t="s">
        <v>3118</v>
      </c>
      <c r="E394" s="834" t="s">
        <v>1727</v>
      </c>
      <c r="F394" s="832" t="s">
        <v>1701</v>
      </c>
      <c r="G394" s="832" t="s">
        <v>1940</v>
      </c>
      <c r="H394" s="832" t="s">
        <v>555</v>
      </c>
      <c r="I394" s="832" t="s">
        <v>2471</v>
      </c>
      <c r="J394" s="832" t="s">
        <v>2323</v>
      </c>
      <c r="K394" s="832" t="s">
        <v>2472</v>
      </c>
      <c r="L394" s="835">
        <v>2473.21</v>
      </c>
      <c r="M394" s="835">
        <v>2473.21</v>
      </c>
      <c r="N394" s="832">
        <v>1</v>
      </c>
      <c r="O394" s="836">
        <v>1</v>
      </c>
      <c r="P394" s="835">
        <v>2473.21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4</v>
      </c>
      <c r="B395" s="832" t="s">
        <v>1698</v>
      </c>
      <c r="C395" s="832" t="s">
        <v>1705</v>
      </c>
      <c r="D395" s="833" t="s">
        <v>3118</v>
      </c>
      <c r="E395" s="834" t="s">
        <v>1727</v>
      </c>
      <c r="F395" s="832" t="s">
        <v>1701</v>
      </c>
      <c r="G395" s="832" t="s">
        <v>1906</v>
      </c>
      <c r="H395" s="832" t="s">
        <v>555</v>
      </c>
      <c r="I395" s="832" t="s">
        <v>2163</v>
      </c>
      <c r="J395" s="832" t="s">
        <v>1911</v>
      </c>
      <c r="K395" s="832" t="s">
        <v>2164</v>
      </c>
      <c r="L395" s="835">
        <v>100</v>
      </c>
      <c r="M395" s="835">
        <v>200</v>
      </c>
      <c r="N395" s="832">
        <v>2</v>
      </c>
      <c r="O395" s="836">
        <v>1</v>
      </c>
      <c r="P395" s="835">
        <v>200</v>
      </c>
      <c r="Q395" s="837">
        <v>1</v>
      </c>
      <c r="R395" s="832">
        <v>2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4</v>
      </c>
      <c r="B396" s="832" t="s">
        <v>1698</v>
      </c>
      <c r="C396" s="832" t="s">
        <v>1705</v>
      </c>
      <c r="D396" s="833" t="s">
        <v>3118</v>
      </c>
      <c r="E396" s="834" t="s">
        <v>1727</v>
      </c>
      <c r="F396" s="832" t="s">
        <v>1701</v>
      </c>
      <c r="G396" s="832" t="s">
        <v>2168</v>
      </c>
      <c r="H396" s="832" t="s">
        <v>555</v>
      </c>
      <c r="I396" s="832" t="s">
        <v>2169</v>
      </c>
      <c r="J396" s="832" t="s">
        <v>2170</v>
      </c>
      <c r="K396" s="832" t="s">
        <v>2171</v>
      </c>
      <c r="L396" s="835">
        <v>410</v>
      </c>
      <c r="M396" s="835">
        <v>8200</v>
      </c>
      <c r="N396" s="832">
        <v>20</v>
      </c>
      <c r="O396" s="836">
        <v>20</v>
      </c>
      <c r="P396" s="835">
        <v>8200</v>
      </c>
      <c r="Q396" s="837">
        <v>1</v>
      </c>
      <c r="R396" s="832">
        <v>20</v>
      </c>
      <c r="S396" s="837">
        <v>1</v>
      </c>
      <c r="T396" s="836">
        <v>20</v>
      </c>
      <c r="U396" s="838">
        <v>1</v>
      </c>
    </row>
    <row r="397" spans="1:21" ht="14.4" customHeight="1" x14ac:dyDescent="0.3">
      <c r="A397" s="831">
        <v>4</v>
      </c>
      <c r="B397" s="832" t="s">
        <v>1698</v>
      </c>
      <c r="C397" s="832" t="s">
        <v>1705</v>
      </c>
      <c r="D397" s="833" t="s">
        <v>3118</v>
      </c>
      <c r="E397" s="834" t="s">
        <v>1727</v>
      </c>
      <c r="F397" s="832" t="s">
        <v>1701</v>
      </c>
      <c r="G397" s="832" t="s">
        <v>2175</v>
      </c>
      <c r="H397" s="832" t="s">
        <v>555</v>
      </c>
      <c r="I397" s="832" t="s">
        <v>2176</v>
      </c>
      <c r="J397" s="832" t="s">
        <v>2177</v>
      </c>
      <c r="K397" s="832" t="s">
        <v>2178</v>
      </c>
      <c r="L397" s="835">
        <v>900</v>
      </c>
      <c r="M397" s="835">
        <v>4500</v>
      </c>
      <c r="N397" s="832">
        <v>5</v>
      </c>
      <c r="O397" s="836">
        <v>5</v>
      </c>
      <c r="P397" s="835">
        <v>4500</v>
      </c>
      <c r="Q397" s="837">
        <v>1</v>
      </c>
      <c r="R397" s="832">
        <v>5</v>
      </c>
      <c r="S397" s="837">
        <v>1</v>
      </c>
      <c r="T397" s="836">
        <v>5</v>
      </c>
      <c r="U397" s="838">
        <v>1</v>
      </c>
    </row>
    <row r="398" spans="1:21" ht="14.4" customHeight="1" x14ac:dyDescent="0.3">
      <c r="A398" s="831">
        <v>4</v>
      </c>
      <c r="B398" s="832" t="s">
        <v>1698</v>
      </c>
      <c r="C398" s="832" t="s">
        <v>1705</v>
      </c>
      <c r="D398" s="833" t="s">
        <v>3118</v>
      </c>
      <c r="E398" s="834" t="s">
        <v>1728</v>
      </c>
      <c r="F398" s="832" t="s">
        <v>1699</v>
      </c>
      <c r="G398" s="832" t="s">
        <v>1757</v>
      </c>
      <c r="H398" s="832" t="s">
        <v>555</v>
      </c>
      <c r="I398" s="832" t="s">
        <v>2473</v>
      </c>
      <c r="J398" s="832" t="s">
        <v>711</v>
      </c>
      <c r="K398" s="832" t="s">
        <v>2474</v>
      </c>
      <c r="L398" s="835">
        <v>0</v>
      </c>
      <c r="M398" s="835">
        <v>0</v>
      </c>
      <c r="N398" s="832">
        <v>3</v>
      </c>
      <c r="O398" s="836">
        <v>1</v>
      </c>
      <c r="P398" s="835">
        <v>0</v>
      </c>
      <c r="Q398" s="837"/>
      <c r="R398" s="832">
        <v>3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4</v>
      </c>
      <c r="B399" s="832" t="s">
        <v>1698</v>
      </c>
      <c r="C399" s="832" t="s">
        <v>1705</v>
      </c>
      <c r="D399" s="833" t="s">
        <v>3118</v>
      </c>
      <c r="E399" s="834" t="s">
        <v>1728</v>
      </c>
      <c r="F399" s="832" t="s">
        <v>1699</v>
      </c>
      <c r="G399" s="832" t="s">
        <v>2261</v>
      </c>
      <c r="H399" s="832" t="s">
        <v>555</v>
      </c>
      <c r="I399" s="832" t="s">
        <v>2475</v>
      </c>
      <c r="J399" s="832" t="s">
        <v>2476</v>
      </c>
      <c r="K399" s="832" t="s">
        <v>2477</v>
      </c>
      <c r="L399" s="835">
        <v>64.56</v>
      </c>
      <c r="M399" s="835">
        <v>64.56</v>
      </c>
      <c r="N399" s="832">
        <v>1</v>
      </c>
      <c r="O399" s="836">
        <v>1</v>
      </c>
      <c r="P399" s="835">
        <v>64.56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4</v>
      </c>
      <c r="B400" s="832" t="s">
        <v>1698</v>
      </c>
      <c r="C400" s="832" t="s">
        <v>1705</v>
      </c>
      <c r="D400" s="833" t="s">
        <v>3118</v>
      </c>
      <c r="E400" s="834" t="s">
        <v>1728</v>
      </c>
      <c r="F400" s="832" t="s">
        <v>1699</v>
      </c>
      <c r="G400" s="832" t="s">
        <v>2261</v>
      </c>
      <c r="H400" s="832" t="s">
        <v>555</v>
      </c>
      <c r="I400" s="832" t="s">
        <v>2478</v>
      </c>
      <c r="J400" s="832" t="s">
        <v>2479</v>
      </c>
      <c r="K400" s="832" t="s">
        <v>2480</v>
      </c>
      <c r="L400" s="835">
        <v>161.4</v>
      </c>
      <c r="M400" s="835">
        <v>161.4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4</v>
      </c>
      <c r="B401" s="832" t="s">
        <v>1698</v>
      </c>
      <c r="C401" s="832" t="s">
        <v>1705</v>
      </c>
      <c r="D401" s="833" t="s">
        <v>3118</v>
      </c>
      <c r="E401" s="834" t="s">
        <v>1728</v>
      </c>
      <c r="F401" s="832" t="s">
        <v>1699</v>
      </c>
      <c r="G401" s="832" t="s">
        <v>2186</v>
      </c>
      <c r="H401" s="832" t="s">
        <v>555</v>
      </c>
      <c r="I401" s="832" t="s">
        <v>2481</v>
      </c>
      <c r="J401" s="832" t="s">
        <v>2188</v>
      </c>
      <c r="K401" s="832" t="s">
        <v>2482</v>
      </c>
      <c r="L401" s="835">
        <v>91.11</v>
      </c>
      <c r="M401" s="835">
        <v>273.33</v>
      </c>
      <c r="N401" s="832">
        <v>3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4</v>
      </c>
      <c r="B402" s="832" t="s">
        <v>1698</v>
      </c>
      <c r="C402" s="832" t="s">
        <v>1705</v>
      </c>
      <c r="D402" s="833" t="s">
        <v>3118</v>
      </c>
      <c r="E402" s="834" t="s">
        <v>1728</v>
      </c>
      <c r="F402" s="832" t="s">
        <v>1699</v>
      </c>
      <c r="G402" s="832" t="s">
        <v>2483</v>
      </c>
      <c r="H402" s="832" t="s">
        <v>597</v>
      </c>
      <c r="I402" s="832" t="s">
        <v>2484</v>
      </c>
      <c r="J402" s="832" t="s">
        <v>1030</v>
      </c>
      <c r="K402" s="832" t="s">
        <v>2485</v>
      </c>
      <c r="L402" s="835">
        <v>85.02</v>
      </c>
      <c r="M402" s="835">
        <v>85.02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4</v>
      </c>
      <c r="B403" s="832" t="s">
        <v>1698</v>
      </c>
      <c r="C403" s="832" t="s">
        <v>1705</v>
      </c>
      <c r="D403" s="833" t="s">
        <v>3118</v>
      </c>
      <c r="E403" s="834" t="s">
        <v>1728</v>
      </c>
      <c r="F403" s="832" t="s">
        <v>1699</v>
      </c>
      <c r="G403" s="832" t="s">
        <v>2192</v>
      </c>
      <c r="H403" s="832" t="s">
        <v>555</v>
      </c>
      <c r="I403" s="832" t="s">
        <v>2193</v>
      </c>
      <c r="J403" s="832" t="s">
        <v>2194</v>
      </c>
      <c r="K403" s="832" t="s">
        <v>2195</v>
      </c>
      <c r="L403" s="835">
        <v>60.9</v>
      </c>
      <c r="M403" s="835">
        <v>243.6</v>
      </c>
      <c r="N403" s="832">
        <v>4</v>
      </c>
      <c r="O403" s="836">
        <v>1</v>
      </c>
      <c r="P403" s="835">
        <v>243.6</v>
      </c>
      <c r="Q403" s="837">
        <v>1</v>
      </c>
      <c r="R403" s="832">
        <v>4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4</v>
      </c>
      <c r="B404" s="832" t="s">
        <v>1698</v>
      </c>
      <c r="C404" s="832" t="s">
        <v>1705</v>
      </c>
      <c r="D404" s="833" t="s">
        <v>3118</v>
      </c>
      <c r="E404" s="834" t="s">
        <v>1728</v>
      </c>
      <c r="F404" s="832" t="s">
        <v>1699</v>
      </c>
      <c r="G404" s="832" t="s">
        <v>1813</v>
      </c>
      <c r="H404" s="832" t="s">
        <v>555</v>
      </c>
      <c r="I404" s="832" t="s">
        <v>1814</v>
      </c>
      <c r="J404" s="832" t="s">
        <v>947</v>
      </c>
      <c r="K404" s="832" t="s">
        <v>1815</v>
      </c>
      <c r="L404" s="835">
        <v>760.22</v>
      </c>
      <c r="M404" s="835">
        <v>760.22</v>
      </c>
      <c r="N404" s="832">
        <v>1</v>
      </c>
      <c r="O404" s="836">
        <v>1</v>
      </c>
      <c r="P404" s="835">
        <v>760.22</v>
      </c>
      <c r="Q404" s="837">
        <v>1</v>
      </c>
      <c r="R404" s="832">
        <v>1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4</v>
      </c>
      <c r="B405" s="832" t="s">
        <v>1698</v>
      </c>
      <c r="C405" s="832" t="s">
        <v>1705</v>
      </c>
      <c r="D405" s="833" t="s">
        <v>3118</v>
      </c>
      <c r="E405" s="834" t="s">
        <v>1728</v>
      </c>
      <c r="F405" s="832" t="s">
        <v>1699</v>
      </c>
      <c r="G405" s="832" t="s">
        <v>2486</v>
      </c>
      <c r="H405" s="832" t="s">
        <v>597</v>
      </c>
      <c r="I405" s="832" t="s">
        <v>2487</v>
      </c>
      <c r="J405" s="832" t="s">
        <v>2488</v>
      </c>
      <c r="K405" s="832" t="s">
        <v>2489</v>
      </c>
      <c r="L405" s="835">
        <v>126.27</v>
      </c>
      <c r="M405" s="835">
        <v>126.27</v>
      </c>
      <c r="N405" s="832">
        <v>1</v>
      </c>
      <c r="O405" s="836">
        <v>1</v>
      </c>
      <c r="P405" s="835">
        <v>126.27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4</v>
      </c>
      <c r="B406" s="832" t="s">
        <v>1698</v>
      </c>
      <c r="C406" s="832" t="s">
        <v>1705</v>
      </c>
      <c r="D406" s="833" t="s">
        <v>3118</v>
      </c>
      <c r="E406" s="834" t="s">
        <v>1728</v>
      </c>
      <c r="F406" s="832" t="s">
        <v>1699</v>
      </c>
      <c r="G406" s="832" t="s">
        <v>1826</v>
      </c>
      <c r="H406" s="832" t="s">
        <v>555</v>
      </c>
      <c r="I406" s="832" t="s">
        <v>1827</v>
      </c>
      <c r="J406" s="832" t="s">
        <v>656</v>
      </c>
      <c r="K406" s="832" t="s">
        <v>1828</v>
      </c>
      <c r="L406" s="835">
        <v>248.55</v>
      </c>
      <c r="M406" s="835">
        <v>994.2</v>
      </c>
      <c r="N406" s="832">
        <v>4</v>
      </c>
      <c r="O406" s="836">
        <v>4</v>
      </c>
      <c r="P406" s="835">
        <v>994.2</v>
      </c>
      <c r="Q406" s="837">
        <v>1</v>
      </c>
      <c r="R406" s="832">
        <v>4</v>
      </c>
      <c r="S406" s="837">
        <v>1</v>
      </c>
      <c r="T406" s="836">
        <v>4</v>
      </c>
      <c r="U406" s="838">
        <v>1</v>
      </c>
    </row>
    <row r="407" spans="1:21" ht="14.4" customHeight="1" x14ac:dyDescent="0.3">
      <c r="A407" s="831">
        <v>4</v>
      </c>
      <c r="B407" s="832" t="s">
        <v>1698</v>
      </c>
      <c r="C407" s="832" t="s">
        <v>1705</v>
      </c>
      <c r="D407" s="833" t="s">
        <v>3118</v>
      </c>
      <c r="E407" s="834" t="s">
        <v>1728</v>
      </c>
      <c r="F407" s="832" t="s">
        <v>1699</v>
      </c>
      <c r="G407" s="832" t="s">
        <v>1871</v>
      </c>
      <c r="H407" s="832" t="s">
        <v>555</v>
      </c>
      <c r="I407" s="832" t="s">
        <v>1872</v>
      </c>
      <c r="J407" s="832" t="s">
        <v>628</v>
      </c>
      <c r="K407" s="832" t="s">
        <v>1873</v>
      </c>
      <c r="L407" s="835">
        <v>53.57</v>
      </c>
      <c r="M407" s="835">
        <v>107.14</v>
      </c>
      <c r="N407" s="832">
        <v>2</v>
      </c>
      <c r="O407" s="836">
        <v>1</v>
      </c>
      <c r="P407" s="835">
        <v>107.14</v>
      </c>
      <c r="Q407" s="837">
        <v>1</v>
      </c>
      <c r="R407" s="832">
        <v>2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4</v>
      </c>
      <c r="B408" s="832" t="s">
        <v>1698</v>
      </c>
      <c r="C408" s="832" t="s">
        <v>1705</v>
      </c>
      <c r="D408" s="833" t="s">
        <v>3118</v>
      </c>
      <c r="E408" s="834" t="s">
        <v>1728</v>
      </c>
      <c r="F408" s="832" t="s">
        <v>1699</v>
      </c>
      <c r="G408" s="832" t="s">
        <v>1887</v>
      </c>
      <c r="H408" s="832" t="s">
        <v>555</v>
      </c>
      <c r="I408" s="832" t="s">
        <v>2198</v>
      </c>
      <c r="J408" s="832" t="s">
        <v>853</v>
      </c>
      <c r="K408" s="832" t="s">
        <v>2199</v>
      </c>
      <c r="L408" s="835">
        <v>48.42</v>
      </c>
      <c r="M408" s="835">
        <v>193.68</v>
      </c>
      <c r="N408" s="832">
        <v>4</v>
      </c>
      <c r="O408" s="836">
        <v>2</v>
      </c>
      <c r="P408" s="835">
        <v>145.26</v>
      </c>
      <c r="Q408" s="837">
        <v>0.74999999999999989</v>
      </c>
      <c r="R408" s="832">
        <v>3</v>
      </c>
      <c r="S408" s="837">
        <v>0.75</v>
      </c>
      <c r="T408" s="836">
        <v>1.5</v>
      </c>
      <c r="U408" s="838">
        <v>0.75</v>
      </c>
    </row>
    <row r="409" spans="1:21" ht="14.4" customHeight="1" x14ac:dyDescent="0.3">
      <c r="A409" s="831">
        <v>4</v>
      </c>
      <c r="B409" s="832" t="s">
        <v>1698</v>
      </c>
      <c r="C409" s="832" t="s">
        <v>1705</v>
      </c>
      <c r="D409" s="833" t="s">
        <v>3118</v>
      </c>
      <c r="E409" s="834" t="s">
        <v>1728</v>
      </c>
      <c r="F409" s="832" t="s">
        <v>1699</v>
      </c>
      <c r="G409" s="832" t="s">
        <v>1763</v>
      </c>
      <c r="H409" s="832" t="s">
        <v>555</v>
      </c>
      <c r="I409" s="832" t="s">
        <v>1816</v>
      </c>
      <c r="J409" s="832" t="s">
        <v>670</v>
      </c>
      <c r="K409" s="832" t="s">
        <v>1817</v>
      </c>
      <c r="L409" s="835">
        <v>103.67</v>
      </c>
      <c r="M409" s="835">
        <v>207.34</v>
      </c>
      <c r="N409" s="832">
        <v>2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4</v>
      </c>
      <c r="B410" s="832" t="s">
        <v>1698</v>
      </c>
      <c r="C410" s="832" t="s">
        <v>1705</v>
      </c>
      <c r="D410" s="833" t="s">
        <v>3118</v>
      </c>
      <c r="E410" s="834" t="s">
        <v>1728</v>
      </c>
      <c r="F410" s="832" t="s">
        <v>1699</v>
      </c>
      <c r="G410" s="832" t="s">
        <v>1934</v>
      </c>
      <c r="H410" s="832" t="s">
        <v>555</v>
      </c>
      <c r="I410" s="832" t="s">
        <v>2490</v>
      </c>
      <c r="J410" s="832" t="s">
        <v>2491</v>
      </c>
      <c r="K410" s="832" t="s">
        <v>1937</v>
      </c>
      <c r="L410" s="835">
        <v>248.55</v>
      </c>
      <c r="M410" s="835">
        <v>3231.1499999999996</v>
      </c>
      <c r="N410" s="832">
        <v>13</v>
      </c>
      <c r="O410" s="836">
        <v>12</v>
      </c>
      <c r="P410" s="835">
        <v>1491.3</v>
      </c>
      <c r="Q410" s="837">
        <v>0.46153846153846156</v>
      </c>
      <c r="R410" s="832">
        <v>6</v>
      </c>
      <c r="S410" s="837">
        <v>0.46153846153846156</v>
      </c>
      <c r="T410" s="836">
        <v>6</v>
      </c>
      <c r="U410" s="838">
        <v>0.5</v>
      </c>
    </row>
    <row r="411" spans="1:21" ht="14.4" customHeight="1" x14ac:dyDescent="0.3">
      <c r="A411" s="831">
        <v>4</v>
      </c>
      <c r="B411" s="832" t="s">
        <v>1698</v>
      </c>
      <c r="C411" s="832" t="s">
        <v>1705</v>
      </c>
      <c r="D411" s="833" t="s">
        <v>3118</v>
      </c>
      <c r="E411" s="834" t="s">
        <v>1728</v>
      </c>
      <c r="F411" s="832" t="s">
        <v>1699</v>
      </c>
      <c r="G411" s="832" t="s">
        <v>1891</v>
      </c>
      <c r="H411" s="832" t="s">
        <v>555</v>
      </c>
      <c r="I411" s="832" t="s">
        <v>2227</v>
      </c>
      <c r="J411" s="832" t="s">
        <v>600</v>
      </c>
      <c r="K411" s="832" t="s">
        <v>1893</v>
      </c>
      <c r="L411" s="835">
        <v>108.44</v>
      </c>
      <c r="M411" s="835">
        <v>108.44</v>
      </c>
      <c r="N411" s="832">
        <v>1</v>
      </c>
      <c r="O411" s="836">
        <v>0.5</v>
      </c>
      <c r="P411" s="835">
        <v>108.44</v>
      </c>
      <c r="Q411" s="837">
        <v>1</v>
      </c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4</v>
      </c>
      <c r="B412" s="832" t="s">
        <v>1698</v>
      </c>
      <c r="C412" s="832" t="s">
        <v>1705</v>
      </c>
      <c r="D412" s="833" t="s">
        <v>3118</v>
      </c>
      <c r="E412" s="834" t="s">
        <v>1728</v>
      </c>
      <c r="F412" s="832" t="s">
        <v>1699</v>
      </c>
      <c r="G412" s="832" t="s">
        <v>2299</v>
      </c>
      <c r="H412" s="832" t="s">
        <v>555</v>
      </c>
      <c r="I412" s="832" t="s">
        <v>2492</v>
      </c>
      <c r="J412" s="832" t="s">
        <v>2493</v>
      </c>
      <c r="K412" s="832" t="s">
        <v>2494</v>
      </c>
      <c r="L412" s="835">
        <v>0</v>
      </c>
      <c r="M412" s="835">
        <v>0</v>
      </c>
      <c r="N412" s="832">
        <v>6</v>
      </c>
      <c r="O412" s="836">
        <v>1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4</v>
      </c>
      <c r="B413" s="832" t="s">
        <v>1698</v>
      </c>
      <c r="C413" s="832" t="s">
        <v>1705</v>
      </c>
      <c r="D413" s="833" t="s">
        <v>3118</v>
      </c>
      <c r="E413" s="834" t="s">
        <v>1728</v>
      </c>
      <c r="F413" s="832" t="s">
        <v>1699</v>
      </c>
      <c r="G413" s="832" t="s">
        <v>2495</v>
      </c>
      <c r="H413" s="832" t="s">
        <v>555</v>
      </c>
      <c r="I413" s="832" t="s">
        <v>2496</v>
      </c>
      <c r="J413" s="832" t="s">
        <v>2497</v>
      </c>
      <c r="K413" s="832" t="s">
        <v>2498</v>
      </c>
      <c r="L413" s="835">
        <v>210.38</v>
      </c>
      <c r="M413" s="835">
        <v>420.76</v>
      </c>
      <c r="N413" s="832">
        <v>2</v>
      </c>
      <c r="O413" s="836">
        <v>0.5</v>
      </c>
      <c r="P413" s="835">
        <v>420.76</v>
      </c>
      <c r="Q413" s="837">
        <v>1</v>
      </c>
      <c r="R413" s="832">
        <v>2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4</v>
      </c>
      <c r="B414" s="832" t="s">
        <v>1698</v>
      </c>
      <c r="C414" s="832" t="s">
        <v>1705</v>
      </c>
      <c r="D414" s="833" t="s">
        <v>3118</v>
      </c>
      <c r="E414" s="834" t="s">
        <v>1728</v>
      </c>
      <c r="F414" s="832" t="s">
        <v>1699</v>
      </c>
      <c r="G414" s="832" t="s">
        <v>1770</v>
      </c>
      <c r="H414" s="832" t="s">
        <v>597</v>
      </c>
      <c r="I414" s="832" t="s">
        <v>1341</v>
      </c>
      <c r="J414" s="832" t="s">
        <v>1342</v>
      </c>
      <c r="K414" s="832" t="s">
        <v>1343</v>
      </c>
      <c r="L414" s="835">
        <v>414.07</v>
      </c>
      <c r="M414" s="835">
        <v>414.07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4</v>
      </c>
      <c r="B415" s="832" t="s">
        <v>1698</v>
      </c>
      <c r="C415" s="832" t="s">
        <v>1705</v>
      </c>
      <c r="D415" s="833" t="s">
        <v>3118</v>
      </c>
      <c r="E415" s="834" t="s">
        <v>1728</v>
      </c>
      <c r="F415" s="832" t="s">
        <v>1699</v>
      </c>
      <c r="G415" s="832" t="s">
        <v>2499</v>
      </c>
      <c r="H415" s="832" t="s">
        <v>555</v>
      </c>
      <c r="I415" s="832" t="s">
        <v>2500</v>
      </c>
      <c r="J415" s="832" t="s">
        <v>905</v>
      </c>
      <c r="K415" s="832" t="s">
        <v>2501</v>
      </c>
      <c r="L415" s="835">
        <v>0</v>
      </c>
      <c r="M415" s="835">
        <v>0</v>
      </c>
      <c r="N415" s="832">
        <v>2</v>
      </c>
      <c r="O415" s="836">
        <v>0.5</v>
      </c>
      <c r="P415" s="835">
        <v>0</v>
      </c>
      <c r="Q415" s="837"/>
      <c r="R415" s="832">
        <v>2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4</v>
      </c>
      <c r="B416" s="832" t="s">
        <v>1698</v>
      </c>
      <c r="C416" s="832" t="s">
        <v>1705</v>
      </c>
      <c r="D416" s="833" t="s">
        <v>3118</v>
      </c>
      <c r="E416" s="834" t="s">
        <v>1728</v>
      </c>
      <c r="F416" s="832" t="s">
        <v>1699</v>
      </c>
      <c r="G416" s="832" t="s">
        <v>1771</v>
      </c>
      <c r="H416" s="832" t="s">
        <v>597</v>
      </c>
      <c r="I416" s="832" t="s">
        <v>1530</v>
      </c>
      <c r="J416" s="832" t="s">
        <v>970</v>
      </c>
      <c r="K416" s="832" t="s">
        <v>1531</v>
      </c>
      <c r="L416" s="835">
        <v>154.36000000000001</v>
      </c>
      <c r="M416" s="835">
        <v>154.36000000000001</v>
      </c>
      <c r="N416" s="832">
        <v>1</v>
      </c>
      <c r="O416" s="836">
        <v>1</v>
      </c>
      <c r="P416" s="835">
        <v>154.36000000000001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4</v>
      </c>
      <c r="B417" s="832" t="s">
        <v>1698</v>
      </c>
      <c r="C417" s="832" t="s">
        <v>1705</v>
      </c>
      <c r="D417" s="833" t="s">
        <v>3118</v>
      </c>
      <c r="E417" s="834" t="s">
        <v>1728</v>
      </c>
      <c r="F417" s="832" t="s">
        <v>1700</v>
      </c>
      <c r="G417" s="832" t="s">
        <v>1803</v>
      </c>
      <c r="H417" s="832" t="s">
        <v>555</v>
      </c>
      <c r="I417" s="832" t="s">
        <v>1804</v>
      </c>
      <c r="J417" s="832" t="s">
        <v>1805</v>
      </c>
      <c r="K417" s="832"/>
      <c r="L417" s="835">
        <v>0</v>
      </c>
      <c r="M417" s="835">
        <v>0</v>
      </c>
      <c r="N417" s="832">
        <v>2</v>
      </c>
      <c r="O417" s="836">
        <v>2</v>
      </c>
      <c r="P417" s="835">
        <v>0</v>
      </c>
      <c r="Q417" s="837"/>
      <c r="R417" s="832">
        <v>2</v>
      </c>
      <c r="S417" s="837">
        <v>1</v>
      </c>
      <c r="T417" s="836">
        <v>2</v>
      </c>
      <c r="U417" s="838">
        <v>1</v>
      </c>
    </row>
    <row r="418" spans="1:21" ht="14.4" customHeight="1" x14ac:dyDescent="0.3">
      <c r="A418" s="831">
        <v>4</v>
      </c>
      <c r="B418" s="832" t="s">
        <v>1698</v>
      </c>
      <c r="C418" s="832" t="s">
        <v>1705</v>
      </c>
      <c r="D418" s="833" t="s">
        <v>3118</v>
      </c>
      <c r="E418" s="834" t="s">
        <v>1728</v>
      </c>
      <c r="F418" s="832" t="s">
        <v>1700</v>
      </c>
      <c r="G418" s="832" t="s">
        <v>1803</v>
      </c>
      <c r="H418" s="832" t="s">
        <v>555</v>
      </c>
      <c r="I418" s="832" t="s">
        <v>1852</v>
      </c>
      <c r="J418" s="832" t="s">
        <v>1805</v>
      </c>
      <c r="K418" s="832"/>
      <c r="L418" s="835">
        <v>0</v>
      </c>
      <c r="M418" s="835">
        <v>0</v>
      </c>
      <c r="N418" s="832">
        <v>1</v>
      </c>
      <c r="O418" s="836">
        <v>1</v>
      </c>
      <c r="P418" s="835">
        <v>0</v>
      </c>
      <c r="Q418" s="837"/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4</v>
      </c>
      <c r="B419" s="832" t="s">
        <v>1698</v>
      </c>
      <c r="C419" s="832" t="s">
        <v>1705</v>
      </c>
      <c r="D419" s="833" t="s">
        <v>3118</v>
      </c>
      <c r="E419" s="834" t="s">
        <v>1728</v>
      </c>
      <c r="F419" s="832" t="s">
        <v>1701</v>
      </c>
      <c r="G419" s="832" t="s">
        <v>1940</v>
      </c>
      <c r="H419" s="832" t="s">
        <v>555</v>
      </c>
      <c r="I419" s="832" t="s">
        <v>1941</v>
      </c>
      <c r="J419" s="832" t="s">
        <v>1942</v>
      </c>
      <c r="K419" s="832" t="s">
        <v>1943</v>
      </c>
      <c r="L419" s="835">
        <v>500</v>
      </c>
      <c r="M419" s="835">
        <v>1000</v>
      </c>
      <c r="N419" s="832">
        <v>2</v>
      </c>
      <c r="O419" s="836">
        <v>2</v>
      </c>
      <c r="P419" s="835">
        <v>1000</v>
      </c>
      <c r="Q419" s="837">
        <v>1</v>
      </c>
      <c r="R419" s="832">
        <v>2</v>
      </c>
      <c r="S419" s="837">
        <v>1</v>
      </c>
      <c r="T419" s="836">
        <v>2</v>
      </c>
      <c r="U419" s="838">
        <v>1</v>
      </c>
    </row>
    <row r="420" spans="1:21" ht="14.4" customHeight="1" x14ac:dyDescent="0.3">
      <c r="A420" s="831">
        <v>4</v>
      </c>
      <c r="B420" s="832" t="s">
        <v>1698</v>
      </c>
      <c r="C420" s="832" t="s">
        <v>1705</v>
      </c>
      <c r="D420" s="833" t="s">
        <v>3118</v>
      </c>
      <c r="E420" s="834" t="s">
        <v>1728</v>
      </c>
      <c r="F420" s="832" t="s">
        <v>1701</v>
      </c>
      <c r="G420" s="832" t="s">
        <v>1940</v>
      </c>
      <c r="H420" s="832" t="s">
        <v>555</v>
      </c>
      <c r="I420" s="832" t="s">
        <v>1944</v>
      </c>
      <c r="J420" s="832" t="s">
        <v>1945</v>
      </c>
      <c r="K420" s="832" t="s">
        <v>1946</v>
      </c>
      <c r="L420" s="835">
        <v>287</v>
      </c>
      <c r="M420" s="835">
        <v>2870</v>
      </c>
      <c r="N420" s="832">
        <v>10</v>
      </c>
      <c r="O420" s="836">
        <v>8</v>
      </c>
      <c r="P420" s="835">
        <v>2583</v>
      </c>
      <c r="Q420" s="837">
        <v>0.9</v>
      </c>
      <c r="R420" s="832">
        <v>9</v>
      </c>
      <c r="S420" s="837">
        <v>0.9</v>
      </c>
      <c r="T420" s="836">
        <v>7</v>
      </c>
      <c r="U420" s="838">
        <v>0.875</v>
      </c>
    </row>
    <row r="421" spans="1:21" ht="14.4" customHeight="1" x14ac:dyDescent="0.3">
      <c r="A421" s="831">
        <v>4</v>
      </c>
      <c r="B421" s="832" t="s">
        <v>1698</v>
      </c>
      <c r="C421" s="832" t="s">
        <v>1705</v>
      </c>
      <c r="D421" s="833" t="s">
        <v>3118</v>
      </c>
      <c r="E421" s="834" t="s">
        <v>1728</v>
      </c>
      <c r="F421" s="832" t="s">
        <v>1701</v>
      </c>
      <c r="G421" s="832" t="s">
        <v>1940</v>
      </c>
      <c r="H421" s="832" t="s">
        <v>555</v>
      </c>
      <c r="I421" s="832" t="s">
        <v>1947</v>
      </c>
      <c r="J421" s="832" t="s">
        <v>1948</v>
      </c>
      <c r="K421" s="832" t="s">
        <v>1949</v>
      </c>
      <c r="L421" s="835">
        <v>253</v>
      </c>
      <c r="M421" s="835">
        <v>506</v>
      </c>
      <c r="N421" s="832">
        <v>2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4</v>
      </c>
      <c r="B422" s="832" t="s">
        <v>1698</v>
      </c>
      <c r="C422" s="832" t="s">
        <v>1705</v>
      </c>
      <c r="D422" s="833" t="s">
        <v>3118</v>
      </c>
      <c r="E422" s="834" t="s">
        <v>1728</v>
      </c>
      <c r="F422" s="832" t="s">
        <v>1701</v>
      </c>
      <c r="G422" s="832" t="s">
        <v>1940</v>
      </c>
      <c r="H422" s="832" t="s">
        <v>555</v>
      </c>
      <c r="I422" s="832" t="s">
        <v>1950</v>
      </c>
      <c r="J422" s="832" t="s">
        <v>1951</v>
      </c>
      <c r="K422" s="832" t="s">
        <v>1952</v>
      </c>
      <c r="L422" s="835">
        <v>315.5</v>
      </c>
      <c r="M422" s="835">
        <v>631</v>
      </c>
      <c r="N422" s="832">
        <v>2</v>
      </c>
      <c r="O422" s="836">
        <v>2</v>
      </c>
      <c r="P422" s="835">
        <v>631</v>
      </c>
      <c r="Q422" s="837">
        <v>1</v>
      </c>
      <c r="R422" s="832">
        <v>2</v>
      </c>
      <c r="S422" s="837">
        <v>1</v>
      </c>
      <c r="T422" s="836">
        <v>2</v>
      </c>
      <c r="U422" s="838">
        <v>1</v>
      </c>
    </row>
    <row r="423" spans="1:21" ht="14.4" customHeight="1" x14ac:dyDescent="0.3">
      <c r="A423" s="831">
        <v>4</v>
      </c>
      <c r="B423" s="832" t="s">
        <v>1698</v>
      </c>
      <c r="C423" s="832" t="s">
        <v>1705</v>
      </c>
      <c r="D423" s="833" t="s">
        <v>3118</v>
      </c>
      <c r="E423" s="834" t="s">
        <v>1728</v>
      </c>
      <c r="F423" s="832" t="s">
        <v>1701</v>
      </c>
      <c r="G423" s="832" t="s">
        <v>1940</v>
      </c>
      <c r="H423" s="832" t="s">
        <v>555</v>
      </c>
      <c r="I423" s="832" t="s">
        <v>1956</v>
      </c>
      <c r="J423" s="832" t="s">
        <v>1957</v>
      </c>
      <c r="K423" s="832" t="s">
        <v>1958</v>
      </c>
      <c r="L423" s="835">
        <v>291.2</v>
      </c>
      <c r="M423" s="835">
        <v>582.4</v>
      </c>
      <c r="N423" s="832">
        <v>2</v>
      </c>
      <c r="O423" s="836">
        <v>1</v>
      </c>
      <c r="P423" s="835">
        <v>582.4</v>
      </c>
      <c r="Q423" s="837">
        <v>1</v>
      </c>
      <c r="R423" s="832">
        <v>2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4</v>
      </c>
      <c r="B424" s="832" t="s">
        <v>1698</v>
      </c>
      <c r="C424" s="832" t="s">
        <v>1705</v>
      </c>
      <c r="D424" s="833" t="s">
        <v>3118</v>
      </c>
      <c r="E424" s="834" t="s">
        <v>1728</v>
      </c>
      <c r="F424" s="832" t="s">
        <v>1701</v>
      </c>
      <c r="G424" s="832" t="s">
        <v>1940</v>
      </c>
      <c r="H424" s="832" t="s">
        <v>555</v>
      </c>
      <c r="I424" s="832" t="s">
        <v>1962</v>
      </c>
      <c r="J424" s="832" t="s">
        <v>1963</v>
      </c>
      <c r="K424" s="832" t="s">
        <v>1964</v>
      </c>
      <c r="L424" s="835">
        <v>161</v>
      </c>
      <c r="M424" s="835">
        <v>161</v>
      </c>
      <c r="N424" s="832">
        <v>1</v>
      </c>
      <c r="O424" s="836">
        <v>1</v>
      </c>
      <c r="P424" s="835">
        <v>161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4</v>
      </c>
      <c r="B425" s="832" t="s">
        <v>1698</v>
      </c>
      <c r="C425" s="832" t="s">
        <v>1705</v>
      </c>
      <c r="D425" s="833" t="s">
        <v>3118</v>
      </c>
      <c r="E425" s="834" t="s">
        <v>1728</v>
      </c>
      <c r="F425" s="832" t="s">
        <v>1701</v>
      </c>
      <c r="G425" s="832" t="s">
        <v>1940</v>
      </c>
      <c r="H425" s="832" t="s">
        <v>555</v>
      </c>
      <c r="I425" s="832" t="s">
        <v>1965</v>
      </c>
      <c r="J425" s="832" t="s">
        <v>1966</v>
      </c>
      <c r="K425" s="832" t="s">
        <v>1909</v>
      </c>
      <c r="L425" s="835">
        <v>500</v>
      </c>
      <c r="M425" s="835">
        <v>1500</v>
      </c>
      <c r="N425" s="832">
        <v>3</v>
      </c>
      <c r="O425" s="836">
        <v>3</v>
      </c>
      <c r="P425" s="835">
        <v>1500</v>
      </c>
      <c r="Q425" s="837">
        <v>1</v>
      </c>
      <c r="R425" s="832">
        <v>3</v>
      </c>
      <c r="S425" s="837">
        <v>1</v>
      </c>
      <c r="T425" s="836">
        <v>3</v>
      </c>
      <c r="U425" s="838">
        <v>1</v>
      </c>
    </row>
    <row r="426" spans="1:21" ht="14.4" customHeight="1" x14ac:dyDescent="0.3">
      <c r="A426" s="831">
        <v>4</v>
      </c>
      <c r="B426" s="832" t="s">
        <v>1698</v>
      </c>
      <c r="C426" s="832" t="s">
        <v>1705</v>
      </c>
      <c r="D426" s="833" t="s">
        <v>3118</v>
      </c>
      <c r="E426" s="834" t="s">
        <v>1728</v>
      </c>
      <c r="F426" s="832" t="s">
        <v>1701</v>
      </c>
      <c r="G426" s="832" t="s">
        <v>1940</v>
      </c>
      <c r="H426" s="832" t="s">
        <v>555</v>
      </c>
      <c r="I426" s="832" t="s">
        <v>1973</v>
      </c>
      <c r="J426" s="832" t="s">
        <v>1974</v>
      </c>
      <c r="K426" s="832" t="s">
        <v>1975</v>
      </c>
      <c r="L426" s="835">
        <v>5343.9</v>
      </c>
      <c r="M426" s="835">
        <v>16031.699999999999</v>
      </c>
      <c r="N426" s="832">
        <v>3</v>
      </c>
      <c r="O426" s="836">
        <v>1</v>
      </c>
      <c r="P426" s="835">
        <v>16031.699999999999</v>
      </c>
      <c r="Q426" s="837">
        <v>1</v>
      </c>
      <c r="R426" s="832">
        <v>3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4</v>
      </c>
      <c r="B427" s="832" t="s">
        <v>1698</v>
      </c>
      <c r="C427" s="832" t="s">
        <v>1705</v>
      </c>
      <c r="D427" s="833" t="s">
        <v>3118</v>
      </c>
      <c r="E427" s="834" t="s">
        <v>1728</v>
      </c>
      <c r="F427" s="832" t="s">
        <v>1701</v>
      </c>
      <c r="G427" s="832" t="s">
        <v>1940</v>
      </c>
      <c r="H427" s="832" t="s">
        <v>555</v>
      </c>
      <c r="I427" s="832" t="s">
        <v>1976</v>
      </c>
      <c r="J427" s="832" t="s">
        <v>1977</v>
      </c>
      <c r="K427" s="832" t="s">
        <v>1978</v>
      </c>
      <c r="L427" s="835">
        <v>5343.9</v>
      </c>
      <c r="M427" s="835">
        <v>16031.699999999999</v>
      </c>
      <c r="N427" s="832">
        <v>3</v>
      </c>
      <c r="O427" s="836">
        <v>1</v>
      </c>
      <c r="P427" s="835">
        <v>16031.699999999999</v>
      </c>
      <c r="Q427" s="837">
        <v>1</v>
      </c>
      <c r="R427" s="832">
        <v>3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4</v>
      </c>
      <c r="B428" s="832" t="s">
        <v>1698</v>
      </c>
      <c r="C428" s="832" t="s">
        <v>1705</v>
      </c>
      <c r="D428" s="833" t="s">
        <v>3118</v>
      </c>
      <c r="E428" s="834" t="s">
        <v>1728</v>
      </c>
      <c r="F428" s="832" t="s">
        <v>1701</v>
      </c>
      <c r="G428" s="832" t="s">
        <v>1940</v>
      </c>
      <c r="H428" s="832" t="s">
        <v>555</v>
      </c>
      <c r="I428" s="832" t="s">
        <v>1984</v>
      </c>
      <c r="J428" s="832" t="s">
        <v>1985</v>
      </c>
      <c r="K428" s="832" t="s">
        <v>1986</v>
      </c>
      <c r="L428" s="835">
        <v>196.43</v>
      </c>
      <c r="M428" s="835">
        <v>196.43</v>
      </c>
      <c r="N428" s="832">
        <v>1</v>
      </c>
      <c r="O428" s="836">
        <v>1</v>
      </c>
      <c r="P428" s="835">
        <v>196.43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4</v>
      </c>
      <c r="B429" s="832" t="s">
        <v>1698</v>
      </c>
      <c r="C429" s="832" t="s">
        <v>1705</v>
      </c>
      <c r="D429" s="833" t="s">
        <v>3118</v>
      </c>
      <c r="E429" s="834" t="s">
        <v>1728</v>
      </c>
      <c r="F429" s="832" t="s">
        <v>1701</v>
      </c>
      <c r="G429" s="832" t="s">
        <v>1940</v>
      </c>
      <c r="H429" s="832" t="s">
        <v>555</v>
      </c>
      <c r="I429" s="832" t="s">
        <v>1987</v>
      </c>
      <c r="J429" s="832" t="s">
        <v>1988</v>
      </c>
      <c r="K429" s="832" t="s">
        <v>1989</v>
      </c>
      <c r="L429" s="835">
        <v>320</v>
      </c>
      <c r="M429" s="835">
        <v>1920</v>
      </c>
      <c r="N429" s="832">
        <v>6</v>
      </c>
      <c r="O429" s="836">
        <v>2</v>
      </c>
      <c r="P429" s="835">
        <v>1920</v>
      </c>
      <c r="Q429" s="837">
        <v>1</v>
      </c>
      <c r="R429" s="832">
        <v>6</v>
      </c>
      <c r="S429" s="837">
        <v>1</v>
      </c>
      <c r="T429" s="836">
        <v>2</v>
      </c>
      <c r="U429" s="838">
        <v>1</v>
      </c>
    </row>
    <row r="430" spans="1:21" ht="14.4" customHeight="1" x14ac:dyDescent="0.3">
      <c r="A430" s="831">
        <v>4</v>
      </c>
      <c r="B430" s="832" t="s">
        <v>1698</v>
      </c>
      <c r="C430" s="832" t="s">
        <v>1705</v>
      </c>
      <c r="D430" s="833" t="s">
        <v>3118</v>
      </c>
      <c r="E430" s="834" t="s">
        <v>1728</v>
      </c>
      <c r="F430" s="832" t="s">
        <v>1701</v>
      </c>
      <c r="G430" s="832" t="s">
        <v>1940</v>
      </c>
      <c r="H430" s="832" t="s">
        <v>555</v>
      </c>
      <c r="I430" s="832" t="s">
        <v>2333</v>
      </c>
      <c r="J430" s="832" t="s">
        <v>2334</v>
      </c>
      <c r="K430" s="832" t="s">
        <v>2335</v>
      </c>
      <c r="L430" s="835">
        <v>300</v>
      </c>
      <c r="M430" s="835">
        <v>300</v>
      </c>
      <c r="N430" s="832">
        <v>1</v>
      </c>
      <c r="O430" s="836">
        <v>1</v>
      </c>
      <c r="P430" s="835">
        <v>300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4</v>
      </c>
      <c r="B431" s="832" t="s">
        <v>1698</v>
      </c>
      <c r="C431" s="832" t="s">
        <v>1705</v>
      </c>
      <c r="D431" s="833" t="s">
        <v>3118</v>
      </c>
      <c r="E431" s="834" t="s">
        <v>1728</v>
      </c>
      <c r="F431" s="832" t="s">
        <v>1701</v>
      </c>
      <c r="G431" s="832" t="s">
        <v>1940</v>
      </c>
      <c r="H431" s="832" t="s">
        <v>555</v>
      </c>
      <c r="I431" s="832" t="s">
        <v>1990</v>
      </c>
      <c r="J431" s="832" t="s">
        <v>1991</v>
      </c>
      <c r="K431" s="832" t="s">
        <v>1992</v>
      </c>
      <c r="L431" s="835">
        <v>2816</v>
      </c>
      <c r="M431" s="835">
        <v>76032</v>
      </c>
      <c r="N431" s="832">
        <v>27</v>
      </c>
      <c r="O431" s="836">
        <v>3</v>
      </c>
      <c r="P431" s="835">
        <v>76032</v>
      </c>
      <c r="Q431" s="837">
        <v>1</v>
      </c>
      <c r="R431" s="832">
        <v>27</v>
      </c>
      <c r="S431" s="837">
        <v>1</v>
      </c>
      <c r="T431" s="836">
        <v>3</v>
      </c>
      <c r="U431" s="838">
        <v>1</v>
      </c>
    </row>
    <row r="432" spans="1:21" ht="14.4" customHeight="1" x14ac:dyDescent="0.3">
      <c r="A432" s="831">
        <v>4</v>
      </c>
      <c r="B432" s="832" t="s">
        <v>1698</v>
      </c>
      <c r="C432" s="832" t="s">
        <v>1705</v>
      </c>
      <c r="D432" s="833" t="s">
        <v>3118</v>
      </c>
      <c r="E432" s="834" t="s">
        <v>1728</v>
      </c>
      <c r="F432" s="832" t="s">
        <v>1701</v>
      </c>
      <c r="G432" s="832" t="s">
        <v>1940</v>
      </c>
      <c r="H432" s="832" t="s">
        <v>555</v>
      </c>
      <c r="I432" s="832" t="s">
        <v>1996</v>
      </c>
      <c r="J432" s="832" t="s">
        <v>1997</v>
      </c>
      <c r="K432" s="832" t="s">
        <v>1998</v>
      </c>
      <c r="L432" s="835">
        <v>1500.3</v>
      </c>
      <c r="M432" s="835">
        <v>1500.3</v>
      </c>
      <c r="N432" s="832">
        <v>1</v>
      </c>
      <c r="O432" s="836">
        <v>1</v>
      </c>
      <c r="P432" s="835">
        <v>1500.3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4</v>
      </c>
      <c r="B433" s="832" t="s">
        <v>1698</v>
      </c>
      <c r="C433" s="832" t="s">
        <v>1705</v>
      </c>
      <c r="D433" s="833" t="s">
        <v>3118</v>
      </c>
      <c r="E433" s="834" t="s">
        <v>1728</v>
      </c>
      <c r="F433" s="832" t="s">
        <v>1701</v>
      </c>
      <c r="G433" s="832" t="s">
        <v>1940</v>
      </c>
      <c r="H433" s="832" t="s">
        <v>555</v>
      </c>
      <c r="I433" s="832" t="s">
        <v>1999</v>
      </c>
      <c r="J433" s="832" t="s">
        <v>1997</v>
      </c>
      <c r="K433" s="832" t="s">
        <v>2000</v>
      </c>
      <c r="L433" s="835">
        <v>1500.3</v>
      </c>
      <c r="M433" s="835">
        <v>12002.4</v>
      </c>
      <c r="N433" s="832">
        <v>8</v>
      </c>
      <c r="O433" s="836">
        <v>2</v>
      </c>
      <c r="P433" s="835">
        <v>12002.4</v>
      </c>
      <c r="Q433" s="837">
        <v>1</v>
      </c>
      <c r="R433" s="832">
        <v>8</v>
      </c>
      <c r="S433" s="837">
        <v>1</v>
      </c>
      <c r="T433" s="836">
        <v>2</v>
      </c>
      <c r="U433" s="838">
        <v>1</v>
      </c>
    </row>
    <row r="434" spans="1:21" ht="14.4" customHeight="1" x14ac:dyDescent="0.3">
      <c r="A434" s="831">
        <v>4</v>
      </c>
      <c r="B434" s="832" t="s">
        <v>1698</v>
      </c>
      <c r="C434" s="832" t="s">
        <v>1705</v>
      </c>
      <c r="D434" s="833" t="s">
        <v>3118</v>
      </c>
      <c r="E434" s="834" t="s">
        <v>1728</v>
      </c>
      <c r="F434" s="832" t="s">
        <v>1701</v>
      </c>
      <c r="G434" s="832" t="s">
        <v>1940</v>
      </c>
      <c r="H434" s="832" t="s">
        <v>555</v>
      </c>
      <c r="I434" s="832" t="s">
        <v>2015</v>
      </c>
      <c r="J434" s="832" t="s">
        <v>2016</v>
      </c>
      <c r="K434" s="832" t="s">
        <v>1952</v>
      </c>
      <c r="L434" s="835">
        <v>500</v>
      </c>
      <c r="M434" s="835">
        <v>1000</v>
      </c>
      <c r="N434" s="832">
        <v>2</v>
      </c>
      <c r="O434" s="836">
        <v>2</v>
      </c>
      <c r="P434" s="835">
        <v>1000</v>
      </c>
      <c r="Q434" s="837">
        <v>1</v>
      </c>
      <c r="R434" s="832">
        <v>2</v>
      </c>
      <c r="S434" s="837">
        <v>1</v>
      </c>
      <c r="T434" s="836">
        <v>2</v>
      </c>
      <c r="U434" s="838">
        <v>1</v>
      </c>
    </row>
    <row r="435" spans="1:21" ht="14.4" customHeight="1" x14ac:dyDescent="0.3">
      <c r="A435" s="831">
        <v>4</v>
      </c>
      <c r="B435" s="832" t="s">
        <v>1698</v>
      </c>
      <c r="C435" s="832" t="s">
        <v>1705</v>
      </c>
      <c r="D435" s="833" t="s">
        <v>3118</v>
      </c>
      <c r="E435" s="834" t="s">
        <v>1728</v>
      </c>
      <c r="F435" s="832" t="s">
        <v>1701</v>
      </c>
      <c r="G435" s="832" t="s">
        <v>1940</v>
      </c>
      <c r="H435" s="832" t="s">
        <v>555</v>
      </c>
      <c r="I435" s="832" t="s">
        <v>2017</v>
      </c>
      <c r="J435" s="832" t="s">
        <v>2018</v>
      </c>
      <c r="K435" s="832" t="s">
        <v>2019</v>
      </c>
      <c r="L435" s="835">
        <v>556</v>
      </c>
      <c r="M435" s="835">
        <v>3336</v>
      </c>
      <c r="N435" s="832">
        <v>6</v>
      </c>
      <c r="O435" s="836">
        <v>2</v>
      </c>
      <c r="P435" s="835">
        <v>3336</v>
      </c>
      <c r="Q435" s="837">
        <v>1</v>
      </c>
      <c r="R435" s="832">
        <v>6</v>
      </c>
      <c r="S435" s="837">
        <v>1</v>
      </c>
      <c r="T435" s="836">
        <v>2</v>
      </c>
      <c r="U435" s="838">
        <v>1</v>
      </c>
    </row>
    <row r="436" spans="1:21" ht="14.4" customHeight="1" x14ac:dyDescent="0.3">
      <c r="A436" s="831">
        <v>4</v>
      </c>
      <c r="B436" s="832" t="s">
        <v>1698</v>
      </c>
      <c r="C436" s="832" t="s">
        <v>1705</v>
      </c>
      <c r="D436" s="833" t="s">
        <v>3118</v>
      </c>
      <c r="E436" s="834" t="s">
        <v>1728</v>
      </c>
      <c r="F436" s="832" t="s">
        <v>1701</v>
      </c>
      <c r="G436" s="832" t="s">
        <v>1940</v>
      </c>
      <c r="H436" s="832" t="s">
        <v>555</v>
      </c>
      <c r="I436" s="832" t="s">
        <v>2020</v>
      </c>
      <c r="J436" s="832" t="s">
        <v>2021</v>
      </c>
      <c r="K436" s="832" t="s">
        <v>1943</v>
      </c>
      <c r="L436" s="835">
        <v>1080</v>
      </c>
      <c r="M436" s="835">
        <v>1080</v>
      </c>
      <c r="N436" s="832">
        <v>1</v>
      </c>
      <c r="O436" s="836">
        <v>1</v>
      </c>
      <c r="P436" s="835">
        <v>1080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4</v>
      </c>
      <c r="B437" s="832" t="s">
        <v>1698</v>
      </c>
      <c r="C437" s="832" t="s">
        <v>1705</v>
      </c>
      <c r="D437" s="833" t="s">
        <v>3118</v>
      </c>
      <c r="E437" s="834" t="s">
        <v>1728</v>
      </c>
      <c r="F437" s="832" t="s">
        <v>1701</v>
      </c>
      <c r="G437" s="832" t="s">
        <v>1940</v>
      </c>
      <c r="H437" s="832" t="s">
        <v>555</v>
      </c>
      <c r="I437" s="832" t="s">
        <v>2022</v>
      </c>
      <c r="J437" s="832" t="s">
        <v>2023</v>
      </c>
      <c r="K437" s="832" t="s">
        <v>1981</v>
      </c>
      <c r="L437" s="835">
        <v>600</v>
      </c>
      <c r="M437" s="835">
        <v>1800</v>
      </c>
      <c r="N437" s="832">
        <v>3</v>
      </c>
      <c r="O437" s="836">
        <v>3</v>
      </c>
      <c r="P437" s="835">
        <v>1800</v>
      </c>
      <c r="Q437" s="837">
        <v>1</v>
      </c>
      <c r="R437" s="832">
        <v>3</v>
      </c>
      <c r="S437" s="837">
        <v>1</v>
      </c>
      <c r="T437" s="836">
        <v>3</v>
      </c>
      <c r="U437" s="838">
        <v>1</v>
      </c>
    </row>
    <row r="438" spans="1:21" ht="14.4" customHeight="1" x14ac:dyDescent="0.3">
      <c r="A438" s="831">
        <v>4</v>
      </c>
      <c r="B438" s="832" t="s">
        <v>1698</v>
      </c>
      <c r="C438" s="832" t="s">
        <v>1705</v>
      </c>
      <c r="D438" s="833" t="s">
        <v>3118</v>
      </c>
      <c r="E438" s="834" t="s">
        <v>1728</v>
      </c>
      <c r="F438" s="832" t="s">
        <v>1701</v>
      </c>
      <c r="G438" s="832" t="s">
        <v>1940</v>
      </c>
      <c r="H438" s="832" t="s">
        <v>555</v>
      </c>
      <c r="I438" s="832" t="s">
        <v>2027</v>
      </c>
      <c r="J438" s="832" t="s">
        <v>2028</v>
      </c>
      <c r="K438" s="832" t="s">
        <v>1981</v>
      </c>
      <c r="L438" s="835">
        <v>1000</v>
      </c>
      <c r="M438" s="835">
        <v>3000</v>
      </c>
      <c r="N438" s="832">
        <v>3</v>
      </c>
      <c r="O438" s="836">
        <v>2</v>
      </c>
      <c r="P438" s="835">
        <v>3000</v>
      </c>
      <c r="Q438" s="837">
        <v>1</v>
      </c>
      <c r="R438" s="832">
        <v>3</v>
      </c>
      <c r="S438" s="837">
        <v>1</v>
      </c>
      <c r="T438" s="836">
        <v>2</v>
      </c>
      <c r="U438" s="838">
        <v>1</v>
      </c>
    </row>
    <row r="439" spans="1:21" ht="14.4" customHeight="1" x14ac:dyDescent="0.3">
      <c r="A439" s="831">
        <v>4</v>
      </c>
      <c r="B439" s="832" t="s">
        <v>1698</v>
      </c>
      <c r="C439" s="832" t="s">
        <v>1705</v>
      </c>
      <c r="D439" s="833" t="s">
        <v>3118</v>
      </c>
      <c r="E439" s="834" t="s">
        <v>1728</v>
      </c>
      <c r="F439" s="832" t="s">
        <v>1701</v>
      </c>
      <c r="G439" s="832" t="s">
        <v>1940</v>
      </c>
      <c r="H439" s="832" t="s">
        <v>555</v>
      </c>
      <c r="I439" s="832" t="s">
        <v>2502</v>
      </c>
      <c r="J439" s="832" t="s">
        <v>2366</v>
      </c>
      <c r="K439" s="832" t="s">
        <v>2503</v>
      </c>
      <c r="L439" s="835">
        <v>3000</v>
      </c>
      <c r="M439" s="835">
        <v>18000</v>
      </c>
      <c r="N439" s="832">
        <v>6</v>
      </c>
      <c r="O439" s="836">
        <v>2</v>
      </c>
      <c r="P439" s="835">
        <v>18000</v>
      </c>
      <c r="Q439" s="837">
        <v>1</v>
      </c>
      <c r="R439" s="832">
        <v>6</v>
      </c>
      <c r="S439" s="837">
        <v>1</v>
      </c>
      <c r="T439" s="836">
        <v>2</v>
      </c>
      <c r="U439" s="838">
        <v>1</v>
      </c>
    </row>
    <row r="440" spans="1:21" ht="14.4" customHeight="1" x14ac:dyDescent="0.3">
      <c r="A440" s="831">
        <v>4</v>
      </c>
      <c r="B440" s="832" t="s">
        <v>1698</v>
      </c>
      <c r="C440" s="832" t="s">
        <v>1705</v>
      </c>
      <c r="D440" s="833" t="s">
        <v>3118</v>
      </c>
      <c r="E440" s="834" t="s">
        <v>1728</v>
      </c>
      <c r="F440" s="832" t="s">
        <v>1701</v>
      </c>
      <c r="G440" s="832" t="s">
        <v>1940</v>
      </c>
      <c r="H440" s="832" t="s">
        <v>555</v>
      </c>
      <c r="I440" s="832" t="s">
        <v>2029</v>
      </c>
      <c r="J440" s="832" t="s">
        <v>2030</v>
      </c>
      <c r="K440" s="832" t="s">
        <v>2026</v>
      </c>
      <c r="L440" s="835">
        <v>300</v>
      </c>
      <c r="M440" s="835">
        <v>1200</v>
      </c>
      <c r="N440" s="832">
        <v>4</v>
      </c>
      <c r="O440" s="836">
        <v>3</v>
      </c>
      <c r="P440" s="835">
        <v>900</v>
      </c>
      <c r="Q440" s="837">
        <v>0.75</v>
      </c>
      <c r="R440" s="832">
        <v>3</v>
      </c>
      <c r="S440" s="837">
        <v>0.75</v>
      </c>
      <c r="T440" s="836">
        <v>2</v>
      </c>
      <c r="U440" s="838">
        <v>0.66666666666666663</v>
      </c>
    </row>
    <row r="441" spans="1:21" ht="14.4" customHeight="1" x14ac:dyDescent="0.3">
      <c r="A441" s="831">
        <v>4</v>
      </c>
      <c r="B441" s="832" t="s">
        <v>1698</v>
      </c>
      <c r="C441" s="832" t="s">
        <v>1705</v>
      </c>
      <c r="D441" s="833" t="s">
        <v>3118</v>
      </c>
      <c r="E441" s="834" t="s">
        <v>1728</v>
      </c>
      <c r="F441" s="832" t="s">
        <v>1701</v>
      </c>
      <c r="G441" s="832" t="s">
        <v>1940</v>
      </c>
      <c r="H441" s="832" t="s">
        <v>555</v>
      </c>
      <c r="I441" s="832" t="s">
        <v>2345</v>
      </c>
      <c r="J441" s="832" t="s">
        <v>2346</v>
      </c>
      <c r="K441" s="832" t="s">
        <v>2347</v>
      </c>
      <c r="L441" s="835">
        <v>525.23</v>
      </c>
      <c r="M441" s="835">
        <v>525.23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4</v>
      </c>
      <c r="B442" s="832" t="s">
        <v>1698</v>
      </c>
      <c r="C442" s="832" t="s">
        <v>1705</v>
      </c>
      <c r="D442" s="833" t="s">
        <v>3118</v>
      </c>
      <c r="E442" s="834" t="s">
        <v>1728</v>
      </c>
      <c r="F442" s="832" t="s">
        <v>1701</v>
      </c>
      <c r="G442" s="832" t="s">
        <v>1940</v>
      </c>
      <c r="H442" s="832" t="s">
        <v>555</v>
      </c>
      <c r="I442" s="832" t="s">
        <v>2348</v>
      </c>
      <c r="J442" s="832" t="s">
        <v>2349</v>
      </c>
      <c r="K442" s="832" t="s">
        <v>2350</v>
      </c>
      <c r="L442" s="835">
        <v>370.4</v>
      </c>
      <c r="M442" s="835">
        <v>740.8</v>
      </c>
      <c r="N442" s="832">
        <v>2</v>
      </c>
      <c r="O442" s="836">
        <v>1</v>
      </c>
      <c r="P442" s="835">
        <v>740.8</v>
      </c>
      <c r="Q442" s="837">
        <v>1</v>
      </c>
      <c r="R442" s="832">
        <v>2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4</v>
      </c>
      <c r="B443" s="832" t="s">
        <v>1698</v>
      </c>
      <c r="C443" s="832" t="s">
        <v>1705</v>
      </c>
      <c r="D443" s="833" t="s">
        <v>3118</v>
      </c>
      <c r="E443" s="834" t="s">
        <v>1728</v>
      </c>
      <c r="F443" s="832" t="s">
        <v>1701</v>
      </c>
      <c r="G443" s="832" t="s">
        <v>1940</v>
      </c>
      <c r="H443" s="832" t="s">
        <v>555</v>
      </c>
      <c r="I443" s="832" t="s">
        <v>2504</v>
      </c>
      <c r="J443" s="832" t="s">
        <v>2505</v>
      </c>
      <c r="K443" s="832" t="s">
        <v>2506</v>
      </c>
      <c r="L443" s="835">
        <v>453.2</v>
      </c>
      <c r="M443" s="835">
        <v>453.2</v>
      </c>
      <c r="N443" s="832">
        <v>1</v>
      </c>
      <c r="O443" s="836">
        <v>1</v>
      </c>
      <c r="P443" s="835">
        <v>453.2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4</v>
      </c>
      <c r="B444" s="832" t="s">
        <v>1698</v>
      </c>
      <c r="C444" s="832" t="s">
        <v>1705</v>
      </c>
      <c r="D444" s="833" t="s">
        <v>3118</v>
      </c>
      <c r="E444" s="834" t="s">
        <v>1728</v>
      </c>
      <c r="F444" s="832" t="s">
        <v>1701</v>
      </c>
      <c r="G444" s="832" t="s">
        <v>1940</v>
      </c>
      <c r="H444" s="832" t="s">
        <v>555</v>
      </c>
      <c r="I444" s="832" t="s">
        <v>2351</v>
      </c>
      <c r="J444" s="832" t="s">
        <v>2352</v>
      </c>
      <c r="K444" s="832" t="s">
        <v>2353</v>
      </c>
      <c r="L444" s="835">
        <v>5343.9</v>
      </c>
      <c r="M444" s="835">
        <v>21375.599999999999</v>
      </c>
      <c r="N444" s="832">
        <v>4</v>
      </c>
      <c r="O444" s="836">
        <v>3</v>
      </c>
      <c r="P444" s="835">
        <v>21375.599999999999</v>
      </c>
      <c r="Q444" s="837">
        <v>1</v>
      </c>
      <c r="R444" s="832">
        <v>4</v>
      </c>
      <c r="S444" s="837">
        <v>1</v>
      </c>
      <c r="T444" s="836">
        <v>3</v>
      </c>
      <c r="U444" s="838">
        <v>1</v>
      </c>
    </row>
    <row r="445" spans="1:21" ht="14.4" customHeight="1" x14ac:dyDescent="0.3">
      <c r="A445" s="831">
        <v>4</v>
      </c>
      <c r="B445" s="832" t="s">
        <v>1698</v>
      </c>
      <c r="C445" s="832" t="s">
        <v>1705</v>
      </c>
      <c r="D445" s="833" t="s">
        <v>3118</v>
      </c>
      <c r="E445" s="834" t="s">
        <v>1728</v>
      </c>
      <c r="F445" s="832" t="s">
        <v>1701</v>
      </c>
      <c r="G445" s="832" t="s">
        <v>1940</v>
      </c>
      <c r="H445" s="832" t="s">
        <v>555</v>
      </c>
      <c r="I445" s="832" t="s">
        <v>2034</v>
      </c>
      <c r="J445" s="832" t="s">
        <v>2035</v>
      </c>
      <c r="K445" s="832" t="s">
        <v>2036</v>
      </c>
      <c r="L445" s="835">
        <v>198.08</v>
      </c>
      <c r="M445" s="835">
        <v>198.08</v>
      </c>
      <c r="N445" s="832">
        <v>1</v>
      </c>
      <c r="O445" s="836">
        <v>1</v>
      </c>
      <c r="P445" s="835">
        <v>198.08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4</v>
      </c>
      <c r="B446" s="832" t="s">
        <v>1698</v>
      </c>
      <c r="C446" s="832" t="s">
        <v>1705</v>
      </c>
      <c r="D446" s="833" t="s">
        <v>3118</v>
      </c>
      <c r="E446" s="834" t="s">
        <v>1728</v>
      </c>
      <c r="F446" s="832" t="s">
        <v>1701</v>
      </c>
      <c r="G446" s="832" t="s">
        <v>1940</v>
      </c>
      <c r="H446" s="832" t="s">
        <v>555</v>
      </c>
      <c r="I446" s="832" t="s">
        <v>2507</v>
      </c>
      <c r="J446" s="832" t="s">
        <v>2508</v>
      </c>
      <c r="K446" s="832" t="s">
        <v>2509</v>
      </c>
      <c r="L446" s="835">
        <v>498.24</v>
      </c>
      <c r="M446" s="835">
        <v>498.24</v>
      </c>
      <c r="N446" s="832">
        <v>1</v>
      </c>
      <c r="O446" s="836">
        <v>1</v>
      </c>
      <c r="P446" s="835">
        <v>498.24</v>
      </c>
      <c r="Q446" s="837">
        <v>1</v>
      </c>
      <c r="R446" s="832">
        <v>1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4</v>
      </c>
      <c r="B447" s="832" t="s">
        <v>1698</v>
      </c>
      <c r="C447" s="832" t="s">
        <v>1705</v>
      </c>
      <c r="D447" s="833" t="s">
        <v>3118</v>
      </c>
      <c r="E447" s="834" t="s">
        <v>1728</v>
      </c>
      <c r="F447" s="832" t="s">
        <v>1701</v>
      </c>
      <c r="G447" s="832" t="s">
        <v>1940</v>
      </c>
      <c r="H447" s="832" t="s">
        <v>555</v>
      </c>
      <c r="I447" s="832" t="s">
        <v>2043</v>
      </c>
      <c r="J447" s="832" t="s">
        <v>2044</v>
      </c>
      <c r="K447" s="832" t="s">
        <v>2045</v>
      </c>
      <c r="L447" s="835">
        <v>319</v>
      </c>
      <c r="M447" s="835">
        <v>957</v>
      </c>
      <c r="N447" s="832">
        <v>3</v>
      </c>
      <c r="O447" s="836">
        <v>2</v>
      </c>
      <c r="P447" s="835">
        <v>957</v>
      </c>
      <c r="Q447" s="837">
        <v>1</v>
      </c>
      <c r="R447" s="832">
        <v>3</v>
      </c>
      <c r="S447" s="837">
        <v>1</v>
      </c>
      <c r="T447" s="836">
        <v>2</v>
      </c>
      <c r="U447" s="838">
        <v>1</v>
      </c>
    </row>
    <row r="448" spans="1:21" ht="14.4" customHeight="1" x14ac:dyDescent="0.3">
      <c r="A448" s="831">
        <v>4</v>
      </c>
      <c r="B448" s="832" t="s">
        <v>1698</v>
      </c>
      <c r="C448" s="832" t="s">
        <v>1705</v>
      </c>
      <c r="D448" s="833" t="s">
        <v>3118</v>
      </c>
      <c r="E448" s="834" t="s">
        <v>1728</v>
      </c>
      <c r="F448" s="832" t="s">
        <v>1701</v>
      </c>
      <c r="G448" s="832" t="s">
        <v>1940</v>
      </c>
      <c r="H448" s="832" t="s">
        <v>555</v>
      </c>
      <c r="I448" s="832" t="s">
        <v>2046</v>
      </c>
      <c r="J448" s="832" t="s">
        <v>2047</v>
      </c>
      <c r="K448" s="832" t="s">
        <v>2048</v>
      </c>
      <c r="L448" s="835">
        <v>1781.3</v>
      </c>
      <c r="M448" s="835">
        <v>10687.8</v>
      </c>
      <c r="N448" s="832">
        <v>6</v>
      </c>
      <c r="O448" s="836">
        <v>2</v>
      </c>
      <c r="P448" s="835">
        <v>5343.9</v>
      </c>
      <c r="Q448" s="837">
        <v>0.5</v>
      </c>
      <c r="R448" s="832">
        <v>3</v>
      </c>
      <c r="S448" s="837">
        <v>0.5</v>
      </c>
      <c r="T448" s="836">
        <v>1</v>
      </c>
      <c r="U448" s="838">
        <v>0.5</v>
      </c>
    </row>
    <row r="449" spans="1:21" ht="14.4" customHeight="1" x14ac:dyDescent="0.3">
      <c r="A449" s="831">
        <v>4</v>
      </c>
      <c r="B449" s="832" t="s">
        <v>1698</v>
      </c>
      <c r="C449" s="832" t="s">
        <v>1705</v>
      </c>
      <c r="D449" s="833" t="s">
        <v>3118</v>
      </c>
      <c r="E449" s="834" t="s">
        <v>1728</v>
      </c>
      <c r="F449" s="832" t="s">
        <v>1701</v>
      </c>
      <c r="G449" s="832" t="s">
        <v>1940</v>
      </c>
      <c r="H449" s="832" t="s">
        <v>555</v>
      </c>
      <c r="I449" s="832" t="s">
        <v>2049</v>
      </c>
      <c r="J449" s="832" t="s">
        <v>2050</v>
      </c>
      <c r="K449" s="832" t="s">
        <v>2051</v>
      </c>
      <c r="L449" s="835">
        <v>3000</v>
      </c>
      <c r="M449" s="835">
        <v>9000</v>
      </c>
      <c r="N449" s="832">
        <v>3</v>
      </c>
      <c r="O449" s="836">
        <v>1</v>
      </c>
      <c r="P449" s="835">
        <v>9000</v>
      </c>
      <c r="Q449" s="837">
        <v>1</v>
      </c>
      <c r="R449" s="832">
        <v>3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4</v>
      </c>
      <c r="B450" s="832" t="s">
        <v>1698</v>
      </c>
      <c r="C450" s="832" t="s">
        <v>1705</v>
      </c>
      <c r="D450" s="833" t="s">
        <v>3118</v>
      </c>
      <c r="E450" s="834" t="s">
        <v>1728</v>
      </c>
      <c r="F450" s="832" t="s">
        <v>1701</v>
      </c>
      <c r="G450" s="832" t="s">
        <v>1940</v>
      </c>
      <c r="H450" s="832" t="s">
        <v>555</v>
      </c>
      <c r="I450" s="832" t="s">
        <v>2052</v>
      </c>
      <c r="J450" s="832" t="s">
        <v>2053</v>
      </c>
      <c r="K450" s="832" t="s">
        <v>1909</v>
      </c>
      <c r="L450" s="835">
        <v>556.46</v>
      </c>
      <c r="M450" s="835">
        <v>556.46</v>
      </c>
      <c r="N450" s="832">
        <v>1</v>
      </c>
      <c r="O450" s="836">
        <v>1</v>
      </c>
      <c r="P450" s="835">
        <v>556.46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4</v>
      </c>
      <c r="B451" s="832" t="s">
        <v>1698</v>
      </c>
      <c r="C451" s="832" t="s">
        <v>1705</v>
      </c>
      <c r="D451" s="833" t="s">
        <v>3118</v>
      </c>
      <c r="E451" s="834" t="s">
        <v>1728</v>
      </c>
      <c r="F451" s="832" t="s">
        <v>1701</v>
      </c>
      <c r="G451" s="832" t="s">
        <v>1940</v>
      </c>
      <c r="H451" s="832" t="s">
        <v>555</v>
      </c>
      <c r="I451" s="832" t="s">
        <v>2060</v>
      </c>
      <c r="J451" s="832" t="s">
        <v>2061</v>
      </c>
      <c r="K451" s="832" t="s">
        <v>2062</v>
      </c>
      <c r="L451" s="835">
        <v>1124.9000000000001</v>
      </c>
      <c r="M451" s="835">
        <v>19123.300000000003</v>
      </c>
      <c r="N451" s="832">
        <v>17</v>
      </c>
      <c r="O451" s="836">
        <v>7</v>
      </c>
      <c r="P451" s="835">
        <v>19123.300000000003</v>
      </c>
      <c r="Q451" s="837">
        <v>1</v>
      </c>
      <c r="R451" s="832">
        <v>17</v>
      </c>
      <c r="S451" s="837">
        <v>1</v>
      </c>
      <c r="T451" s="836">
        <v>7</v>
      </c>
      <c r="U451" s="838">
        <v>1</v>
      </c>
    </row>
    <row r="452" spans="1:21" ht="14.4" customHeight="1" x14ac:dyDescent="0.3">
      <c r="A452" s="831">
        <v>4</v>
      </c>
      <c r="B452" s="832" t="s">
        <v>1698</v>
      </c>
      <c r="C452" s="832" t="s">
        <v>1705</v>
      </c>
      <c r="D452" s="833" t="s">
        <v>3118</v>
      </c>
      <c r="E452" s="834" t="s">
        <v>1728</v>
      </c>
      <c r="F452" s="832" t="s">
        <v>1701</v>
      </c>
      <c r="G452" s="832" t="s">
        <v>1940</v>
      </c>
      <c r="H452" s="832" t="s">
        <v>555</v>
      </c>
      <c r="I452" s="832" t="s">
        <v>2063</v>
      </c>
      <c r="J452" s="832" t="s">
        <v>2064</v>
      </c>
      <c r="K452" s="832" t="s">
        <v>2065</v>
      </c>
      <c r="L452" s="835">
        <v>297.5</v>
      </c>
      <c r="M452" s="835">
        <v>2975</v>
      </c>
      <c r="N452" s="832">
        <v>10</v>
      </c>
      <c r="O452" s="836">
        <v>6</v>
      </c>
      <c r="P452" s="835">
        <v>2975</v>
      </c>
      <c r="Q452" s="837">
        <v>1</v>
      </c>
      <c r="R452" s="832">
        <v>10</v>
      </c>
      <c r="S452" s="837">
        <v>1</v>
      </c>
      <c r="T452" s="836">
        <v>6</v>
      </c>
      <c r="U452" s="838">
        <v>1</v>
      </c>
    </row>
    <row r="453" spans="1:21" ht="14.4" customHeight="1" x14ac:dyDescent="0.3">
      <c r="A453" s="831">
        <v>4</v>
      </c>
      <c r="B453" s="832" t="s">
        <v>1698</v>
      </c>
      <c r="C453" s="832" t="s">
        <v>1705</v>
      </c>
      <c r="D453" s="833" t="s">
        <v>3118</v>
      </c>
      <c r="E453" s="834" t="s">
        <v>1728</v>
      </c>
      <c r="F453" s="832" t="s">
        <v>1701</v>
      </c>
      <c r="G453" s="832" t="s">
        <v>1940</v>
      </c>
      <c r="H453" s="832" t="s">
        <v>555</v>
      </c>
      <c r="I453" s="832" t="s">
        <v>2066</v>
      </c>
      <c r="J453" s="832" t="s">
        <v>2067</v>
      </c>
      <c r="K453" s="832" t="s">
        <v>2068</v>
      </c>
      <c r="L453" s="835">
        <v>2815.92</v>
      </c>
      <c r="M453" s="835">
        <v>8447.76</v>
      </c>
      <c r="N453" s="832">
        <v>3</v>
      </c>
      <c r="O453" s="836">
        <v>1</v>
      </c>
      <c r="P453" s="835">
        <v>8447.76</v>
      </c>
      <c r="Q453" s="837">
        <v>1</v>
      </c>
      <c r="R453" s="832">
        <v>3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4</v>
      </c>
      <c r="B454" s="832" t="s">
        <v>1698</v>
      </c>
      <c r="C454" s="832" t="s">
        <v>1705</v>
      </c>
      <c r="D454" s="833" t="s">
        <v>3118</v>
      </c>
      <c r="E454" s="834" t="s">
        <v>1728</v>
      </c>
      <c r="F454" s="832" t="s">
        <v>1701</v>
      </c>
      <c r="G454" s="832" t="s">
        <v>1940</v>
      </c>
      <c r="H454" s="832" t="s">
        <v>555</v>
      </c>
      <c r="I454" s="832" t="s">
        <v>2510</v>
      </c>
      <c r="J454" s="832" t="s">
        <v>2413</v>
      </c>
      <c r="K454" s="832" t="s">
        <v>2511</v>
      </c>
      <c r="L454" s="835">
        <v>2250</v>
      </c>
      <c r="M454" s="835">
        <v>2250</v>
      </c>
      <c r="N454" s="832">
        <v>1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4</v>
      </c>
      <c r="B455" s="832" t="s">
        <v>1698</v>
      </c>
      <c r="C455" s="832" t="s">
        <v>1705</v>
      </c>
      <c r="D455" s="833" t="s">
        <v>3118</v>
      </c>
      <c r="E455" s="834" t="s">
        <v>1728</v>
      </c>
      <c r="F455" s="832" t="s">
        <v>1701</v>
      </c>
      <c r="G455" s="832" t="s">
        <v>1940</v>
      </c>
      <c r="H455" s="832" t="s">
        <v>555</v>
      </c>
      <c r="I455" s="832" t="s">
        <v>2072</v>
      </c>
      <c r="J455" s="832" t="s">
        <v>2073</v>
      </c>
      <c r="K455" s="832" t="s">
        <v>2074</v>
      </c>
      <c r="L455" s="835">
        <v>517</v>
      </c>
      <c r="M455" s="835">
        <v>1034</v>
      </c>
      <c r="N455" s="832">
        <v>2</v>
      </c>
      <c r="O455" s="836">
        <v>1</v>
      </c>
      <c r="P455" s="835">
        <v>1034</v>
      </c>
      <c r="Q455" s="837">
        <v>1</v>
      </c>
      <c r="R455" s="832">
        <v>2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4</v>
      </c>
      <c r="B456" s="832" t="s">
        <v>1698</v>
      </c>
      <c r="C456" s="832" t="s">
        <v>1705</v>
      </c>
      <c r="D456" s="833" t="s">
        <v>3118</v>
      </c>
      <c r="E456" s="834" t="s">
        <v>1728</v>
      </c>
      <c r="F456" s="832" t="s">
        <v>1701</v>
      </c>
      <c r="G456" s="832" t="s">
        <v>1940</v>
      </c>
      <c r="H456" s="832" t="s">
        <v>555</v>
      </c>
      <c r="I456" s="832" t="s">
        <v>2512</v>
      </c>
      <c r="J456" s="832" t="s">
        <v>2410</v>
      </c>
      <c r="K456" s="832" t="s">
        <v>2513</v>
      </c>
      <c r="L456" s="835">
        <v>1500</v>
      </c>
      <c r="M456" s="835">
        <v>3000</v>
      </c>
      <c r="N456" s="832">
        <v>2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4</v>
      </c>
      <c r="B457" s="832" t="s">
        <v>1698</v>
      </c>
      <c r="C457" s="832" t="s">
        <v>1705</v>
      </c>
      <c r="D457" s="833" t="s">
        <v>3118</v>
      </c>
      <c r="E457" s="834" t="s">
        <v>1728</v>
      </c>
      <c r="F457" s="832" t="s">
        <v>1701</v>
      </c>
      <c r="G457" s="832" t="s">
        <v>1940</v>
      </c>
      <c r="H457" s="832" t="s">
        <v>555</v>
      </c>
      <c r="I457" s="832" t="s">
        <v>2514</v>
      </c>
      <c r="J457" s="832" t="s">
        <v>2515</v>
      </c>
      <c r="K457" s="832" t="s">
        <v>2516</v>
      </c>
      <c r="L457" s="835">
        <v>260.51</v>
      </c>
      <c r="M457" s="835">
        <v>260.51</v>
      </c>
      <c r="N457" s="832">
        <v>1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4</v>
      </c>
      <c r="B458" s="832" t="s">
        <v>1698</v>
      </c>
      <c r="C458" s="832" t="s">
        <v>1705</v>
      </c>
      <c r="D458" s="833" t="s">
        <v>3118</v>
      </c>
      <c r="E458" s="834" t="s">
        <v>1728</v>
      </c>
      <c r="F458" s="832" t="s">
        <v>1701</v>
      </c>
      <c r="G458" s="832" t="s">
        <v>1940</v>
      </c>
      <c r="H458" s="832" t="s">
        <v>555</v>
      </c>
      <c r="I458" s="832" t="s">
        <v>2383</v>
      </c>
      <c r="J458" s="832" t="s">
        <v>2384</v>
      </c>
      <c r="K458" s="832" t="s">
        <v>2385</v>
      </c>
      <c r="L458" s="835">
        <v>233.18</v>
      </c>
      <c r="M458" s="835">
        <v>233.18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4</v>
      </c>
      <c r="B459" s="832" t="s">
        <v>1698</v>
      </c>
      <c r="C459" s="832" t="s">
        <v>1705</v>
      </c>
      <c r="D459" s="833" t="s">
        <v>3118</v>
      </c>
      <c r="E459" s="834" t="s">
        <v>1728</v>
      </c>
      <c r="F459" s="832" t="s">
        <v>1701</v>
      </c>
      <c r="G459" s="832" t="s">
        <v>1940</v>
      </c>
      <c r="H459" s="832" t="s">
        <v>555</v>
      </c>
      <c r="I459" s="832" t="s">
        <v>2084</v>
      </c>
      <c r="J459" s="832" t="s">
        <v>2085</v>
      </c>
      <c r="K459" s="832" t="s">
        <v>2086</v>
      </c>
      <c r="L459" s="835">
        <v>984.16</v>
      </c>
      <c r="M459" s="835">
        <v>1968.32</v>
      </c>
      <c r="N459" s="832">
        <v>2</v>
      </c>
      <c r="O459" s="836">
        <v>2</v>
      </c>
      <c r="P459" s="835">
        <v>1968.32</v>
      </c>
      <c r="Q459" s="837">
        <v>1</v>
      </c>
      <c r="R459" s="832">
        <v>2</v>
      </c>
      <c r="S459" s="837">
        <v>1</v>
      </c>
      <c r="T459" s="836">
        <v>2</v>
      </c>
      <c r="U459" s="838">
        <v>1</v>
      </c>
    </row>
    <row r="460" spans="1:21" ht="14.4" customHeight="1" x14ac:dyDescent="0.3">
      <c r="A460" s="831">
        <v>4</v>
      </c>
      <c r="B460" s="832" t="s">
        <v>1698</v>
      </c>
      <c r="C460" s="832" t="s">
        <v>1705</v>
      </c>
      <c r="D460" s="833" t="s">
        <v>3118</v>
      </c>
      <c r="E460" s="834" t="s">
        <v>1728</v>
      </c>
      <c r="F460" s="832" t="s">
        <v>1701</v>
      </c>
      <c r="G460" s="832" t="s">
        <v>1940</v>
      </c>
      <c r="H460" s="832" t="s">
        <v>555</v>
      </c>
      <c r="I460" s="832" t="s">
        <v>2517</v>
      </c>
      <c r="J460" s="832" t="s">
        <v>2508</v>
      </c>
      <c r="K460" s="832" t="s">
        <v>1964</v>
      </c>
      <c r="L460" s="835">
        <v>173.85</v>
      </c>
      <c r="M460" s="835">
        <v>173.85</v>
      </c>
      <c r="N460" s="832">
        <v>1</v>
      </c>
      <c r="O460" s="836">
        <v>1</v>
      </c>
      <c r="P460" s="835">
        <v>173.85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4</v>
      </c>
      <c r="B461" s="832" t="s">
        <v>1698</v>
      </c>
      <c r="C461" s="832" t="s">
        <v>1705</v>
      </c>
      <c r="D461" s="833" t="s">
        <v>3118</v>
      </c>
      <c r="E461" s="834" t="s">
        <v>1728</v>
      </c>
      <c r="F461" s="832" t="s">
        <v>1701</v>
      </c>
      <c r="G461" s="832" t="s">
        <v>1940</v>
      </c>
      <c r="H461" s="832" t="s">
        <v>555</v>
      </c>
      <c r="I461" s="832" t="s">
        <v>2518</v>
      </c>
      <c r="J461" s="832" t="s">
        <v>2416</v>
      </c>
      <c r="K461" s="832" t="s">
        <v>2519</v>
      </c>
      <c r="L461" s="835">
        <v>1257.81</v>
      </c>
      <c r="M461" s="835">
        <v>5031.24</v>
      </c>
      <c r="N461" s="832">
        <v>4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4</v>
      </c>
      <c r="B462" s="832" t="s">
        <v>1698</v>
      </c>
      <c r="C462" s="832" t="s">
        <v>1705</v>
      </c>
      <c r="D462" s="833" t="s">
        <v>3118</v>
      </c>
      <c r="E462" s="834" t="s">
        <v>1728</v>
      </c>
      <c r="F462" s="832" t="s">
        <v>1701</v>
      </c>
      <c r="G462" s="832" t="s">
        <v>1940</v>
      </c>
      <c r="H462" s="832" t="s">
        <v>555</v>
      </c>
      <c r="I462" s="832" t="s">
        <v>2092</v>
      </c>
      <c r="J462" s="832" t="s">
        <v>2093</v>
      </c>
      <c r="K462" s="832" t="s">
        <v>2094</v>
      </c>
      <c r="L462" s="835">
        <v>300</v>
      </c>
      <c r="M462" s="835">
        <v>1800</v>
      </c>
      <c r="N462" s="832">
        <v>6</v>
      </c>
      <c r="O462" s="836">
        <v>4</v>
      </c>
      <c r="P462" s="835">
        <v>1500</v>
      </c>
      <c r="Q462" s="837">
        <v>0.83333333333333337</v>
      </c>
      <c r="R462" s="832">
        <v>5</v>
      </c>
      <c r="S462" s="837">
        <v>0.83333333333333337</v>
      </c>
      <c r="T462" s="836">
        <v>3</v>
      </c>
      <c r="U462" s="838">
        <v>0.75</v>
      </c>
    </row>
    <row r="463" spans="1:21" ht="14.4" customHeight="1" x14ac:dyDescent="0.3">
      <c r="A463" s="831">
        <v>4</v>
      </c>
      <c r="B463" s="832" t="s">
        <v>1698</v>
      </c>
      <c r="C463" s="832" t="s">
        <v>1705</v>
      </c>
      <c r="D463" s="833" t="s">
        <v>3118</v>
      </c>
      <c r="E463" s="834" t="s">
        <v>1728</v>
      </c>
      <c r="F463" s="832" t="s">
        <v>1701</v>
      </c>
      <c r="G463" s="832" t="s">
        <v>1940</v>
      </c>
      <c r="H463" s="832" t="s">
        <v>555</v>
      </c>
      <c r="I463" s="832" t="s">
        <v>2418</v>
      </c>
      <c r="J463" s="832" t="s">
        <v>2419</v>
      </c>
      <c r="K463" s="832" t="s">
        <v>2420</v>
      </c>
      <c r="L463" s="835">
        <v>128</v>
      </c>
      <c r="M463" s="835">
        <v>384</v>
      </c>
      <c r="N463" s="832">
        <v>3</v>
      </c>
      <c r="O463" s="836">
        <v>2</v>
      </c>
      <c r="P463" s="835">
        <v>384</v>
      </c>
      <c r="Q463" s="837">
        <v>1</v>
      </c>
      <c r="R463" s="832">
        <v>3</v>
      </c>
      <c r="S463" s="837">
        <v>1</v>
      </c>
      <c r="T463" s="836">
        <v>2</v>
      </c>
      <c r="U463" s="838">
        <v>1</v>
      </c>
    </row>
    <row r="464" spans="1:21" ht="14.4" customHeight="1" x14ac:dyDescent="0.3">
      <c r="A464" s="831">
        <v>4</v>
      </c>
      <c r="B464" s="832" t="s">
        <v>1698</v>
      </c>
      <c r="C464" s="832" t="s">
        <v>1705</v>
      </c>
      <c r="D464" s="833" t="s">
        <v>3118</v>
      </c>
      <c r="E464" s="834" t="s">
        <v>1728</v>
      </c>
      <c r="F464" s="832" t="s">
        <v>1701</v>
      </c>
      <c r="G464" s="832" t="s">
        <v>1940</v>
      </c>
      <c r="H464" s="832" t="s">
        <v>555</v>
      </c>
      <c r="I464" s="832" t="s">
        <v>2097</v>
      </c>
      <c r="J464" s="832" t="s">
        <v>2098</v>
      </c>
      <c r="K464" s="832" t="s">
        <v>2099</v>
      </c>
      <c r="L464" s="835">
        <v>175</v>
      </c>
      <c r="M464" s="835">
        <v>1400</v>
      </c>
      <c r="N464" s="832">
        <v>8</v>
      </c>
      <c r="O464" s="836">
        <v>6</v>
      </c>
      <c r="P464" s="835">
        <v>1050</v>
      </c>
      <c r="Q464" s="837">
        <v>0.75</v>
      </c>
      <c r="R464" s="832">
        <v>6</v>
      </c>
      <c r="S464" s="837">
        <v>0.75</v>
      </c>
      <c r="T464" s="836">
        <v>4</v>
      </c>
      <c r="U464" s="838">
        <v>0.66666666666666663</v>
      </c>
    </row>
    <row r="465" spans="1:21" ht="14.4" customHeight="1" x14ac:dyDescent="0.3">
      <c r="A465" s="831">
        <v>4</v>
      </c>
      <c r="B465" s="832" t="s">
        <v>1698</v>
      </c>
      <c r="C465" s="832" t="s">
        <v>1705</v>
      </c>
      <c r="D465" s="833" t="s">
        <v>3118</v>
      </c>
      <c r="E465" s="834" t="s">
        <v>1728</v>
      </c>
      <c r="F465" s="832" t="s">
        <v>1701</v>
      </c>
      <c r="G465" s="832" t="s">
        <v>1940</v>
      </c>
      <c r="H465" s="832" t="s">
        <v>555</v>
      </c>
      <c r="I465" s="832" t="s">
        <v>2100</v>
      </c>
      <c r="J465" s="832" t="s">
        <v>2098</v>
      </c>
      <c r="K465" s="832" t="s">
        <v>2101</v>
      </c>
      <c r="L465" s="835">
        <v>135</v>
      </c>
      <c r="M465" s="835">
        <v>135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4</v>
      </c>
      <c r="B466" s="832" t="s">
        <v>1698</v>
      </c>
      <c r="C466" s="832" t="s">
        <v>1705</v>
      </c>
      <c r="D466" s="833" t="s">
        <v>3118</v>
      </c>
      <c r="E466" s="834" t="s">
        <v>1728</v>
      </c>
      <c r="F466" s="832" t="s">
        <v>1701</v>
      </c>
      <c r="G466" s="832" t="s">
        <v>1940</v>
      </c>
      <c r="H466" s="832" t="s">
        <v>555</v>
      </c>
      <c r="I466" s="832" t="s">
        <v>2104</v>
      </c>
      <c r="J466" s="832" t="s">
        <v>2105</v>
      </c>
      <c r="K466" s="832" t="s">
        <v>2106</v>
      </c>
      <c r="L466" s="835">
        <v>2939</v>
      </c>
      <c r="M466" s="835">
        <v>2939</v>
      </c>
      <c r="N466" s="832">
        <v>1</v>
      </c>
      <c r="O466" s="836">
        <v>1</v>
      </c>
      <c r="P466" s="835">
        <v>2939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4</v>
      </c>
      <c r="B467" s="832" t="s">
        <v>1698</v>
      </c>
      <c r="C467" s="832" t="s">
        <v>1705</v>
      </c>
      <c r="D467" s="833" t="s">
        <v>3118</v>
      </c>
      <c r="E467" s="834" t="s">
        <v>1728</v>
      </c>
      <c r="F467" s="832" t="s">
        <v>1701</v>
      </c>
      <c r="G467" s="832" t="s">
        <v>1940</v>
      </c>
      <c r="H467" s="832" t="s">
        <v>555</v>
      </c>
      <c r="I467" s="832" t="s">
        <v>2520</v>
      </c>
      <c r="J467" s="832" t="s">
        <v>2521</v>
      </c>
      <c r="K467" s="832" t="s">
        <v>2522</v>
      </c>
      <c r="L467" s="835">
        <v>296.39999999999998</v>
      </c>
      <c r="M467" s="835">
        <v>296.39999999999998</v>
      </c>
      <c r="N467" s="832">
        <v>1</v>
      </c>
      <c r="O467" s="836">
        <v>1</v>
      </c>
      <c r="P467" s="835">
        <v>296.39999999999998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4</v>
      </c>
      <c r="B468" s="832" t="s">
        <v>1698</v>
      </c>
      <c r="C468" s="832" t="s">
        <v>1705</v>
      </c>
      <c r="D468" s="833" t="s">
        <v>3118</v>
      </c>
      <c r="E468" s="834" t="s">
        <v>1728</v>
      </c>
      <c r="F468" s="832" t="s">
        <v>1701</v>
      </c>
      <c r="G468" s="832" t="s">
        <v>1940</v>
      </c>
      <c r="H468" s="832" t="s">
        <v>555</v>
      </c>
      <c r="I468" s="832" t="s">
        <v>2110</v>
      </c>
      <c r="J468" s="832" t="s">
        <v>2111</v>
      </c>
      <c r="K468" s="832" t="s">
        <v>2112</v>
      </c>
      <c r="L468" s="835">
        <v>175</v>
      </c>
      <c r="M468" s="835">
        <v>700</v>
      </c>
      <c r="N468" s="832">
        <v>4</v>
      </c>
      <c r="O468" s="836">
        <v>2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4</v>
      </c>
      <c r="B469" s="832" t="s">
        <v>1698</v>
      </c>
      <c r="C469" s="832" t="s">
        <v>1705</v>
      </c>
      <c r="D469" s="833" t="s">
        <v>3118</v>
      </c>
      <c r="E469" s="834" t="s">
        <v>1728</v>
      </c>
      <c r="F469" s="832" t="s">
        <v>1701</v>
      </c>
      <c r="G469" s="832" t="s">
        <v>1940</v>
      </c>
      <c r="H469" s="832" t="s">
        <v>555</v>
      </c>
      <c r="I469" s="832" t="s">
        <v>2444</v>
      </c>
      <c r="J469" s="832" t="s">
        <v>2146</v>
      </c>
      <c r="K469" s="832" t="s">
        <v>2445</v>
      </c>
      <c r="L469" s="835">
        <v>2809.49</v>
      </c>
      <c r="M469" s="835">
        <v>19666.43</v>
      </c>
      <c r="N469" s="832">
        <v>7</v>
      </c>
      <c r="O469" s="836">
        <v>2</v>
      </c>
      <c r="P469" s="835">
        <v>8428.4699999999993</v>
      </c>
      <c r="Q469" s="837">
        <v>0.42857142857142855</v>
      </c>
      <c r="R469" s="832">
        <v>3</v>
      </c>
      <c r="S469" s="837">
        <v>0.42857142857142855</v>
      </c>
      <c r="T469" s="836">
        <v>1</v>
      </c>
      <c r="U469" s="838">
        <v>0.5</v>
      </c>
    </row>
    <row r="470" spans="1:21" ht="14.4" customHeight="1" x14ac:dyDescent="0.3">
      <c r="A470" s="831">
        <v>4</v>
      </c>
      <c r="B470" s="832" t="s">
        <v>1698</v>
      </c>
      <c r="C470" s="832" t="s">
        <v>1705</v>
      </c>
      <c r="D470" s="833" t="s">
        <v>3118</v>
      </c>
      <c r="E470" s="834" t="s">
        <v>1728</v>
      </c>
      <c r="F470" s="832" t="s">
        <v>1701</v>
      </c>
      <c r="G470" s="832" t="s">
        <v>1940</v>
      </c>
      <c r="H470" s="832" t="s">
        <v>555</v>
      </c>
      <c r="I470" s="832" t="s">
        <v>2130</v>
      </c>
      <c r="J470" s="832" t="s">
        <v>2131</v>
      </c>
      <c r="K470" s="832" t="s">
        <v>2132</v>
      </c>
      <c r="L470" s="835">
        <v>599.44000000000005</v>
      </c>
      <c r="M470" s="835">
        <v>599.44000000000005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4</v>
      </c>
      <c r="B471" s="832" t="s">
        <v>1698</v>
      </c>
      <c r="C471" s="832" t="s">
        <v>1705</v>
      </c>
      <c r="D471" s="833" t="s">
        <v>3118</v>
      </c>
      <c r="E471" s="834" t="s">
        <v>1728</v>
      </c>
      <c r="F471" s="832" t="s">
        <v>1701</v>
      </c>
      <c r="G471" s="832" t="s">
        <v>1940</v>
      </c>
      <c r="H471" s="832" t="s">
        <v>555</v>
      </c>
      <c r="I471" s="832" t="s">
        <v>2523</v>
      </c>
      <c r="J471" s="832" t="s">
        <v>2143</v>
      </c>
      <c r="K471" s="832" t="s">
        <v>2524</v>
      </c>
      <c r="L471" s="835">
        <v>274.32</v>
      </c>
      <c r="M471" s="835">
        <v>274.32</v>
      </c>
      <c r="N471" s="832">
        <v>1</v>
      </c>
      <c r="O471" s="836">
        <v>1</v>
      </c>
      <c r="P471" s="835">
        <v>274.32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4</v>
      </c>
      <c r="B472" s="832" t="s">
        <v>1698</v>
      </c>
      <c r="C472" s="832" t="s">
        <v>1705</v>
      </c>
      <c r="D472" s="833" t="s">
        <v>3118</v>
      </c>
      <c r="E472" s="834" t="s">
        <v>1728</v>
      </c>
      <c r="F472" s="832" t="s">
        <v>1701</v>
      </c>
      <c r="G472" s="832" t="s">
        <v>1940</v>
      </c>
      <c r="H472" s="832" t="s">
        <v>555</v>
      </c>
      <c r="I472" s="832" t="s">
        <v>2454</v>
      </c>
      <c r="J472" s="832" t="s">
        <v>2455</v>
      </c>
      <c r="K472" s="832" t="s">
        <v>2456</v>
      </c>
      <c r="L472" s="835">
        <v>2809.49</v>
      </c>
      <c r="M472" s="835">
        <v>16856.939999999999</v>
      </c>
      <c r="N472" s="832">
        <v>6</v>
      </c>
      <c r="O472" s="836">
        <v>1</v>
      </c>
      <c r="P472" s="835">
        <v>16856.939999999999</v>
      </c>
      <c r="Q472" s="837">
        <v>1</v>
      </c>
      <c r="R472" s="832">
        <v>6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4</v>
      </c>
      <c r="B473" s="832" t="s">
        <v>1698</v>
      </c>
      <c r="C473" s="832" t="s">
        <v>1705</v>
      </c>
      <c r="D473" s="833" t="s">
        <v>3118</v>
      </c>
      <c r="E473" s="834" t="s">
        <v>1728</v>
      </c>
      <c r="F473" s="832" t="s">
        <v>1701</v>
      </c>
      <c r="G473" s="832" t="s">
        <v>1940</v>
      </c>
      <c r="H473" s="832" t="s">
        <v>555</v>
      </c>
      <c r="I473" s="832" t="s">
        <v>2136</v>
      </c>
      <c r="J473" s="832" t="s">
        <v>2137</v>
      </c>
      <c r="K473" s="832" t="s">
        <v>2138</v>
      </c>
      <c r="L473" s="835">
        <v>208.05</v>
      </c>
      <c r="M473" s="835">
        <v>1040.25</v>
      </c>
      <c r="N473" s="832">
        <v>5</v>
      </c>
      <c r="O473" s="836">
        <v>3</v>
      </c>
      <c r="P473" s="835">
        <v>1040.25</v>
      </c>
      <c r="Q473" s="837">
        <v>1</v>
      </c>
      <c r="R473" s="832">
        <v>5</v>
      </c>
      <c r="S473" s="837">
        <v>1</v>
      </c>
      <c r="T473" s="836">
        <v>3</v>
      </c>
      <c r="U473" s="838">
        <v>1</v>
      </c>
    </row>
    <row r="474" spans="1:21" ht="14.4" customHeight="1" x14ac:dyDescent="0.3">
      <c r="A474" s="831">
        <v>4</v>
      </c>
      <c r="B474" s="832" t="s">
        <v>1698</v>
      </c>
      <c r="C474" s="832" t="s">
        <v>1705</v>
      </c>
      <c r="D474" s="833" t="s">
        <v>3118</v>
      </c>
      <c r="E474" s="834" t="s">
        <v>1728</v>
      </c>
      <c r="F474" s="832" t="s">
        <v>1701</v>
      </c>
      <c r="G474" s="832" t="s">
        <v>1940</v>
      </c>
      <c r="H474" s="832" t="s">
        <v>555</v>
      </c>
      <c r="I474" s="832" t="s">
        <v>2525</v>
      </c>
      <c r="J474" s="832" t="s">
        <v>2526</v>
      </c>
      <c r="K474" s="832" t="s">
        <v>2527</v>
      </c>
      <c r="L474" s="835">
        <v>761.3</v>
      </c>
      <c r="M474" s="835">
        <v>1522.6</v>
      </c>
      <c r="N474" s="832">
        <v>2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4</v>
      </c>
      <c r="B475" s="832" t="s">
        <v>1698</v>
      </c>
      <c r="C475" s="832" t="s">
        <v>1705</v>
      </c>
      <c r="D475" s="833" t="s">
        <v>3118</v>
      </c>
      <c r="E475" s="834" t="s">
        <v>1728</v>
      </c>
      <c r="F475" s="832" t="s">
        <v>1701</v>
      </c>
      <c r="G475" s="832" t="s">
        <v>1940</v>
      </c>
      <c r="H475" s="832" t="s">
        <v>555</v>
      </c>
      <c r="I475" s="832" t="s">
        <v>2528</v>
      </c>
      <c r="J475" s="832" t="s">
        <v>2529</v>
      </c>
      <c r="K475" s="832" t="s">
        <v>2530</v>
      </c>
      <c r="L475" s="835">
        <v>2809.49</v>
      </c>
      <c r="M475" s="835">
        <v>11237.96</v>
      </c>
      <c r="N475" s="832">
        <v>4</v>
      </c>
      <c r="O475" s="836">
        <v>1</v>
      </c>
      <c r="P475" s="835">
        <v>11237.96</v>
      </c>
      <c r="Q475" s="837">
        <v>1</v>
      </c>
      <c r="R475" s="832">
        <v>4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4</v>
      </c>
      <c r="B476" s="832" t="s">
        <v>1698</v>
      </c>
      <c r="C476" s="832" t="s">
        <v>1705</v>
      </c>
      <c r="D476" s="833" t="s">
        <v>3118</v>
      </c>
      <c r="E476" s="834" t="s">
        <v>1728</v>
      </c>
      <c r="F476" s="832" t="s">
        <v>1701</v>
      </c>
      <c r="G476" s="832" t="s">
        <v>1940</v>
      </c>
      <c r="H476" s="832" t="s">
        <v>555</v>
      </c>
      <c r="I476" s="832" t="s">
        <v>2157</v>
      </c>
      <c r="J476" s="832" t="s">
        <v>2158</v>
      </c>
      <c r="K476" s="832" t="s">
        <v>2159</v>
      </c>
      <c r="L476" s="835">
        <v>1350</v>
      </c>
      <c r="M476" s="835">
        <v>1350</v>
      </c>
      <c r="N476" s="832">
        <v>1</v>
      </c>
      <c r="O476" s="836">
        <v>1</v>
      </c>
      <c r="P476" s="835">
        <v>1350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4</v>
      </c>
      <c r="B477" s="832" t="s">
        <v>1698</v>
      </c>
      <c r="C477" s="832" t="s">
        <v>1705</v>
      </c>
      <c r="D477" s="833" t="s">
        <v>3118</v>
      </c>
      <c r="E477" s="834" t="s">
        <v>1728</v>
      </c>
      <c r="F477" s="832" t="s">
        <v>1701</v>
      </c>
      <c r="G477" s="832" t="s">
        <v>1906</v>
      </c>
      <c r="H477" s="832" t="s">
        <v>555</v>
      </c>
      <c r="I477" s="832" t="s">
        <v>2531</v>
      </c>
      <c r="J477" s="832" t="s">
        <v>2532</v>
      </c>
      <c r="K477" s="832" t="s">
        <v>2533</v>
      </c>
      <c r="L477" s="835">
        <v>99</v>
      </c>
      <c r="M477" s="835">
        <v>297</v>
      </c>
      <c r="N477" s="832">
        <v>3</v>
      </c>
      <c r="O477" s="836">
        <v>1</v>
      </c>
      <c r="P477" s="835">
        <v>297</v>
      </c>
      <c r="Q477" s="837">
        <v>1</v>
      </c>
      <c r="R477" s="832">
        <v>3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4</v>
      </c>
      <c r="B478" s="832" t="s">
        <v>1698</v>
      </c>
      <c r="C478" s="832" t="s">
        <v>1705</v>
      </c>
      <c r="D478" s="833" t="s">
        <v>3118</v>
      </c>
      <c r="E478" s="834" t="s">
        <v>1728</v>
      </c>
      <c r="F478" s="832" t="s">
        <v>1701</v>
      </c>
      <c r="G478" s="832" t="s">
        <v>2168</v>
      </c>
      <c r="H478" s="832" t="s">
        <v>555</v>
      </c>
      <c r="I478" s="832" t="s">
        <v>2169</v>
      </c>
      <c r="J478" s="832" t="s">
        <v>2170</v>
      </c>
      <c r="K478" s="832" t="s">
        <v>2171</v>
      </c>
      <c r="L478" s="835">
        <v>410</v>
      </c>
      <c r="M478" s="835">
        <v>4100</v>
      </c>
      <c r="N478" s="832">
        <v>10</v>
      </c>
      <c r="O478" s="836">
        <v>10</v>
      </c>
      <c r="P478" s="835">
        <v>4100</v>
      </c>
      <c r="Q478" s="837">
        <v>1</v>
      </c>
      <c r="R478" s="832">
        <v>10</v>
      </c>
      <c r="S478" s="837">
        <v>1</v>
      </c>
      <c r="T478" s="836">
        <v>10</v>
      </c>
      <c r="U478" s="838">
        <v>1</v>
      </c>
    </row>
    <row r="479" spans="1:21" ht="14.4" customHeight="1" x14ac:dyDescent="0.3">
      <c r="A479" s="831">
        <v>4</v>
      </c>
      <c r="B479" s="832" t="s">
        <v>1698</v>
      </c>
      <c r="C479" s="832" t="s">
        <v>1705</v>
      </c>
      <c r="D479" s="833" t="s">
        <v>3118</v>
      </c>
      <c r="E479" s="834" t="s">
        <v>1728</v>
      </c>
      <c r="F479" s="832" t="s">
        <v>1701</v>
      </c>
      <c r="G479" s="832" t="s">
        <v>2168</v>
      </c>
      <c r="H479" s="832" t="s">
        <v>555</v>
      </c>
      <c r="I479" s="832" t="s">
        <v>2172</v>
      </c>
      <c r="J479" s="832" t="s">
        <v>2173</v>
      </c>
      <c r="K479" s="832" t="s">
        <v>2174</v>
      </c>
      <c r="L479" s="835">
        <v>566</v>
      </c>
      <c r="M479" s="835">
        <v>566</v>
      </c>
      <c r="N479" s="832">
        <v>1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4</v>
      </c>
      <c r="B480" s="832" t="s">
        <v>1698</v>
      </c>
      <c r="C480" s="832" t="s">
        <v>1705</v>
      </c>
      <c r="D480" s="833" t="s">
        <v>3118</v>
      </c>
      <c r="E480" s="834" t="s">
        <v>1728</v>
      </c>
      <c r="F480" s="832" t="s">
        <v>1701</v>
      </c>
      <c r="G480" s="832" t="s">
        <v>2175</v>
      </c>
      <c r="H480" s="832" t="s">
        <v>555</v>
      </c>
      <c r="I480" s="832" t="s">
        <v>2176</v>
      </c>
      <c r="J480" s="832" t="s">
        <v>2177</v>
      </c>
      <c r="K480" s="832" t="s">
        <v>2178</v>
      </c>
      <c r="L480" s="835">
        <v>900</v>
      </c>
      <c r="M480" s="835">
        <v>1800</v>
      </c>
      <c r="N480" s="832">
        <v>2</v>
      </c>
      <c r="O480" s="836">
        <v>2</v>
      </c>
      <c r="P480" s="835">
        <v>1800</v>
      </c>
      <c r="Q480" s="837">
        <v>1</v>
      </c>
      <c r="R480" s="832">
        <v>2</v>
      </c>
      <c r="S480" s="837">
        <v>1</v>
      </c>
      <c r="T480" s="836">
        <v>2</v>
      </c>
      <c r="U480" s="838">
        <v>1</v>
      </c>
    </row>
    <row r="481" spans="1:21" ht="14.4" customHeight="1" x14ac:dyDescent="0.3">
      <c r="A481" s="831">
        <v>4</v>
      </c>
      <c r="B481" s="832" t="s">
        <v>1698</v>
      </c>
      <c r="C481" s="832" t="s">
        <v>1705</v>
      </c>
      <c r="D481" s="833" t="s">
        <v>3118</v>
      </c>
      <c r="E481" s="834" t="s">
        <v>1730</v>
      </c>
      <c r="F481" s="832" t="s">
        <v>1699</v>
      </c>
      <c r="G481" s="832" t="s">
        <v>2534</v>
      </c>
      <c r="H481" s="832" t="s">
        <v>597</v>
      </c>
      <c r="I481" s="832" t="s">
        <v>2535</v>
      </c>
      <c r="J481" s="832" t="s">
        <v>2536</v>
      </c>
      <c r="K481" s="832" t="s">
        <v>2537</v>
      </c>
      <c r="L481" s="835">
        <v>860.52</v>
      </c>
      <c r="M481" s="835">
        <v>1721.04</v>
      </c>
      <c r="N481" s="832">
        <v>2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4</v>
      </c>
      <c r="B482" s="832" t="s">
        <v>1698</v>
      </c>
      <c r="C482" s="832" t="s">
        <v>1705</v>
      </c>
      <c r="D482" s="833" t="s">
        <v>3118</v>
      </c>
      <c r="E482" s="834" t="s">
        <v>1730</v>
      </c>
      <c r="F482" s="832" t="s">
        <v>1699</v>
      </c>
      <c r="G482" s="832" t="s">
        <v>1874</v>
      </c>
      <c r="H482" s="832" t="s">
        <v>555</v>
      </c>
      <c r="I482" s="832" t="s">
        <v>1875</v>
      </c>
      <c r="J482" s="832" t="s">
        <v>1876</v>
      </c>
      <c r="K482" s="832" t="s">
        <v>1877</v>
      </c>
      <c r="L482" s="835">
        <v>0</v>
      </c>
      <c r="M482" s="835">
        <v>0</v>
      </c>
      <c r="N482" s="832">
        <v>1</v>
      </c>
      <c r="O482" s="836">
        <v>1</v>
      </c>
      <c r="P482" s="835">
        <v>0</v>
      </c>
      <c r="Q482" s="837"/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4</v>
      </c>
      <c r="B483" s="832" t="s">
        <v>1698</v>
      </c>
      <c r="C483" s="832" t="s">
        <v>1705</v>
      </c>
      <c r="D483" s="833" t="s">
        <v>3118</v>
      </c>
      <c r="E483" s="834" t="s">
        <v>1730</v>
      </c>
      <c r="F483" s="832" t="s">
        <v>1699</v>
      </c>
      <c r="G483" s="832" t="s">
        <v>2538</v>
      </c>
      <c r="H483" s="832" t="s">
        <v>555</v>
      </c>
      <c r="I483" s="832" t="s">
        <v>2539</v>
      </c>
      <c r="J483" s="832" t="s">
        <v>873</v>
      </c>
      <c r="K483" s="832" t="s">
        <v>2540</v>
      </c>
      <c r="L483" s="835">
        <v>0</v>
      </c>
      <c r="M483" s="835">
        <v>0</v>
      </c>
      <c r="N483" s="832">
        <v>1</v>
      </c>
      <c r="O483" s="836">
        <v>1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4</v>
      </c>
      <c r="B484" s="832" t="s">
        <v>1698</v>
      </c>
      <c r="C484" s="832" t="s">
        <v>1705</v>
      </c>
      <c r="D484" s="833" t="s">
        <v>3118</v>
      </c>
      <c r="E484" s="834" t="s">
        <v>1730</v>
      </c>
      <c r="F484" s="832" t="s">
        <v>1699</v>
      </c>
      <c r="G484" s="832" t="s">
        <v>1887</v>
      </c>
      <c r="H484" s="832" t="s">
        <v>597</v>
      </c>
      <c r="I484" s="832" t="s">
        <v>1548</v>
      </c>
      <c r="J484" s="832" t="s">
        <v>853</v>
      </c>
      <c r="K484" s="832" t="s">
        <v>847</v>
      </c>
      <c r="L484" s="835">
        <v>48.42</v>
      </c>
      <c r="M484" s="835">
        <v>48.42</v>
      </c>
      <c r="N484" s="832">
        <v>1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4</v>
      </c>
      <c r="B485" s="832" t="s">
        <v>1698</v>
      </c>
      <c r="C485" s="832" t="s">
        <v>1705</v>
      </c>
      <c r="D485" s="833" t="s">
        <v>3118</v>
      </c>
      <c r="E485" s="834" t="s">
        <v>1730</v>
      </c>
      <c r="F485" s="832" t="s">
        <v>1699</v>
      </c>
      <c r="G485" s="832" t="s">
        <v>2200</v>
      </c>
      <c r="H485" s="832" t="s">
        <v>597</v>
      </c>
      <c r="I485" s="832" t="s">
        <v>2291</v>
      </c>
      <c r="J485" s="832" t="s">
        <v>1577</v>
      </c>
      <c r="K485" s="832" t="s">
        <v>2292</v>
      </c>
      <c r="L485" s="835">
        <v>115.18</v>
      </c>
      <c r="M485" s="835">
        <v>115.18</v>
      </c>
      <c r="N485" s="832">
        <v>1</v>
      </c>
      <c r="O485" s="836">
        <v>1</v>
      </c>
      <c r="P485" s="835">
        <v>115.18</v>
      </c>
      <c r="Q485" s="837">
        <v>1</v>
      </c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4</v>
      </c>
      <c r="B486" s="832" t="s">
        <v>1698</v>
      </c>
      <c r="C486" s="832" t="s">
        <v>1705</v>
      </c>
      <c r="D486" s="833" t="s">
        <v>3118</v>
      </c>
      <c r="E486" s="834" t="s">
        <v>1730</v>
      </c>
      <c r="F486" s="832" t="s">
        <v>1699</v>
      </c>
      <c r="G486" s="832" t="s">
        <v>2541</v>
      </c>
      <c r="H486" s="832" t="s">
        <v>555</v>
      </c>
      <c r="I486" s="832" t="s">
        <v>2542</v>
      </c>
      <c r="J486" s="832" t="s">
        <v>2543</v>
      </c>
      <c r="K486" s="832" t="s">
        <v>2544</v>
      </c>
      <c r="L486" s="835">
        <v>131.63999999999999</v>
      </c>
      <c r="M486" s="835">
        <v>131.63999999999999</v>
      </c>
      <c r="N486" s="832">
        <v>1</v>
      </c>
      <c r="O486" s="836">
        <v>1</v>
      </c>
      <c r="P486" s="835">
        <v>131.63999999999999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4</v>
      </c>
      <c r="B487" s="832" t="s">
        <v>1698</v>
      </c>
      <c r="C487" s="832" t="s">
        <v>1705</v>
      </c>
      <c r="D487" s="833" t="s">
        <v>3118</v>
      </c>
      <c r="E487" s="834" t="s">
        <v>1730</v>
      </c>
      <c r="F487" s="832" t="s">
        <v>1699</v>
      </c>
      <c r="G487" s="832" t="s">
        <v>1771</v>
      </c>
      <c r="H487" s="832" t="s">
        <v>597</v>
      </c>
      <c r="I487" s="832" t="s">
        <v>2545</v>
      </c>
      <c r="J487" s="832" t="s">
        <v>2546</v>
      </c>
      <c r="K487" s="832" t="s">
        <v>2547</v>
      </c>
      <c r="L487" s="835">
        <v>75.73</v>
      </c>
      <c r="M487" s="835">
        <v>75.73</v>
      </c>
      <c r="N487" s="832">
        <v>1</v>
      </c>
      <c r="O487" s="836">
        <v>1</v>
      </c>
      <c r="P487" s="835">
        <v>75.73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4</v>
      </c>
      <c r="B488" s="832" t="s">
        <v>1698</v>
      </c>
      <c r="C488" s="832" t="s">
        <v>1705</v>
      </c>
      <c r="D488" s="833" t="s">
        <v>3118</v>
      </c>
      <c r="E488" s="834" t="s">
        <v>1730</v>
      </c>
      <c r="F488" s="832" t="s">
        <v>1700</v>
      </c>
      <c r="G488" s="832" t="s">
        <v>1803</v>
      </c>
      <c r="H488" s="832" t="s">
        <v>555</v>
      </c>
      <c r="I488" s="832" t="s">
        <v>1852</v>
      </c>
      <c r="J488" s="832" t="s">
        <v>1805</v>
      </c>
      <c r="K488" s="832"/>
      <c r="L488" s="835">
        <v>0</v>
      </c>
      <c r="M488" s="835">
        <v>0</v>
      </c>
      <c r="N488" s="832">
        <v>1</v>
      </c>
      <c r="O488" s="836">
        <v>1</v>
      </c>
      <c r="P488" s="835">
        <v>0</v>
      </c>
      <c r="Q488" s="837"/>
      <c r="R488" s="832">
        <v>1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4</v>
      </c>
      <c r="B489" s="832" t="s">
        <v>1698</v>
      </c>
      <c r="C489" s="832" t="s">
        <v>1705</v>
      </c>
      <c r="D489" s="833" t="s">
        <v>3118</v>
      </c>
      <c r="E489" s="834" t="s">
        <v>1730</v>
      </c>
      <c r="F489" s="832" t="s">
        <v>1701</v>
      </c>
      <c r="G489" s="832" t="s">
        <v>2168</v>
      </c>
      <c r="H489" s="832" t="s">
        <v>555</v>
      </c>
      <c r="I489" s="832" t="s">
        <v>2169</v>
      </c>
      <c r="J489" s="832" t="s">
        <v>2170</v>
      </c>
      <c r="K489" s="832" t="s">
        <v>2171</v>
      </c>
      <c r="L489" s="835">
        <v>410</v>
      </c>
      <c r="M489" s="835">
        <v>820</v>
      </c>
      <c r="N489" s="832">
        <v>2</v>
      </c>
      <c r="O489" s="836">
        <v>2</v>
      </c>
      <c r="P489" s="835">
        <v>820</v>
      </c>
      <c r="Q489" s="837">
        <v>1</v>
      </c>
      <c r="R489" s="832">
        <v>2</v>
      </c>
      <c r="S489" s="837">
        <v>1</v>
      </c>
      <c r="T489" s="836">
        <v>2</v>
      </c>
      <c r="U489" s="838">
        <v>1</v>
      </c>
    </row>
    <row r="490" spans="1:21" ht="14.4" customHeight="1" x14ac:dyDescent="0.3">
      <c r="A490" s="831">
        <v>4</v>
      </c>
      <c r="B490" s="832" t="s">
        <v>1698</v>
      </c>
      <c r="C490" s="832" t="s">
        <v>1705</v>
      </c>
      <c r="D490" s="833" t="s">
        <v>3118</v>
      </c>
      <c r="E490" s="834" t="s">
        <v>1730</v>
      </c>
      <c r="F490" s="832" t="s">
        <v>1701</v>
      </c>
      <c r="G490" s="832" t="s">
        <v>2168</v>
      </c>
      <c r="H490" s="832" t="s">
        <v>555</v>
      </c>
      <c r="I490" s="832" t="s">
        <v>2172</v>
      </c>
      <c r="J490" s="832" t="s">
        <v>2173</v>
      </c>
      <c r="K490" s="832" t="s">
        <v>2174</v>
      </c>
      <c r="L490" s="835">
        <v>566</v>
      </c>
      <c r="M490" s="835">
        <v>1132</v>
      </c>
      <c r="N490" s="832">
        <v>2</v>
      </c>
      <c r="O490" s="836">
        <v>2</v>
      </c>
      <c r="P490" s="835">
        <v>566</v>
      </c>
      <c r="Q490" s="837">
        <v>0.5</v>
      </c>
      <c r="R490" s="832">
        <v>1</v>
      </c>
      <c r="S490" s="837">
        <v>0.5</v>
      </c>
      <c r="T490" s="836">
        <v>1</v>
      </c>
      <c r="U490" s="838">
        <v>0.5</v>
      </c>
    </row>
    <row r="491" spans="1:21" ht="14.4" customHeight="1" x14ac:dyDescent="0.3">
      <c r="A491" s="831">
        <v>4</v>
      </c>
      <c r="B491" s="832" t="s">
        <v>1698</v>
      </c>
      <c r="C491" s="832" t="s">
        <v>1705</v>
      </c>
      <c r="D491" s="833" t="s">
        <v>3118</v>
      </c>
      <c r="E491" s="834" t="s">
        <v>1731</v>
      </c>
      <c r="F491" s="832" t="s">
        <v>1699</v>
      </c>
      <c r="G491" s="832" t="s">
        <v>2548</v>
      </c>
      <c r="H491" s="832" t="s">
        <v>555</v>
      </c>
      <c r="I491" s="832" t="s">
        <v>2549</v>
      </c>
      <c r="J491" s="832" t="s">
        <v>941</v>
      </c>
      <c r="K491" s="832" t="s">
        <v>2550</v>
      </c>
      <c r="L491" s="835">
        <v>385.3</v>
      </c>
      <c r="M491" s="835">
        <v>1541.2</v>
      </c>
      <c r="N491" s="832">
        <v>4</v>
      </c>
      <c r="O491" s="836">
        <v>0.5</v>
      </c>
      <c r="P491" s="835">
        <v>1541.2</v>
      </c>
      <c r="Q491" s="837">
        <v>1</v>
      </c>
      <c r="R491" s="832">
        <v>4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4</v>
      </c>
      <c r="B492" s="832" t="s">
        <v>1698</v>
      </c>
      <c r="C492" s="832" t="s">
        <v>1705</v>
      </c>
      <c r="D492" s="833" t="s">
        <v>3118</v>
      </c>
      <c r="E492" s="834" t="s">
        <v>1731</v>
      </c>
      <c r="F492" s="832" t="s">
        <v>1699</v>
      </c>
      <c r="G492" s="832" t="s">
        <v>2548</v>
      </c>
      <c r="H492" s="832" t="s">
        <v>555</v>
      </c>
      <c r="I492" s="832" t="s">
        <v>2551</v>
      </c>
      <c r="J492" s="832" t="s">
        <v>941</v>
      </c>
      <c r="K492" s="832" t="s">
        <v>2550</v>
      </c>
      <c r="L492" s="835">
        <v>385.3</v>
      </c>
      <c r="M492" s="835">
        <v>2697.1000000000004</v>
      </c>
      <c r="N492" s="832">
        <v>7</v>
      </c>
      <c r="O492" s="836">
        <v>1</v>
      </c>
      <c r="P492" s="835">
        <v>1541.2</v>
      </c>
      <c r="Q492" s="837">
        <v>0.5714285714285714</v>
      </c>
      <c r="R492" s="832">
        <v>4</v>
      </c>
      <c r="S492" s="837">
        <v>0.5714285714285714</v>
      </c>
      <c r="T492" s="836">
        <v>0.5</v>
      </c>
      <c r="U492" s="838">
        <v>0.5</v>
      </c>
    </row>
    <row r="493" spans="1:21" ht="14.4" customHeight="1" x14ac:dyDescent="0.3">
      <c r="A493" s="831">
        <v>4</v>
      </c>
      <c r="B493" s="832" t="s">
        <v>1698</v>
      </c>
      <c r="C493" s="832" t="s">
        <v>1705</v>
      </c>
      <c r="D493" s="833" t="s">
        <v>3118</v>
      </c>
      <c r="E493" s="834" t="s">
        <v>1731</v>
      </c>
      <c r="F493" s="832" t="s">
        <v>1699</v>
      </c>
      <c r="G493" s="832" t="s">
        <v>1757</v>
      </c>
      <c r="H493" s="832" t="s">
        <v>555</v>
      </c>
      <c r="I493" s="832" t="s">
        <v>2552</v>
      </c>
      <c r="J493" s="832" t="s">
        <v>711</v>
      </c>
      <c r="K493" s="832" t="s">
        <v>712</v>
      </c>
      <c r="L493" s="835">
        <v>0</v>
      </c>
      <c r="M493" s="835">
        <v>0</v>
      </c>
      <c r="N493" s="832">
        <v>1</v>
      </c>
      <c r="O493" s="836">
        <v>1</v>
      </c>
      <c r="P493" s="835">
        <v>0</v>
      </c>
      <c r="Q493" s="837"/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4</v>
      </c>
      <c r="B494" s="832" t="s">
        <v>1698</v>
      </c>
      <c r="C494" s="832" t="s">
        <v>1705</v>
      </c>
      <c r="D494" s="833" t="s">
        <v>3118</v>
      </c>
      <c r="E494" s="834" t="s">
        <v>1731</v>
      </c>
      <c r="F494" s="832" t="s">
        <v>1699</v>
      </c>
      <c r="G494" s="832" t="s">
        <v>2553</v>
      </c>
      <c r="H494" s="832" t="s">
        <v>555</v>
      </c>
      <c r="I494" s="832" t="s">
        <v>2554</v>
      </c>
      <c r="J494" s="832" t="s">
        <v>2555</v>
      </c>
      <c r="K494" s="832" t="s">
        <v>2556</v>
      </c>
      <c r="L494" s="835">
        <v>38.47</v>
      </c>
      <c r="M494" s="835">
        <v>38.47</v>
      </c>
      <c r="N494" s="832">
        <v>1</v>
      </c>
      <c r="O494" s="836">
        <v>1</v>
      </c>
      <c r="P494" s="835">
        <v>38.47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4</v>
      </c>
      <c r="B495" s="832" t="s">
        <v>1698</v>
      </c>
      <c r="C495" s="832" t="s">
        <v>1705</v>
      </c>
      <c r="D495" s="833" t="s">
        <v>3118</v>
      </c>
      <c r="E495" s="834" t="s">
        <v>1731</v>
      </c>
      <c r="F495" s="832" t="s">
        <v>1699</v>
      </c>
      <c r="G495" s="832" t="s">
        <v>1920</v>
      </c>
      <c r="H495" s="832" t="s">
        <v>555</v>
      </c>
      <c r="I495" s="832" t="s">
        <v>2557</v>
      </c>
      <c r="J495" s="832" t="s">
        <v>648</v>
      </c>
      <c r="K495" s="832" t="s">
        <v>2558</v>
      </c>
      <c r="L495" s="835">
        <v>92.85</v>
      </c>
      <c r="M495" s="835">
        <v>92.85</v>
      </c>
      <c r="N495" s="832">
        <v>1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4</v>
      </c>
      <c r="B496" s="832" t="s">
        <v>1698</v>
      </c>
      <c r="C496" s="832" t="s">
        <v>1705</v>
      </c>
      <c r="D496" s="833" t="s">
        <v>3118</v>
      </c>
      <c r="E496" s="834" t="s">
        <v>1731</v>
      </c>
      <c r="F496" s="832" t="s">
        <v>1699</v>
      </c>
      <c r="G496" s="832" t="s">
        <v>1810</v>
      </c>
      <c r="H496" s="832" t="s">
        <v>555</v>
      </c>
      <c r="I496" s="832" t="s">
        <v>2559</v>
      </c>
      <c r="J496" s="832" t="s">
        <v>2560</v>
      </c>
      <c r="K496" s="832" t="s">
        <v>2561</v>
      </c>
      <c r="L496" s="835">
        <v>132</v>
      </c>
      <c r="M496" s="835">
        <v>132</v>
      </c>
      <c r="N496" s="832">
        <v>1</v>
      </c>
      <c r="O496" s="836">
        <v>0.5</v>
      </c>
      <c r="P496" s="835">
        <v>132</v>
      </c>
      <c r="Q496" s="837">
        <v>1</v>
      </c>
      <c r="R496" s="832">
        <v>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4</v>
      </c>
      <c r="B497" s="832" t="s">
        <v>1698</v>
      </c>
      <c r="C497" s="832" t="s">
        <v>1705</v>
      </c>
      <c r="D497" s="833" t="s">
        <v>3118</v>
      </c>
      <c r="E497" s="834" t="s">
        <v>1731</v>
      </c>
      <c r="F497" s="832" t="s">
        <v>1699</v>
      </c>
      <c r="G497" s="832" t="s">
        <v>1810</v>
      </c>
      <c r="H497" s="832" t="s">
        <v>597</v>
      </c>
      <c r="I497" s="832" t="s">
        <v>1682</v>
      </c>
      <c r="J497" s="832" t="s">
        <v>1683</v>
      </c>
      <c r="K497" s="832" t="s">
        <v>1684</v>
      </c>
      <c r="L497" s="835">
        <v>123.2</v>
      </c>
      <c r="M497" s="835">
        <v>246.4</v>
      </c>
      <c r="N497" s="832">
        <v>2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4</v>
      </c>
      <c r="B498" s="832" t="s">
        <v>1698</v>
      </c>
      <c r="C498" s="832" t="s">
        <v>1705</v>
      </c>
      <c r="D498" s="833" t="s">
        <v>3118</v>
      </c>
      <c r="E498" s="834" t="s">
        <v>1731</v>
      </c>
      <c r="F498" s="832" t="s">
        <v>1699</v>
      </c>
      <c r="G498" s="832" t="s">
        <v>2562</v>
      </c>
      <c r="H498" s="832" t="s">
        <v>555</v>
      </c>
      <c r="I498" s="832" t="s">
        <v>2563</v>
      </c>
      <c r="J498" s="832" t="s">
        <v>694</v>
      </c>
      <c r="K498" s="832" t="s">
        <v>2564</v>
      </c>
      <c r="L498" s="835">
        <v>105.63</v>
      </c>
      <c r="M498" s="835">
        <v>2640.75</v>
      </c>
      <c r="N498" s="832">
        <v>25</v>
      </c>
      <c r="O498" s="836">
        <v>4</v>
      </c>
      <c r="P498" s="835">
        <v>2006.9699999999998</v>
      </c>
      <c r="Q498" s="837">
        <v>0.7599999999999999</v>
      </c>
      <c r="R498" s="832">
        <v>19</v>
      </c>
      <c r="S498" s="837">
        <v>0.76</v>
      </c>
      <c r="T498" s="836">
        <v>3.5</v>
      </c>
      <c r="U498" s="838">
        <v>0.875</v>
      </c>
    </row>
    <row r="499" spans="1:21" ht="14.4" customHeight="1" x14ac:dyDescent="0.3">
      <c r="A499" s="831">
        <v>4</v>
      </c>
      <c r="B499" s="832" t="s">
        <v>1698</v>
      </c>
      <c r="C499" s="832" t="s">
        <v>1705</v>
      </c>
      <c r="D499" s="833" t="s">
        <v>3118</v>
      </c>
      <c r="E499" s="834" t="s">
        <v>1731</v>
      </c>
      <c r="F499" s="832" t="s">
        <v>1699</v>
      </c>
      <c r="G499" s="832" t="s">
        <v>1813</v>
      </c>
      <c r="H499" s="832" t="s">
        <v>555</v>
      </c>
      <c r="I499" s="832" t="s">
        <v>1814</v>
      </c>
      <c r="J499" s="832" t="s">
        <v>947</v>
      </c>
      <c r="K499" s="832" t="s">
        <v>1815</v>
      </c>
      <c r="L499" s="835">
        <v>760.22</v>
      </c>
      <c r="M499" s="835">
        <v>10643.08</v>
      </c>
      <c r="N499" s="832">
        <v>14</v>
      </c>
      <c r="O499" s="836">
        <v>5</v>
      </c>
      <c r="P499" s="835">
        <v>8362.42</v>
      </c>
      <c r="Q499" s="837">
        <v>0.7857142857142857</v>
      </c>
      <c r="R499" s="832">
        <v>11</v>
      </c>
      <c r="S499" s="837">
        <v>0.7857142857142857</v>
      </c>
      <c r="T499" s="836">
        <v>3.5</v>
      </c>
      <c r="U499" s="838">
        <v>0.7</v>
      </c>
    </row>
    <row r="500" spans="1:21" ht="14.4" customHeight="1" x14ac:dyDescent="0.3">
      <c r="A500" s="831">
        <v>4</v>
      </c>
      <c r="B500" s="832" t="s">
        <v>1698</v>
      </c>
      <c r="C500" s="832" t="s">
        <v>1705</v>
      </c>
      <c r="D500" s="833" t="s">
        <v>3118</v>
      </c>
      <c r="E500" s="834" t="s">
        <v>1731</v>
      </c>
      <c r="F500" s="832" t="s">
        <v>1699</v>
      </c>
      <c r="G500" s="832" t="s">
        <v>2565</v>
      </c>
      <c r="H500" s="832" t="s">
        <v>555</v>
      </c>
      <c r="I500" s="832" t="s">
        <v>2566</v>
      </c>
      <c r="J500" s="832" t="s">
        <v>2567</v>
      </c>
      <c r="K500" s="832" t="s">
        <v>2568</v>
      </c>
      <c r="L500" s="835">
        <v>75.819999999999993</v>
      </c>
      <c r="M500" s="835">
        <v>75.819999999999993</v>
      </c>
      <c r="N500" s="832">
        <v>1</v>
      </c>
      <c r="O500" s="836">
        <v>1</v>
      </c>
      <c r="P500" s="835">
        <v>75.819999999999993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4</v>
      </c>
      <c r="B501" s="832" t="s">
        <v>1698</v>
      </c>
      <c r="C501" s="832" t="s">
        <v>1705</v>
      </c>
      <c r="D501" s="833" t="s">
        <v>3118</v>
      </c>
      <c r="E501" s="834" t="s">
        <v>1731</v>
      </c>
      <c r="F501" s="832" t="s">
        <v>1699</v>
      </c>
      <c r="G501" s="832" t="s">
        <v>1760</v>
      </c>
      <c r="H501" s="832" t="s">
        <v>597</v>
      </c>
      <c r="I501" s="832" t="s">
        <v>1761</v>
      </c>
      <c r="J501" s="832" t="s">
        <v>1028</v>
      </c>
      <c r="K501" s="832" t="s">
        <v>1762</v>
      </c>
      <c r="L501" s="835">
        <v>736.33</v>
      </c>
      <c r="M501" s="835">
        <v>736.33</v>
      </c>
      <c r="N501" s="832">
        <v>1</v>
      </c>
      <c r="O501" s="836">
        <v>0.5</v>
      </c>
      <c r="P501" s="835">
        <v>736.33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4</v>
      </c>
      <c r="B502" s="832" t="s">
        <v>1698</v>
      </c>
      <c r="C502" s="832" t="s">
        <v>1705</v>
      </c>
      <c r="D502" s="833" t="s">
        <v>3118</v>
      </c>
      <c r="E502" s="834" t="s">
        <v>1731</v>
      </c>
      <c r="F502" s="832" t="s">
        <v>1699</v>
      </c>
      <c r="G502" s="832" t="s">
        <v>1763</v>
      </c>
      <c r="H502" s="832" t="s">
        <v>555</v>
      </c>
      <c r="I502" s="832" t="s">
        <v>2569</v>
      </c>
      <c r="J502" s="832" t="s">
        <v>670</v>
      </c>
      <c r="K502" s="832" t="s">
        <v>1817</v>
      </c>
      <c r="L502" s="835">
        <v>103.67</v>
      </c>
      <c r="M502" s="835">
        <v>103.67</v>
      </c>
      <c r="N502" s="832">
        <v>1</v>
      </c>
      <c r="O502" s="836">
        <v>0.5</v>
      </c>
      <c r="P502" s="835">
        <v>103.67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4</v>
      </c>
      <c r="B503" s="832" t="s">
        <v>1698</v>
      </c>
      <c r="C503" s="832" t="s">
        <v>1705</v>
      </c>
      <c r="D503" s="833" t="s">
        <v>3118</v>
      </c>
      <c r="E503" s="834" t="s">
        <v>1731</v>
      </c>
      <c r="F503" s="832" t="s">
        <v>1699</v>
      </c>
      <c r="G503" s="832" t="s">
        <v>1763</v>
      </c>
      <c r="H503" s="832" t="s">
        <v>555</v>
      </c>
      <c r="I503" s="832" t="s">
        <v>1816</v>
      </c>
      <c r="J503" s="832" t="s">
        <v>670</v>
      </c>
      <c r="K503" s="832" t="s">
        <v>1817</v>
      </c>
      <c r="L503" s="835">
        <v>103.67</v>
      </c>
      <c r="M503" s="835">
        <v>725.68999999999994</v>
      </c>
      <c r="N503" s="832">
        <v>7</v>
      </c>
      <c r="O503" s="836">
        <v>3.5</v>
      </c>
      <c r="P503" s="835">
        <v>622.02</v>
      </c>
      <c r="Q503" s="837">
        <v>0.85714285714285721</v>
      </c>
      <c r="R503" s="832">
        <v>6</v>
      </c>
      <c r="S503" s="837">
        <v>0.8571428571428571</v>
      </c>
      <c r="T503" s="836">
        <v>3</v>
      </c>
      <c r="U503" s="838">
        <v>0.8571428571428571</v>
      </c>
    </row>
    <row r="504" spans="1:21" ht="14.4" customHeight="1" x14ac:dyDescent="0.3">
      <c r="A504" s="831">
        <v>4</v>
      </c>
      <c r="B504" s="832" t="s">
        <v>1698</v>
      </c>
      <c r="C504" s="832" t="s">
        <v>1705</v>
      </c>
      <c r="D504" s="833" t="s">
        <v>3118</v>
      </c>
      <c r="E504" s="834" t="s">
        <v>1731</v>
      </c>
      <c r="F504" s="832" t="s">
        <v>1699</v>
      </c>
      <c r="G504" s="832" t="s">
        <v>1763</v>
      </c>
      <c r="H504" s="832" t="s">
        <v>555</v>
      </c>
      <c r="I504" s="832" t="s">
        <v>2570</v>
      </c>
      <c r="J504" s="832" t="s">
        <v>2571</v>
      </c>
      <c r="K504" s="832" t="s">
        <v>2572</v>
      </c>
      <c r="L504" s="835">
        <v>34.56</v>
      </c>
      <c r="M504" s="835">
        <v>34.56</v>
      </c>
      <c r="N504" s="832">
        <v>1</v>
      </c>
      <c r="O504" s="836">
        <v>0.5</v>
      </c>
      <c r="P504" s="835">
        <v>34.56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4</v>
      </c>
      <c r="B505" s="832" t="s">
        <v>1698</v>
      </c>
      <c r="C505" s="832" t="s">
        <v>1705</v>
      </c>
      <c r="D505" s="833" t="s">
        <v>3118</v>
      </c>
      <c r="E505" s="834" t="s">
        <v>1731</v>
      </c>
      <c r="F505" s="832" t="s">
        <v>1699</v>
      </c>
      <c r="G505" s="832" t="s">
        <v>1794</v>
      </c>
      <c r="H505" s="832" t="s">
        <v>555</v>
      </c>
      <c r="I505" s="832" t="s">
        <v>1795</v>
      </c>
      <c r="J505" s="832" t="s">
        <v>1796</v>
      </c>
      <c r="K505" s="832" t="s">
        <v>1797</v>
      </c>
      <c r="L505" s="835">
        <v>78.33</v>
      </c>
      <c r="M505" s="835">
        <v>78.33</v>
      </c>
      <c r="N505" s="832">
        <v>1</v>
      </c>
      <c r="O505" s="836">
        <v>0.5</v>
      </c>
      <c r="P505" s="835">
        <v>78.33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4</v>
      </c>
      <c r="B506" s="832" t="s">
        <v>1698</v>
      </c>
      <c r="C506" s="832" t="s">
        <v>1705</v>
      </c>
      <c r="D506" s="833" t="s">
        <v>3118</v>
      </c>
      <c r="E506" s="834" t="s">
        <v>1731</v>
      </c>
      <c r="F506" s="832" t="s">
        <v>1699</v>
      </c>
      <c r="G506" s="832" t="s">
        <v>1818</v>
      </c>
      <c r="H506" s="832" t="s">
        <v>555</v>
      </c>
      <c r="I506" s="832" t="s">
        <v>1819</v>
      </c>
      <c r="J506" s="832" t="s">
        <v>707</v>
      </c>
      <c r="K506" s="832" t="s">
        <v>1820</v>
      </c>
      <c r="L506" s="835">
        <v>0</v>
      </c>
      <c r="M506" s="835">
        <v>0</v>
      </c>
      <c r="N506" s="832">
        <v>9</v>
      </c>
      <c r="O506" s="836">
        <v>4</v>
      </c>
      <c r="P506" s="835">
        <v>0</v>
      </c>
      <c r="Q506" s="837"/>
      <c r="R506" s="832">
        <v>4</v>
      </c>
      <c r="S506" s="837">
        <v>0.44444444444444442</v>
      </c>
      <c r="T506" s="836">
        <v>1.5</v>
      </c>
      <c r="U506" s="838">
        <v>0.375</v>
      </c>
    </row>
    <row r="507" spans="1:21" ht="14.4" customHeight="1" x14ac:dyDescent="0.3">
      <c r="A507" s="831">
        <v>4</v>
      </c>
      <c r="B507" s="832" t="s">
        <v>1698</v>
      </c>
      <c r="C507" s="832" t="s">
        <v>1705</v>
      </c>
      <c r="D507" s="833" t="s">
        <v>3118</v>
      </c>
      <c r="E507" s="834" t="s">
        <v>1731</v>
      </c>
      <c r="F507" s="832" t="s">
        <v>1699</v>
      </c>
      <c r="G507" s="832" t="s">
        <v>1769</v>
      </c>
      <c r="H507" s="832" t="s">
        <v>597</v>
      </c>
      <c r="I507" s="832" t="s">
        <v>1446</v>
      </c>
      <c r="J507" s="832" t="s">
        <v>1447</v>
      </c>
      <c r="K507" s="832" t="s">
        <v>1448</v>
      </c>
      <c r="L507" s="835">
        <v>0</v>
      </c>
      <c r="M507" s="835">
        <v>0</v>
      </c>
      <c r="N507" s="832">
        <v>4</v>
      </c>
      <c r="O507" s="836">
        <v>2.5</v>
      </c>
      <c r="P507" s="835">
        <v>0</v>
      </c>
      <c r="Q507" s="837"/>
      <c r="R507" s="832">
        <v>2</v>
      </c>
      <c r="S507" s="837">
        <v>0.5</v>
      </c>
      <c r="T507" s="836">
        <v>1.5</v>
      </c>
      <c r="U507" s="838">
        <v>0.6</v>
      </c>
    </row>
    <row r="508" spans="1:21" ht="14.4" customHeight="1" x14ac:dyDescent="0.3">
      <c r="A508" s="831">
        <v>4</v>
      </c>
      <c r="B508" s="832" t="s">
        <v>1698</v>
      </c>
      <c r="C508" s="832" t="s">
        <v>1705</v>
      </c>
      <c r="D508" s="833" t="s">
        <v>3118</v>
      </c>
      <c r="E508" s="834" t="s">
        <v>1731</v>
      </c>
      <c r="F508" s="832" t="s">
        <v>1699</v>
      </c>
      <c r="G508" s="832" t="s">
        <v>2495</v>
      </c>
      <c r="H508" s="832" t="s">
        <v>555</v>
      </c>
      <c r="I508" s="832" t="s">
        <v>2496</v>
      </c>
      <c r="J508" s="832" t="s">
        <v>2497</v>
      </c>
      <c r="K508" s="832" t="s">
        <v>2498</v>
      </c>
      <c r="L508" s="835">
        <v>210.38</v>
      </c>
      <c r="M508" s="835">
        <v>210.38</v>
      </c>
      <c r="N508" s="832">
        <v>1</v>
      </c>
      <c r="O508" s="836">
        <v>0.5</v>
      </c>
      <c r="P508" s="835">
        <v>210.38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4</v>
      </c>
      <c r="B509" s="832" t="s">
        <v>1698</v>
      </c>
      <c r="C509" s="832" t="s">
        <v>1705</v>
      </c>
      <c r="D509" s="833" t="s">
        <v>3118</v>
      </c>
      <c r="E509" s="834" t="s">
        <v>1731</v>
      </c>
      <c r="F509" s="832" t="s">
        <v>1699</v>
      </c>
      <c r="G509" s="832" t="s">
        <v>1838</v>
      </c>
      <c r="H509" s="832" t="s">
        <v>555</v>
      </c>
      <c r="I509" s="832" t="s">
        <v>2307</v>
      </c>
      <c r="J509" s="832" t="s">
        <v>1840</v>
      </c>
      <c r="K509" s="832" t="s">
        <v>1841</v>
      </c>
      <c r="L509" s="835">
        <v>300.68</v>
      </c>
      <c r="M509" s="835">
        <v>300.68</v>
      </c>
      <c r="N509" s="832">
        <v>1</v>
      </c>
      <c r="O509" s="836">
        <v>1</v>
      </c>
      <c r="P509" s="835">
        <v>300.68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4</v>
      </c>
      <c r="B510" s="832" t="s">
        <v>1698</v>
      </c>
      <c r="C510" s="832" t="s">
        <v>1705</v>
      </c>
      <c r="D510" s="833" t="s">
        <v>3118</v>
      </c>
      <c r="E510" s="834" t="s">
        <v>1731</v>
      </c>
      <c r="F510" s="832" t="s">
        <v>1699</v>
      </c>
      <c r="G510" s="832" t="s">
        <v>1838</v>
      </c>
      <c r="H510" s="832" t="s">
        <v>555</v>
      </c>
      <c r="I510" s="832" t="s">
        <v>2573</v>
      </c>
      <c r="J510" s="832" t="s">
        <v>939</v>
      </c>
      <c r="K510" s="832" t="s">
        <v>2574</v>
      </c>
      <c r="L510" s="835">
        <v>93.96</v>
      </c>
      <c r="M510" s="835">
        <v>93.96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4</v>
      </c>
      <c r="B511" s="832" t="s">
        <v>1698</v>
      </c>
      <c r="C511" s="832" t="s">
        <v>1705</v>
      </c>
      <c r="D511" s="833" t="s">
        <v>3118</v>
      </c>
      <c r="E511" s="834" t="s">
        <v>1731</v>
      </c>
      <c r="F511" s="832" t="s">
        <v>1699</v>
      </c>
      <c r="G511" s="832" t="s">
        <v>1838</v>
      </c>
      <c r="H511" s="832" t="s">
        <v>555</v>
      </c>
      <c r="I511" s="832" t="s">
        <v>2575</v>
      </c>
      <c r="J511" s="832" t="s">
        <v>2576</v>
      </c>
      <c r="K511" s="832" t="s">
        <v>2577</v>
      </c>
      <c r="L511" s="835">
        <v>31.32</v>
      </c>
      <c r="M511" s="835">
        <v>31.32</v>
      </c>
      <c r="N511" s="832">
        <v>1</v>
      </c>
      <c r="O511" s="836">
        <v>1</v>
      </c>
      <c r="P511" s="835">
        <v>31.32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4</v>
      </c>
      <c r="B512" s="832" t="s">
        <v>1698</v>
      </c>
      <c r="C512" s="832" t="s">
        <v>1705</v>
      </c>
      <c r="D512" s="833" t="s">
        <v>3118</v>
      </c>
      <c r="E512" s="834" t="s">
        <v>1731</v>
      </c>
      <c r="F512" s="832" t="s">
        <v>1699</v>
      </c>
      <c r="G512" s="832" t="s">
        <v>1802</v>
      </c>
      <c r="H512" s="832" t="s">
        <v>597</v>
      </c>
      <c r="I512" s="832" t="s">
        <v>1457</v>
      </c>
      <c r="J512" s="832" t="s">
        <v>790</v>
      </c>
      <c r="K512" s="832" t="s">
        <v>1458</v>
      </c>
      <c r="L512" s="835">
        <v>0</v>
      </c>
      <c r="M512" s="835">
        <v>0</v>
      </c>
      <c r="N512" s="832">
        <v>1</v>
      </c>
      <c r="O512" s="836">
        <v>0.5</v>
      </c>
      <c r="P512" s="835"/>
      <c r="Q512" s="837"/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4</v>
      </c>
      <c r="B513" s="832" t="s">
        <v>1698</v>
      </c>
      <c r="C513" s="832" t="s">
        <v>1705</v>
      </c>
      <c r="D513" s="833" t="s">
        <v>3118</v>
      </c>
      <c r="E513" s="834" t="s">
        <v>1731</v>
      </c>
      <c r="F513" s="832" t="s">
        <v>1699</v>
      </c>
      <c r="G513" s="832" t="s">
        <v>1770</v>
      </c>
      <c r="H513" s="832" t="s">
        <v>597</v>
      </c>
      <c r="I513" s="832" t="s">
        <v>1341</v>
      </c>
      <c r="J513" s="832" t="s">
        <v>1342</v>
      </c>
      <c r="K513" s="832" t="s">
        <v>1343</v>
      </c>
      <c r="L513" s="835">
        <v>414.07</v>
      </c>
      <c r="M513" s="835">
        <v>414.07</v>
      </c>
      <c r="N513" s="832">
        <v>1</v>
      </c>
      <c r="O513" s="836">
        <v>0.5</v>
      </c>
      <c r="P513" s="835">
        <v>414.07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4</v>
      </c>
      <c r="B514" s="832" t="s">
        <v>1698</v>
      </c>
      <c r="C514" s="832" t="s">
        <v>1705</v>
      </c>
      <c r="D514" s="833" t="s">
        <v>3118</v>
      </c>
      <c r="E514" s="834" t="s">
        <v>1731</v>
      </c>
      <c r="F514" s="832" t="s">
        <v>1699</v>
      </c>
      <c r="G514" s="832" t="s">
        <v>1771</v>
      </c>
      <c r="H514" s="832" t="s">
        <v>555</v>
      </c>
      <c r="I514" s="832" t="s">
        <v>2578</v>
      </c>
      <c r="J514" s="832" t="s">
        <v>970</v>
      </c>
      <c r="K514" s="832" t="s">
        <v>1531</v>
      </c>
      <c r="L514" s="835">
        <v>154.36000000000001</v>
      </c>
      <c r="M514" s="835">
        <v>154.36000000000001</v>
      </c>
      <c r="N514" s="832">
        <v>1</v>
      </c>
      <c r="O514" s="836">
        <v>1</v>
      </c>
      <c r="P514" s="835">
        <v>154.36000000000001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4</v>
      </c>
      <c r="B515" s="832" t="s">
        <v>1698</v>
      </c>
      <c r="C515" s="832" t="s">
        <v>1705</v>
      </c>
      <c r="D515" s="833" t="s">
        <v>3118</v>
      </c>
      <c r="E515" s="834" t="s">
        <v>1731</v>
      </c>
      <c r="F515" s="832" t="s">
        <v>1699</v>
      </c>
      <c r="G515" s="832" t="s">
        <v>1821</v>
      </c>
      <c r="H515" s="832" t="s">
        <v>555</v>
      </c>
      <c r="I515" s="832" t="s">
        <v>1868</v>
      </c>
      <c r="J515" s="832" t="s">
        <v>736</v>
      </c>
      <c r="K515" s="832" t="s">
        <v>1869</v>
      </c>
      <c r="L515" s="835">
        <v>0</v>
      </c>
      <c r="M515" s="835">
        <v>0</v>
      </c>
      <c r="N515" s="832">
        <v>5</v>
      </c>
      <c r="O515" s="836">
        <v>0.5</v>
      </c>
      <c r="P515" s="835">
        <v>0</v>
      </c>
      <c r="Q515" s="837"/>
      <c r="R515" s="832">
        <v>5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4</v>
      </c>
      <c r="B516" s="832" t="s">
        <v>1698</v>
      </c>
      <c r="C516" s="832" t="s">
        <v>1705</v>
      </c>
      <c r="D516" s="833" t="s">
        <v>3118</v>
      </c>
      <c r="E516" s="834" t="s">
        <v>1731</v>
      </c>
      <c r="F516" s="832" t="s">
        <v>1699</v>
      </c>
      <c r="G516" s="832" t="s">
        <v>1821</v>
      </c>
      <c r="H516" s="832" t="s">
        <v>555</v>
      </c>
      <c r="I516" s="832" t="s">
        <v>1870</v>
      </c>
      <c r="J516" s="832" t="s">
        <v>1823</v>
      </c>
      <c r="K516" s="832" t="s">
        <v>1824</v>
      </c>
      <c r="L516" s="835">
        <v>374.79</v>
      </c>
      <c r="M516" s="835">
        <v>1124.3700000000001</v>
      </c>
      <c r="N516" s="832">
        <v>3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4</v>
      </c>
      <c r="B517" s="832" t="s">
        <v>1698</v>
      </c>
      <c r="C517" s="832" t="s">
        <v>1705</v>
      </c>
      <c r="D517" s="833" t="s">
        <v>3118</v>
      </c>
      <c r="E517" s="834" t="s">
        <v>1731</v>
      </c>
      <c r="F517" s="832" t="s">
        <v>1699</v>
      </c>
      <c r="G517" s="832" t="s">
        <v>1821</v>
      </c>
      <c r="H517" s="832" t="s">
        <v>555</v>
      </c>
      <c r="I517" s="832" t="s">
        <v>1822</v>
      </c>
      <c r="J517" s="832" t="s">
        <v>1823</v>
      </c>
      <c r="K517" s="832" t="s">
        <v>1824</v>
      </c>
      <c r="L517" s="835">
        <v>374.79</v>
      </c>
      <c r="M517" s="835">
        <v>32981.520000000004</v>
      </c>
      <c r="N517" s="832">
        <v>88</v>
      </c>
      <c r="O517" s="836">
        <v>18</v>
      </c>
      <c r="P517" s="835">
        <v>31107.570000000003</v>
      </c>
      <c r="Q517" s="837">
        <v>0.94318181818181812</v>
      </c>
      <c r="R517" s="832">
        <v>83</v>
      </c>
      <c r="S517" s="837">
        <v>0.94318181818181823</v>
      </c>
      <c r="T517" s="836">
        <v>17</v>
      </c>
      <c r="U517" s="838">
        <v>0.94444444444444442</v>
      </c>
    </row>
    <row r="518" spans="1:21" ht="14.4" customHeight="1" x14ac:dyDescent="0.3">
      <c r="A518" s="831">
        <v>4</v>
      </c>
      <c r="B518" s="832" t="s">
        <v>1698</v>
      </c>
      <c r="C518" s="832" t="s">
        <v>1705</v>
      </c>
      <c r="D518" s="833" t="s">
        <v>3118</v>
      </c>
      <c r="E518" s="834" t="s">
        <v>1731</v>
      </c>
      <c r="F518" s="832" t="s">
        <v>1699</v>
      </c>
      <c r="G518" s="832" t="s">
        <v>1821</v>
      </c>
      <c r="H518" s="832" t="s">
        <v>555</v>
      </c>
      <c r="I518" s="832" t="s">
        <v>2579</v>
      </c>
      <c r="J518" s="832" t="s">
        <v>2580</v>
      </c>
      <c r="K518" s="832" t="s">
        <v>2581</v>
      </c>
      <c r="L518" s="835">
        <v>239.96</v>
      </c>
      <c r="M518" s="835">
        <v>2879.52</v>
      </c>
      <c r="N518" s="832">
        <v>12</v>
      </c>
      <c r="O518" s="836">
        <v>1</v>
      </c>
      <c r="P518" s="835">
        <v>2879.52</v>
      </c>
      <c r="Q518" s="837">
        <v>1</v>
      </c>
      <c r="R518" s="832">
        <v>12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4</v>
      </c>
      <c r="B519" s="832" t="s">
        <v>1698</v>
      </c>
      <c r="C519" s="832" t="s">
        <v>1705</v>
      </c>
      <c r="D519" s="833" t="s">
        <v>3118</v>
      </c>
      <c r="E519" s="834" t="s">
        <v>1731</v>
      </c>
      <c r="F519" s="832" t="s">
        <v>1701</v>
      </c>
      <c r="G519" s="832" t="s">
        <v>1940</v>
      </c>
      <c r="H519" s="832" t="s">
        <v>555</v>
      </c>
      <c r="I519" s="832" t="s">
        <v>2582</v>
      </c>
      <c r="J519" s="832" t="s">
        <v>2583</v>
      </c>
      <c r="K519" s="832" t="s">
        <v>2584</v>
      </c>
      <c r="L519" s="835">
        <v>2747.5</v>
      </c>
      <c r="M519" s="835">
        <v>2747.5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4</v>
      </c>
      <c r="B520" s="832" t="s">
        <v>1698</v>
      </c>
      <c r="C520" s="832" t="s">
        <v>1705</v>
      </c>
      <c r="D520" s="833" t="s">
        <v>3118</v>
      </c>
      <c r="E520" s="834" t="s">
        <v>1731</v>
      </c>
      <c r="F520" s="832" t="s">
        <v>1701</v>
      </c>
      <c r="G520" s="832" t="s">
        <v>2168</v>
      </c>
      <c r="H520" s="832" t="s">
        <v>555</v>
      </c>
      <c r="I520" s="832" t="s">
        <v>2169</v>
      </c>
      <c r="J520" s="832" t="s">
        <v>2170</v>
      </c>
      <c r="K520" s="832" t="s">
        <v>2171</v>
      </c>
      <c r="L520" s="835">
        <v>410</v>
      </c>
      <c r="M520" s="835">
        <v>4100</v>
      </c>
      <c r="N520" s="832">
        <v>10</v>
      </c>
      <c r="O520" s="836">
        <v>10</v>
      </c>
      <c r="P520" s="835">
        <v>3690</v>
      </c>
      <c r="Q520" s="837">
        <v>0.9</v>
      </c>
      <c r="R520" s="832">
        <v>9</v>
      </c>
      <c r="S520" s="837">
        <v>0.9</v>
      </c>
      <c r="T520" s="836">
        <v>9</v>
      </c>
      <c r="U520" s="838">
        <v>0.9</v>
      </c>
    </row>
    <row r="521" spans="1:21" ht="14.4" customHeight="1" x14ac:dyDescent="0.3">
      <c r="A521" s="831">
        <v>4</v>
      </c>
      <c r="B521" s="832" t="s">
        <v>1698</v>
      </c>
      <c r="C521" s="832" t="s">
        <v>1705</v>
      </c>
      <c r="D521" s="833" t="s">
        <v>3118</v>
      </c>
      <c r="E521" s="834" t="s">
        <v>1731</v>
      </c>
      <c r="F521" s="832" t="s">
        <v>1701</v>
      </c>
      <c r="G521" s="832" t="s">
        <v>2168</v>
      </c>
      <c r="H521" s="832" t="s">
        <v>555</v>
      </c>
      <c r="I521" s="832" t="s">
        <v>2172</v>
      </c>
      <c r="J521" s="832" t="s">
        <v>2173</v>
      </c>
      <c r="K521" s="832" t="s">
        <v>2174</v>
      </c>
      <c r="L521" s="835">
        <v>566</v>
      </c>
      <c r="M521" s="835">
        <v>1698</v>
      </c>
      <c r="N521" s="832">
        <v>3</v>
      </c>
      <c r="O521" s="836">
        <v>3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4</v>
      </c>
      <c r="B522" s="832" t="s">
        <v>1698</v>
      </c>
      <c r="C522" s="832" t="s">
        <v>1705</v>
      </c>
      <c r="D522" s="833" t="s">
        <v>3118</v>
      </c>
      <c r="E522" s="834" t="s">
        <v>1734</v>
      </c>
      <c r="F522" s="832" t="s">
        <v>1699</v>
      </c>
      <c r="G522" s="832" t="s">
        <v>2585</v>
      </c>
      <c r="H522" s="832" t="s">
        <v>555</v>
      </c>
      <c r="I522" s="832" t="s">
        <v>2586</v>
      </c>
      <c r="J522" s="832" t="s">
        <v>2587</v>
      </c>
      <c r="K522" s="832" t="s">
        <v>2588</v>
      </c>
      <c r="L522" s="835">
        <v>300.33</v>
      </c>
      <c r="M522" s="835">
        <v>300.33</v>
      </c>
      <c r="N522" s="832">
        <v>1</v>
      </c>
      <c r="O522" s="836">
        <v>1</v>
      </c>
      <c r="P522" s="835">
        <v>300.33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4</v>
      </c>
      <c r="B523" s="832" t="s">
        <v>1698</v>
      </c>
      <c r="C523" s="832" t="s">
        <v>1705</v>
      </c>
      <c r="D523" s="833" t="s">
        <v>3118</v>
      </c>
      <c r="E523" s="834" t="s">
        <v>1734</v>
      </c>
      <c r="F523" s="832" t="s">
        <v>1699</v>
      </c>
      <c r="G523" s="832" t="s">
        <v>2486</v>
      </c>
      <c r="H523" s="832" t="s">
        <v>597</v>
      </c>
      <c r="I523" s="832" t="s">
        <v>2589</v>
      </c>
      <c r="J523" s="832" t="s">
        <v>1521</v>
      </c>
      <c r="K523" s="832" t="s">
        <v>2590</v>
      </c>
      <c r="L523" s="835">
        <v>63.14</v>
      </c>
      <c r="M523" s="835">
        <v>63.14</v>
      </c>
      <c r="N523" s="832">
        <v>1</v>
      </c>
      <c r="O523" s="836">
        <v>0.5</v>
      </c>
      <c r="P523" s="835">
        <v>63.14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4</v>
      </c>
      <c r="B524" s="832" t="s">
        <v>1698</v>
      </c>
      <c r="C524" s="832" t="s">
        <v>1705</v>
      </c>
      <c r="D524" s="833" t="s">
        <v>3118</v>
      </c>
      <c r="E524" s="834" t="s">
        <v>1734</v>
      </c>
      <c r="F524" s="832" t="s">
        <v>1699</v>
      </c>
      <c r="G524" s="832" t="s">
        <v>2591</v>
      </c>
      <c r="H524" s="832" t="s">
        <v>555</v>
      </c>
      <c r="I524" s="832" t="s">
        <v>2592</v>
      </c>
      <c r="J524" s="832" t="s">
        <v>2593</v>
      </c>
      <c r="K524" s="832" t="s">
        <v>2594</v>
      </c>
      <c r="L524" s="835">
        <v>4030.58</v>
      </c>
      <c r="M524" s="835">
        <v>4030.58</v>
      </c>
      <c r="N524" s="832">
        <v>1</v>
      </c>
      <c r="O524" s="836">
        <v>0.5</v>
      </c>
      <c r="P524" s="835">
        <v>4030.58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4</v>
      </c>
      <c r="B525" s="832" t="s">
        <v>1698</v>
      </c>
      <c r="C525" s="832" t="s">
        <v>1705</v>
      </c>
      <c r="D525" s="833" t="s">
        <v>3118</v>
      </c>
      <c r="E525" s="834" t="s">
        <v>1734</v>
      </c>
      <c r="F525" s="832" t="s">
        <v>1699</v>
      </c>
      <c r="G525" s="832" t="s">
        <v>2595</v>
      </c>
      <c r="H525" s="832" t="s">
        <v>597</v>
      </c>
      <c r="I525" s="832" t="s">
        <v>2596</v>
      </c>
      <c r="J525" s="832" t="s">
        <v>1596</v>
      </c>
      <c r="K525" s="832" t="s">
        <v>2597</v>
      </c>
      <c r="L525" s="835">
        <v>218.62</v>
      </c>
      <c r="M525" s="835">
        <v>218.62</v>
      </c>
      <c r="N525" s="832">
        <v>1</v>
      </c>
      <c r="O525" s="836">
        <v>0.5</v>
      </c>
      <c r="P525" s="835">
        <v>218.62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4</v>
      </c>
      <c r="B526" s="832" t="s">
        <v>1698</v>
      </c>
      <c r="C526" s="832" t="s">
        <v>1705</v>
      </c>
      <c r="D526" s="833" t="s">
        <v>3118</v>
      </c>
      <c r="E526" s="834" t="s">
        <v>1734</v>
      </c>
      <c r="F526" s="832" t="s">
        <v>1699</v>
      </c>
      <c r="G526" s="832" t="s">
        <v>1934</v>
      </c>
      <c r="H526" s="832" t="s">
        <v>555</v>
      </c>
      <c r="I526" s="832" t="s">
        <v>1935</v>
      </c>
      <c r="J526" s="832" t="s">
        <v>1936</v>
      </c>
      <c r="K526" s="832" t="s">
        <v>1937</v>
      </c>
      <c r="L526" s="835">
        <v>248.55</v>
      </c>
      <c r="M526" s="835">
        <v>248.55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4</v>
      </c>
      <c r="B527" s="832" t="s">
        <v>1698</v>
      </c>
      <c r="C527" s="832" t="s">
        <v>1705</v>
      </c>
      <c r="D527" s="833" t="s">
        <v>3118</v>
      </c>
      <c r="E527" s="834" t="s">
        <v>1734</v>
      </c>
      <c r="F527" s="832" t="s">
        <v>1699</v>
      </c>
      <c r="G527" s="832" t="s">
        <v>2598</v>
      </c>
      <c r="H527" s="832" t="s">
        <v>555</v>
      </c>
      <c r="I527" s="832" t="s">
        <v>2599</v>
      </c>
      <c r="J527" s="832" t="s">
        <v>2600</v>
      </c>
      <c r="K527" s="832" t="s">
        <v>2601</v>
      </c>
      <c r="L527" s="835">
        <v>294.86</v>
      </c>
      <c r="M527" s="835">
        <v>884.58</v>
      </c>
      <c r="N527" s="832">
        <v>3</v>
      </c>
      <c r="O527" s="836">
        <v>0.5</v>
      </c>
      <c r="P527" s="835">
        <v>884.58</v>
      </c>
      <c r="Q527" s="837">
        <v>1</v>
      </c>
      <c r="R527" s="832">
        <v>3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4</v>
      </c>
      <c r="B528" s="832" t="s">
        <v>1698</v>
      </c>
      <c r="C528" s="832" t="s">
        <v>1705</v>
      </c>
      <c r="D528" s="833" t="s">
        <v>3118</v>
      </c>
      <c r="E528" s="834" t="s">
        <v>1734</v>
      </c>
      <c r="F528" s="832" t="s">
        <v>1699</v>
      </c>
      <c r="G528" s="832" t="s">
        <v>1802</v>
      </c>
      <c r="H528" s="832" t="s">
        <v>555</v>
      </c>
      <c r="I528" s="832" t="s">
        <v>2602</v>
      </c>
      <c r="J528" s="832" t="s">
        <v>2603</v>
      </c>
      <c r="K528" s="832" t="s">
        <v>2604</v>
      </c>
      <c r="L528" s="835">
        <v>0</v>
      </c>
      <c r="M528" s="835">
        <v>0</v>
      </c>
      <c r="N528" s="832">
        <v>1</v>
      </c>
      <c r="O528" s="836">
        <v>0.5</v>
      </c>
      <c r="P528" s="835">
        <v>0</v>
      </c>
      <c r="Q528" s="837"/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4</v>
      </c>
      <c r="B529" s="832" t="s">
        <v>1698</v>
      </c>
      <c r="C529" s="832" t="s">
        <v>1705</v>
      </c>
      <c r="D529" s="833" t="s">
        <v>3118</v>
      </c>
      <c r="E529" s="834" t="s">
        <v>1734</v>
      </c>
      <c r="F529" s="832" t="s">
        <v>1699</v>
      </c>
      <c r="G529" s="832" t="s">
        <v>2605</v>
      </c>
      <c r="H529" s="832" t="s">
        <v>555</v>
      </c>
      <c r="I529" s="832" t="s">
        <v>2606</v>
      </c>
      <c r="J529" s="832" t="s">
        <v>2607</v>
      </c>
      <c r="K529" s="832" t="s">
        <v>2608</v>
      </c>
      <c r="L529" s="835">
        <v>3687.57</v>
      </c>
      <c r="M529" s="835">
        <v>3687.57</v>
      </c>
      <c r="N529" s="832">
        <v>1</v>
      </c>
      <c r="O529" s="836">
        <v>0.5</v>
      </c>
      <c r="P529" s="835">
        <v>3687.57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4</v>
      </c>
      <c r="B530" s="832" t="s">
        <v>1698</v>
      </c>
      <c r="C530" s="832" t="s">
        <v>1705</v>
      </c>
      <c r="D530" s="833" t="s">
        <v>3118</v>
      </c>
      <c r="E530" s="834" t="s">
        <v>1734</v>
      </c>
      <c r="F530" s="832" t="s">
        <v>1699</v>
      </c>
      <c r="G530" s="832" t="s">
        <v>1771</v>
      </c>
      <c r="H530" s="832" t="s">
        <v>597</v>
      </c>
      <c r="I530" s="832" t="s">
        <v>1530</v>
      </c>
      <c r="J530" s="832" t="s">
        <v>970</v>
      </c>
      <c r="K530" s="832" t="s">
        <v>1531</v>
      </c>
      <c r="L530" s="835">
        <v>154.36000000000001</v>
      </c>
      <c r="M530" s="835">
        <v>308.72000000000003</v>
      </c>
      <c r="N530" s="832">
        <v>2</v>
      </c>
      <c r="O530" s="836">
        <v>2</v>
      </c>
      <c r="P530" s="835">
        <v>308.72000000000003</v>
      </c>
      <c r="Q530" s="837">
        <v>1</v>
      </c>
      <c r="R530" s="832">
        <v>2</v>
      </c>
      <c r="S530" s="837">
        <v>1</v>
      </c>
      <c r="T530" s="836">
        <v>2</v>
      </c>
      <c r="U530" s="838">
        <v>1</v>
      </c>
    </row>
    <row r="531" spans="1:21" ht="14.4" customHeight="1" x14ac:dyDescent="0.3">
      <c r="A531" s="831">
        <v>4</v>
      </c>
      <c r="B531" s="832" t="s">
        <v>1698</v>
      </c>
      <c r="C531" s="832" t="s">
        <v>1705</v>
      </c>
      <c r="D531" s="833" t="s">
        <v>3118</v>
      </c>
      <c r="E531" s="834" t="s">
        <v>1734</v>
      </c>
      <c r="F531" s="832" t="s">
        <v>1701</v>
      </c>
      <c r="G531" s="832" t="s">
        <v>1906</v>
      </c>
      <c r="H531" s="832" t="s">
        <v>555</v>
      </c>
      <c r="I531" s="832" t="s">
        <v>1910</v>
      </c>
      <c r="J531" s="832" t="s">
        <v>1911</v>
      </c>
      <c r="K531" s="832" t="s">
        <v>1912</v>
      </c>
      <c r="L531" s="835">
        <v>56.25</v>
      </c>
      <c r="M531" s="835">
        <v>112.5</v>
      </c>
      <c r="N531" s="832">
        <v>2</v>
      </c>
      <c r="O531" s="836">
        <v>1</v>
      </c>
      <c r="P531" s="835">
        <v>112.5</v>
      </c>
      <c r="Q531" s="837">
        <v>1</v>
      </c>
      <c r="R531" s="832">
        <v>2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4</v>
      </c>
      <c r="B532" s="832" t="s">
        <v>1698</v>
      </c>
      <c r="C532" s="832" t="s">
        <v>1705</v>
      </c>
      <c r="D532" s="833" t="s">
        <v>3118</v>
      </c>
      <c r="E532" s="834" t="s">
        <v>1734</v>
      </c>
      <c r="F532" s="832" t="s">
        <v>1701</v>
      </c>
      <c r="G532" s="832" t="s">
        <v>2168</v>
      </c>
      <c r="H532" s="832" t="s">
        <v>555</v>
      </c>
      <c r="I532" s="832" t="s">
        <v>2169</v>
      </c>
      <c r="J532" s="832" t="s">
        <v>2170</v>
      </c>
      <c r="K532" s="832" t="s">
        <v>2171</v>
      </c>
      <c r="L532" s="835">
        <v>410</v>
      </c>
      <c r="M532" s="835">
        <v>1640</v>
      </c>
      <c r="N532" s="832">
        <v>4</v>
      </c>
      <c r="O532" s="836">
        <v>4</v>
      </c>
      <c r="P532" s="835">
        <v>1640</v>
      </c>
      <c r="Q532" s="837">
        <v>1</v>
      </c>
      <c r="R532" s="832">
        <v>4</v>
      </c>
      <c r="S532" s="837">
        <v>1</v>
      </c>
      <c r="T532" s="836">
        <v>4</v>
      </c>
      <c r="U532" s="838">
        <v>1</v>
      </c>
    </row>
    <row r="533" spans="1:21" ht="14.4" customHeight="1" x14ac:dyDescent="0.3">
      <c r="A533" s="831">
        <v>4</v>
      </c>
      <c r="B533" s="832" t="s">
        <v>1698</v>
      </c>
      <c r="C533" s="832" t="s">
        <v>1705</v>
      </c>
      <c r="D533" s="833" t="s">
        <v>3118</v>
      </c>
      <c r="E533" s="834" t="s">
        <v>1734</v>
      </c>
      <c r="F533" s="832" t="s">
        <v>1701</v>
      </c>
      <c r="G533" s="832" t="s">
        <v>2175</v>
      </c>
      <c r="H533" s="832" t="s">
        <v>555</v>
      </c>
      <c r="I533" s="832" t="s">
        <v>2609</v>
      </c>
      <c r="J533" s="832" t="s">
        <v>2610</v>
      </c>
      <c r="K533" s="832" t="s">
        <v>2611</v>
      </c>
      <c r="L533" s="835">
        <v>1575</v>
      </c>
      <c r="M533" s="835">
        <v>1575</v>
      </c>
      <c r="N533" s="832">
        <v>1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4</v>
      </c>
      <c r="B534" s="832" t="s">
        <v>1698</v>
      </c>
      <c r="C534" s="832" t="s">
        <v>1705</v>
      </c>
      <c r="D534" s="833" t="s">
        <v>3118</v>
      </c>
      <c r="E534" s="834" t="s">
        <v>1736</v>
      </c>
      <c r="F534" s="832" t="s">
        <v>1699</v>
      </c>
      <c r="G534" s="832" t="s">
        <v>1916</v>
      </c>
      <c r="H534" s="832" t="s">
        <v>597</v>
      </c>
      <c r="I534" s="832" t="s">
        <v>1552</v>
      </c>
      <c r="J534" s="832" t="s">
        <v>1553</v>
      </c>
      <c r="K534" s="832" t="s">
        <v>1554</v>
      </c>
      <c r="L534" s="835">
        <v>9.4</v>
      </c>
      <c r="M534" s="835">
        <v>56.400000000000006</v>
      </c>
      <c r="N534" s="832">
        <v>6</v>
      </c>
      <c r="O534" s="836">
        <v>2</v>
      </c>
      <c r="P534" s="835">
        <v>56.400000000000006</v>
      </c>
      <c r="Q534" s="837">
        <v>1</v>
      </c>
      <c r="R534" s="832">
        <v>6</v>
      </c>
      <c r="S534" s="837">
        <v>1</v>
      </c>
      <c r="T534" s="836">
        <v>2</v>
      </c>
      <c r="U534" s="838">
        <v>1</v>
      </c>
    </row>
    <row r="535" spans="1:21" ht="14.4" customHeight="1" x14ac:dyDescent="0.3">
      <c r="A535" s="831">
        <v>4</v>
      </c>
      <c r="B535" s="832" t="s">
        <v>1698</v>
      </c>
      <c r="C535" s="832" t="s">
        <v>1705</v>
      </c>
      <c r="D535" s="833" t="s">
        <v>3118</v>
      </c>
      <c r="E535" s="834" t="s">
        <v>1736</v>
      </c>
      <c r="F535" s="832" t="s">
        <v>1699</v>
      </c>
      <c r="G535" s="832" t="s">
        <v>2612</v>
      </c>
      <c r="H535" s="832" t="s">
        <v>555</v>
      </c>
      <c r="I535" s="832" t="s">
        <v>2613</v>
      </c>
      <c r="J535" s="832" t="s">
        <v>720</v>
      </c>
      <c r="K535" s="832" t="s">
        <v>2614</v>
      </c>
      <c r="L535" s="835">
        <v>0</v>
      </c>
      <c r="M535" s="835">
        <v>0</v>
      </c>
      <c r="N535" s="832">
        <v>1</v>
      </c>
      <c r="O535" s="836">
        <v>1</v>
      </c>
      <c r="P535" s="835">
        <v>0</v>
      </c>
      <c r="Q535" s="837"/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4</v>
      </c>
      <c r="B536" s="832" t="s">
        <v>1698</v>
      </c>
      <c r="C536" s="832" t="s">
        <v>1705</v>
      </c>
      <c r="D536" s="833" t="s">
        <v>3118</v>
      </c>
      <c r="E536" s="834" t="s">
        <v>1736</v>
      </c>
      <c r="F536" s="832" t="s">
        <v>1699</v>
      </c>
      <c r="G536" s="832" t="s">
        <v>2186</v>
      </c>
      <c r="H536" s="832" t="s">
        <v>555</v>
      </c>
      <c r="I536" s="832" t="s">
        <v>2187</v>
      </c>
      <c r="J536" s="832" t="s">
        <v>2188</v>
      </c>
      <c r="K536" s="832" t="s">
        <v>2189</v>
      </c>
      <c r="L536" s="835">
        <v>182.22</v>
      </c>
      <c r="M536" s="835">
        <v>364.44</v>
      </c>
      <c r="N536" s="832">
        <v>2</v>
      </c>
      <c r="O536" s="836">
        <v>0.5</v>
      </c>
      <c r="P536" s="835">
        <v>364.44</v>
      </c>
      <c r="Q536" s="837">
        <v>1</v>
      </c>
      <c r="R536" s="832">
        <v>2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4</v>
      </c>
      <c r="B537" s="832" t="s">
        <v>1698</v>
      </c>
      <c r="C537" s="832" t="s">
        <v>1705</v>
      </c>
      <c r="D537" s="833" t="s">
        <v>3118</v>
      </c>
      <c r="E537" s="834" t="s">
        <v>1736</v>
      </c>
      <c r="F537" s="832" t="s">
        <v>1699</v>
      </c>
      <c r="G537" s="832" t="s">
        <v>2208</v>
      </c>
      <c r="H537" s="832" t="s">
        <v>555</v>
      </c>
      <c r="I537" s="832" t="s">
        <v>2615</v>
      </c>
      <c r="J537" s="832" t="s">
        <v>2616</v>
      </c>
      <c r="K537" s="832" t="s">
        <v>2617</v>
      </c>
      <c r="L537" s="835">
        <v>93.49</v>
      </c>
      <c r="M537" s="835">
        <v>93.49</v>
      </c>
      <c r="N537" s="832">
        <v>1</v>
      </c>
      <c r="O537" s="836">
        <v>1</v>
      </c>
      <c r="P537" s="835">
        <v>93.49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4</v>
      </c>
      <c r="B538" s="832" t="s">
        <v>1698</v>
      </c>
      <c r="C538" s="832" t="s">
        <v>1705</v>
      </c>
      <c r="D538" s="833" t="s">
        <v>3118</v>
      </c>
      <c r="E538" s="834" t="s">
        <v>1736</v>
      </c>
      <c r="F538" s="832" t="s">
        <v>1699</v>
      </c>
      <c r="G538" s="832" t="s">
        <v>2618</v>
      </c>
      <c r="H538" s="832" t="s">
        <v>555</v>
      </c>
      <c r="I538" s="832" t="s">
        <v>2619</v>
      </c>
      <c r="J538" s="832" t="s">
        <v>2620</v>
      </c>
      <c r="K538" s="832" t="s">
        <v>2621</v>
      </c>
      <c r="L538" s="835">
        <v>121.07</v>
      </c>
      <c r="M538" s="835">
        <v>121.07</v>
      </c>
      <c r="N538" s="832">
        <v>1</v>
      </c>
      <c r="O538" s="836">
        <v>0.5</v>
      </c>
      <c r="P538" s="835">
        <v>121.07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4</v>
      </c>
      <c r="B539" s="832" t="s">
        <v>1698</v>
      </c>
      <c r="C539" s="832" t="s">
        <v>1705</v>
      </c>
      <c r="D539" s="833" t="s">
        <v>3118</v>
      </c>
      <c r="E539" s="834" t="s">
        <v>1736</v>
      </c>
      <c r="F539" s="832" t="s">
        <v>1699</v>
      </c>
      <c r="G539" s="832" t="s">
        <v>1883</v>
      </c>
      <c r="H539" s="832" t="s">
        <v>555</v>
      </c>
      <c r="I539" s="832" t="s">
        <v>1884</v>
      </c>
      <c r="J539" s="832" t="s">
        <v>1885</v>
      </c>
      <c r="K539" s="832" t="s">
        <v>1886</v>
      </c>
      <c r="L539" s="835">
        <v>107.27</v>
      </c>
      <c r="M539" s="835">
        <v>214.54</v>
      </c>
      <c r="N539" s="832">
        <v>2</v>
      </c>
      <c r="O539" s="836">
        <v>1</v>
      </c>
      <c r="P539" s="835">
        <v>214.54</v>
      </c>
      <c r="Q539" s="837">
        <v>1</v>
      </c>
      <c r="R539" s="832">
        <v>2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4</v>
      </c>
      <c r="B540" s="832" t="s">
        <v>1698</v>
      </c>
      <c r="C540" s="832" t="s">
        <v>1705</v>
      </c>
      <c r="D540" s="833" t="s">
        <v>3118</v>
      </c>
      <c r="E540" s="834" t="s">
        <v>1736</v>
      </c>
      <c r="F540" s="832" t="s">
        <v>1699</v>
      </c>
      <c r="G540" s="832" t="s">
        <v>1874</v>
      </c>
      <c r="H540" s="832" t="s">
        <v>555</v>
      </c>
      <c r="I540" s="832" t="s">
        <v>1875</v>
      </c>
      <c r="J540" s="832" t="s">
        <v>1876</v>
      </c>
      <c r="K540" s="832" t="s">
        <v>1877</v>
      </c>
      <c r="L540" s="835">
        <v>0</v>
      </c>
      <c r="M540" s="835">
        <v>0</v>
      </c>
      <c r="N540" s="832">
        <v>1</v>
      </c>
      <c r="O540" s="836">
        <v>1</v>
      </c>
      <c r="P540" s="835">
        <v>0</v>
      </c>
      <c r="Q540" s="837"/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4</v>
      </c>
      <c r="B541" s="832" t="s">
        <v>1698</v>
      </c>
      <c r="C541" s="832" t="s">
        <v>1705</v>
      </c>
      <c r="D541" s="833" t="s">
        <v>3118</v>
      </c>
      <c r="E541" s="834" t="s">
        <v>1736</v>
      </c>
      <c r="F541" s="832" t="s">
        <v>1699</v>
      </c>
      <c r="G541" s="832" t="s">
        <v>1923</v>
      </c>
      <c r="H541" s="832" t="s">
        <v>555</v>
      </c>
      <c r="I541" s="832" t="s">
        <v>2622</v>
      </c>
      <c r="J541" s="832" t="s">
        <v>2623</v>
      </c>
      <c r="K541" s="832" t="s">
        <v>2624</v>
      </c>
      <c r="L541" s="835">
        <v>164.01</v>
      </c>
      <c r="M541" s="835">
        <v>164.01</v>
      </c>
      <c r="N541" s="832">
        <v>1</v>
      </c>
      <c r="O541" s="836">
        <v>1</v>
      </c>
      <c r="P541" s="835">
        <v>164.01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4</v>
      </c>
      <c r="B542" s="832" t="s">
        <v>1698</v>
      </c>
      <c r="C542" s="832" t="s">
        <v>1705</v>
      </c>
      <c r="D542" s="833" t="s">
        <v>3118</v>
      </c>
      <c r="E542" s="834" t="s">
        <v>1736</v>
      </c>
      <c r="F542" s="832" t="s">
        <v>1699</v>
      </c>
      <c r="G542" s="832" t="s">
        <v>2192</v>
      </c>
      <c r="H542" s="832" t="s">
        <v>555</v>
      </c>
      <c r="I542" s="832" t="s">
        <v>2193</v>
      </c>
      <c r="J542" s="832" t="s">
        <v>2194</v>
      </c>
      <c r="K542" s="832" t="s">
        <v>2195</v>
      </c>
      <c r="L542" s="835">
        <v>60.9</v>
      </c>
      <c r="M542" s="835">
        <v>121.8</v>
      </c>
      <c r="N542" s="832">
        <v>2</v>
      </c>
      <c r="O542" s="836">
        <v>1</v>
      </c>
      <c r="P542" s="835">
        <v>60.9</v>
      </c>
      <c r="Q542" s="837">
        <v>0.5</v>
      </c>
      <c r="R542" s="832">
        <v>1</v>
      </c>
      <c r="S542" s="837">
        <v>0.5</v>
      </c>
      <c r="T542" s="836">
        <v>0.5</v>
      </c>
      <c r="U542" s="838">
        <v>0.5</v>
      </c>
    </row>
    <row r="543" spans="1:21" ht="14.4" customHeight="1" x14ac:dyDescent="0.3">
      <c r="A543" s="831">
        <v>4</v>
      </c>
      <c r="B543" s="832" t="s">
        <v>1698</v>
      </c>
      <c r="C543" s="832" t="s">
        <v>1705</v>
      </c>
      <c r="D543" s="833" t="s">
        <v>3118</v>
      </c>
      <c r="E543" s="834" t="s">
        <v>1736</v>
      </c>
      <c r="F543" s="832" t="s">
        <v>1699</v>
      </c>
      <c r="G543" s="832" t="s">
        <v>1775</v>
      </c>
      <c r="H543" s="832" t="s">
        <v>555</v>
      </c>
      <c r="I543" s="832" t="s">
        <v>1776</v>
      </c>
      <c r="J543" s="832" t="s">
        <v>1777</v>
      </c>
      <c r="K543" s="832" t="s">
        <v>1778</v>
      </c>
      <c r="L543" s="835">
        <v>38.5</v>
      </c>
      <c r="M543" s="835">
        <v>77</v>
      </c>
      <c r="N543" s="832">
        <v>2</v>
      </c>
      <c r="O543" s="836">
        <v>0.5</v>
      </c>
      <c r="P543" s="835">
        <v>77</v>
      </c>
      <c r="Q543" s="837">
        <v>1</v>
      </c>
      <c r="R543" s="832">
        <v>2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4</v>
      </c>
      <c r="B544" s="832" t="s">
        <v>1698</v>
      </c>
      <c r="C544" s="832" t="s">
        <v>1705</v>
      </c>
      <c r="D544" s="833" t="s">
        <v>3118</v>
      </c>
      <c r="E544" s="834" t="s">
        <v>1736</v>
      </c>
      <c r="F544" s="832" t="s">
        <v>1699</v>
      </c>
      <c r="G544" s="832" t="s">
        <v>1856</v>
      </c>
      <c r="H544" s="832" t="s">
        <v>597</v>
      </c>
      <c r="I544" s="832" t="s">
        <v>2196</v>
      </c>
      <c r="J544" s="832" t="s">
        <v>1858</v>
      </c>
      <c r="K544" s="832" t="s">
        <v>2197</v>
      </c>
      <c r="L544" s="835">
        <v>176.32</v>
      </c>
      <c r="M544" s="835">
        <v>352.64</v>
      </c>
      <c r="N544" s="832">
        <v>2</v>
      </c>
      <c r="O544" s="836">
        <v>1</v>
      </c>
      <c r="P544" s="835">
        <v>352.64</v>
      </c>
      <c r="Q544" s="837">
        <v>1</v>
      </c>
      <c r="R544" s="832">
        <v>2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4</v>
      </c>
      <c r="B545" s="832" t="s">
        <v>1698</v>
      </c>
      <c r="C545" s="832" t="s">
        <v>1705</v>
      </c>
      <c r="D545" s="833" t="s">
        <v>3118</v>
      </c>
      <c r="E545" s="834" t="s">
        <v>1736</v>
      </c>
      <c r="F545" s="832" t="s">
        <v>1699</v>
      </c>
      <c r="G545" s="832" t="s">
        <v>2625</v>
      </c>
      <c r="H545" s="832" t="s">
        <v>555</v>
      </c>
      <c r="I545" s="832" t="s">
        <v>2626</v>
      </c>
      <c r="J545" s="832" t="s">
        <v>2627</v>
      </c>
      <c r="K545" s="832" t="s">
        <v>2628</v>
      </c>
      <c r="L545" s="835">
        <v>46.03</v>
      </c>
      <c r="M545" s="835">
        <v>46.03</v>
      </c>
      <c r="N545" s="832">
        <v>1</v>
      </c>
      <c r="O545" s="836">
        <v>0.5</v>
      </c>
      <c r="P545" s="835">
        <v>46.03</v>
      </c>
      <c r="Q545" s="837">
        <v>1</v>
      </c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4</v>
      </c>
      <c r="B546" s="832" t="s">
        <v>1698</v>
      </c>
      <c r="C546" s="832" t="s">
        <v>1705</v>
      </c>
      <c r="D546" s="833" t="s">
        <v>3118</v>
      </c>
      <c r="E546" s="834" t="s">
        <v>1736</v>
      </c>
      <c r="F546" s="832" t="s">
        <v>1699</v>
      </c>
      <c r="G546" s="832" t="s">
        <v>2629</v>
      </c>
      <c r="H546" s="832" t="s">
        <v>597</v>
      </c>
      <c r="I546" s="832" t="s">
        <v>2630</v>
      </c>
      <c r="J546" s="832" t="s">
        <v>1379</v>
      </c>
      <c r="K546" s="832" t="s">
        <v>2286</v>
      </c>
      <c r="L546" s="835">
        <v>117.03</v>
      </c>
      <c r="M546" s="835">
        <v>117.03</v>
      </c>
      <c r="N546" s="832">
        <v>1</v>
      </c>
      <c r="O546" s="836">
        <v>1</v>
      </c>
      <c r="P546" s="835">
        <v>117.03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4</v>
      </c>
      <c r="B547" s="832" t="s">
        <v>1698</v>
      </c>
      <c r="C547" s="832" t="s">
        <v>1705</v>
      </c>
      <c r="D547" s="833" t="s">
        <v>3118</v>
      </c>
      <c r="E547" s="834" t="s">
        <v>1736</v>
      </c>
      <c r="F547" s="832" t="s">
        <v>1699</v>
      </c>
      <c r="G547" s="832" t="s">
        <v>1760</v>
      </c>
      <c r="H547" s="832" t="s">
        <v>597</v>
      </c>
      <c r="I547" s="832" t="s">
        <v>1581</v>
      </c>
      <c r="J547" s="832" t="s">
        <v>1028</v>
      </c>
      <c r="K547" s="832" t="s">
        <v>1582</v>
      </c>
      <c r="L547" s="835">
        <v>490.89</v>
      </c>
      <c r="M547" s="835">
        <v>490.89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4</v>
      </c>
      <c r="B548" s="832" t="s">
        <v>1698</v>
      </c>
      <c r="C548" s="832" t="s">
        <v>1705</v>
      </c>
      <c r="D548" s="833" t="s">
        <v>3118</v>
      </c>
      <c r="E548" s="834" t="s">
        <v>1736</v>
      </c>
      <c r="F548" s="832" t="s">
        <v>1699</v>
      </c>
      <c r="G548" s="832" t="s">
        <v>1887</v>
      </c>
      <c r="H548" s="832" t="s">
        <v>555</v>
      </c>
      <c r="I548" s="832" t="s">
        <v>2198</v>
      </c>
      <c r="J548" s="832" t="s">
        <v>853</v>
      </c>
      <c r="K548" s="832" t="s">
        <v>2199</v>
      </c>
      <c r="L548" s="835">
        <v>48.42</v>
      </c>
      <c r="M548" s="835">
        <v>48.42</v>
      </c>
      <c r="N548" s="832">
        <v>1</v>
      </c>
      <c r="O548" s="836">
        <v>0.5</v>
      </c>
      <c r="P548" s="835">
        <v>48.42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4</v>
      </c>
      <c r="B549" s="832" t="s">
        <v>1698</v>
      </c>
      <c r="C549" s="832" t="s">
        <v>1705</v>
      </c>
      <c r="D549" s="833" t="s">
        <v>3118</v>
      </c>
      <c r="E549" s="834" t="s">
        <v>1736</v>
      </c>
      <c r="F549" s="832" t="s">
        <v>1699</v>
      </c>
      <c r="G549" s="832" t="s">
        <v>1763</v>
      </c>
      <c r="H549" s="832" t="s">
        <v>555</v>
      </c>
      <c r="I549" s="832" t="s">
        <v>2631</v>
      </c>
      <c r="J549" s="832" t="s">
        <v>670</v>
      </c>
      <c r="K549" s="832" t="s">
        <v>1817</v>
      </c>
      <c r="L549" s="835">
        <v>103.67</v>
      </c>
      <c r="M549" s="835">
        <v>207.34</v>
      </c>
      <c r="N549" s="832">
        <v>2</v>
      </c>
      <c r="O549" s="836">
        <v>1</v>
      </c>
      <c r="P549" s="835">
        <v>207.34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4</v>
      </c>
      <c r="B550" s="832" t="s">
        <v>1698</v>
      </c>
      <c r="C550" s="832" t="s">
        <v>1705</v>
      </c>
      <c r="D550" s="833" t="s">
        <v>3118</v>
      </c>
      <c r="E550" s="834" t="s">
        <v>1736</v>
      </c>
      <c r="F550" s="832" t="s">
        <v>1699</v>
      </c>
      <c r="G550" s="832" t="s">
        <v>2200</v>
      </c>
      <c r="H550" s="832" t="s">
        <v>597</v>
      </c>
      <c r="I550" s="832" t="s">
        <v>2632</v>
      </c>
      <c r="J550" s="832" t="s">
        <v>1577</v>
      </c>
      <c r="K550" s="832" t="s">
        <v>2202</v>
      </c>
      <c r="L550" s="835">
        <v>57.6</v>
      </c>
      <c r="M550" s="835">
        <v>57.6</v>
      </c>
      <c r="N550" s="832">
        <v>1</v>
      </c>
      <c r="O550" s="836">
        <v>0.5</v>
      </c>
      <c r="P550" s="835">
        <v>57.6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4</v>
      </c>
      <c r="B551" s="832" t="s">
        <v>1698</v>
      </c>
      <c r="C551" s="832" t="s">
        <v>1705</v>
      </c>
      <c r="D551" s="833" t="s">
        <v>3118</v>
      </c>
      <c r="E551" s="834" t="s">
        <v>1736</v>
      </c>
      <c r="F551" s="832" t="s">
        <v>1699</v>
      </c>
      <c r="G551" s="832" t="s">
        <v>1934</v>
      </c>
      <c r="H551" s="832" t="s">
        <v>555</v>
      </c>
      <c r="I551" s="832" t="s">
        <v>1935</v>
      </c>
      <c r="J551" s="832" t="s">
        <v>1936</v>
      </c>
      <c r="K551" s="832" t="s">
        <v>1937</v>
      </c>
      <c r="L551" s="835">
        <v>248.55</v>
      </c>
      <c r="M551" s="835">
        <v>248.55</v>
      </c>
      <c r="N551" s="832">
        <v>1</v>
      </c>
      <c r="O551" s="836">
        <v>1</v>
      </c>
      <c r="P551" s="835">
        <v>248.55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4</v>
      </c>
      <c r="B552" s="832" t="s">
        <v>1698</v>
      </c>
      <c r="C552" s="832" t="s">
        <v>1705</v>
      </c>
      <c r="D552" s="833" t="s">
        <v>3118</v>
      </c>
      <c r="E552" s="834" t="s">
        <v>1736</v>
      </c>
      <c r="F552" s="832" t="s">
        <v>1699</v>
      </c>
      <c r="G552" s="832" t="s">
        <v>2633</v>
      </c>
      <c r="H552" s="832" t="s">
        <v>555</v>
      </c>
      <c r="I552" s="832" t="s">
        <v>2634</v>
      </c>
      <c r="J552" s="832" t="s">
        <v>2635</v>
      </c>
      <c r="K552" s="832" t="s">
        <v>2636</v>
      </c>
      <c r="L552" s="835">
        <v>79.099999999999994</v>
      </c>
      <c r="M552" s="835">
        <v>79.099999999999994</v>
      </c>
      <c r="N552" s="832">
        <v>1</v>
      </c>
      <c r="O552" s="836">
        <v>0.5</v>
      </c>
      <c r="P552" s="835">
        <v>79.099999999999994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4</v>
      </c>
      <c r="B553" s="832" t="s">
        <v>1698</v>
      </c>
      <c r="C553" s="832" t="s">
        <v>1705</v>
      </c>
      <c r="D553" s="833" t="s">
        <v>3118</v>
      </c>
      <c r="E553" s="834" t="s">
        <v>1736</v>
      </c>
      <c r="F553" s="832" t="s">
        <v>1699</v>
      </c>
      <c r="G553" s="832" t="s">
        <v>1878</v>
      </c>
      <c r="H553" s="832" t="s">
        <v>555</v>
      </c>
      <c r="I553" s="832" t="s">
        <v>1879</v>
      </c>
      <c r="J553" s="832" t="s">
        <v>1012</v>
      </c>
      <c r="K553" s="832" t="s">
        <v>1880</v>
      </c>
      <c r="L553" s="835">
        <v>0</v>
      </c>
      <c r="M553" s="835">
        <v>0</v>
      </c>
      <c r="N553" s="832">
        <v>4</v>
      </c>
      <c r="O553" s="836">
        <v>1.5</v>
      </c>
      <c r="P553" s="835">
        <v>0</v>
      </c>
      <c r="Q553" s="837"/>
      <c r="R553" s="832">
        <v>4</v>
      </c>
      <c r="S553" s="837">
        <v>1</v>
      </c>
      <c r="T553" s="836">
        <v>1.5</v>
      </c>
      <c r="U553" s="838">
        <v>1</v>
      </c>
    </row>
    <row r="554" spans="1:21" ht="14.4" customHeight="1" x14ac:dyDescent="0.3">
      <c r="A554" s="831">
        <v>4</v>
      </c>
      <c r="B554" s="832" t="s">
        <v>1698</v>
      </c>
      <c r="C554" s="832" t="s">
        <v>1705</v>
      </c>
      <c r="D554" s="833" t="s">
        <v>3118</v>
      </c>
      <c r="E554" s="834" t="s">
        <v>1736</v>
      </c>
      <c r="F554" s="832" t="s">
        <v>1699</v>
      </c>
      <c r="G554" s="832" t="s">
        <v>1769</v>
      </c>
      <c r="H554" s="832" t="s">
        <v>597</v>
      </c>
      <c r="I554" s="832" t="s">
        <v>1446</v>
      </c>
      <c r="J554" s="832" t="s">
        <v>1447</v>
      </c>
      <c r="K554" s="832" t="s">
        <v>1448</v>
      </c>
      <c r="L554" s="835">
        <v>0</v>
      </c>
      <c r="M554" s="835">
        <v>0</v>
      </c>
      <c r="N554" s="832">
        <v>2</v>
      </c>
      <c r="O554" s="836">
        <v>1</v>
      </c>
      <c r="P554" s="835">
        <v>0</v>
      </c>
      <c r="Q554" s="837"/>
      <c r="R554" s="832">
        <v>1</v>
      </c>
      <c r="S554" s="837">
        <v>0.5</v>
      </c>
      <c r="T554" s="836">
        <v>0.5</v>
      </c>
      <c r="U554" s="838">
        <v>0.5</v>
      </c>
    </row>
    <row r="555" spans="1:21" ht="14.4" customHeight="1" x14ac:dyDescent="0.3">
      <c r="A555" s="831">
        <v>4</v>
      </c>
      <c r="B555" s="832" t="s">
        <v>1698</v>
      </c>
      <c r="C555" s="832" t="s">
        <v>1705</v>
      </c>
      <c r="D555" s="833" t="s">
        <v>3118</v>
      </c>
      <c r="E555" s="834" t="s">
        <v>1736</v>
      </c>
      <c r="F555" s="832" t="s">
        <v>1699</v>
      </c>
      <c r="G555" s="832" t="s">
        <v>1798</v>
      </c>
      <c r="H555" s="832" t="s">
        <v>555</v>
      </c>
      <c r="I555" s="832" t="s">
        <v>2637</v>
      </c>
      <c r="J555" s="832" t="s">
        <v>985</v>
      </c>
      <c r="K555" s="832" t="s">
        <v>1801</v>
      </c>
      <c r="L555" s="835">
        <v>42.54</v>
      </c>
      <c r="M555" s="835">
        <v>42.54</v>
      </c>
      <c r="N555" s="832">
        <v>1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4</v>
      </c>
      <c r="B556" s="832" t="s">
        <v>1698</v>
      </c>
      <c r="C556" s="832" t="s">
        <v>1705</v>
      </c>
      <c r="D556" s="833" t="s">
        <v>3118</v>
      </c>
      <c r="E556" s="834" t="s">
        <v>1736</v>
      </c>
      <c r="F556" s="832" t="s">
        <v>1699</v>
      </c>
      <c r="G556" s="832" t="s">
        <v>2638</v>
      </c>
      <c r="H556" s="832" t="s">
        <v>555</v>
      </c>
      <c r="I556" s="832" t="s">
        <v>2639</v>
      </c>
      <c r="J556" s="832" t="s">
        <v>989</v>
      </c>
      <c r="K556" s="832" t="s">
        <v>2640</v>
      </c>
      <c r="L556" s="835">
        <v>219.37</v>
      </c>
      <c r="M556" s="835">
        <v>438.74</v>
      </c>
      <c r="N556" s="832">
        <v>2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4</v>
      </c>
      <c r="B557" s="832" t="s">
        <v>1698</v>
      </c>
      <c r="C557" s="832" t="s">
        <v>1705</v>
      </c>
      <c r="D557" s="833" t="s">
        <v>3118</v>
      </c>
      <c r="E557" s="834" t="s">
        <v>1736</v>
      </c>
      <c r="F557" s="832" t="s">
        <v>1699</v>
      </c>
      <c r="G557" s="832" t="s">
        <v>1770</v>
      </c>
      <c r="H557" s="832" t="s">
        <v>597</v>
      </c>
      <c r="I557" s="832" t="s">
        <v>1341</v>
      </c>
      <c r="J557" s="832" t="s">
        <v>1342</v>
      </c>
      <c r="K557" s="832" t="s">
        <v>1343</v>
      </c>
      <c r="L557" s="835">
        <v>414.07</v>
      </c>
      <c r="M557" s="835">
        <v>414.07</v>
      </c>
      <c r="N557" s="832">
        <v>1</v>
      </c>
      <c r="O557" s="836">
        <v>0.5</v>
      </c>
      <c r="P557" s="835">
        <v>414.07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4</v>
      </c>
      <c r="B558" s="832" t="s">
        <v>1698</v>
      </c>
      <c r="C558" s="832" t="s">
        <v>1705</v>
      </c>
      <c r="D558" s="833" t="s">
        <v>3118</v>
      </c>
      <c r="E558" s="834" t="s">
        <v>1736</v>
      </c>
      <c r="F558" s="832" t="s">
        <v>1700</v>
      </c>
      <c r="G558" s="832" t="s">
        <v>1803</v>
      </c>
      <c r="H558" s="832" t="s">
        <v>555</v>
      </c>
      <c r="I558" s="832" t="s">
        <v>1804</v>
      </c>
      <c r="J558" s="832" t="s">
        <v>1805</v>
      </c>
      <c r="K558" s="832"/>
      <c r="L558" s="835">
        <v>0</v>
      </c>
      <c r="M558" s="835">
        <v>0</v>
      </c>
      <c r="N558" s="832">
        <v>3</v>
      </c>
      <c r="O558" s="836">
        <v>3</v>
      </c>
      <c r="P558" s="835">
        <v>0</v>
      </c>
      <c r="Q558" s="837"/>
      <c r="R558" s="832">
        <v>3</v>
      </c>
      <c r="S558" s="837">
        <v>1</v>
      </c>
      <c r="T558" s="836">
        <v>3</v>
      </c>
      <c r="U558" s="838">
        <v>1</v>
      </c>
    </row>
    <row r="559" spans="1:21" ht="14.4" customHeight="1" x14ac:dyDescent="0.3">
      <c r="A559" s="831">
        <v>4</v>
      </c>
      <c r="B559" s="832" t="s">
        <v>1698</v>
      </c>
      <c r="C559" s="832" t="s">
        <v>1705</v>
      </c>
      <c r="D559" s="833" t="s">
        <v>3118</v>
      </c>
      <c r="E559" s="834" t="s">
        <v>1736</v>
      </c>
      <c r="F559" s="832" t="s">
        <v>1700</v>
      </c>
      <c r="G559" s="832" t="s">
        <v>1803</v>
      </c>
      <c r="H559" s="832" t="s">
        <v>555</v>
      </c>
      <c r="I559" s="832" t="s">
        <v>1852</v>
      </c>
      <c r="J559" s="832" t="s">
        <v>1805</v>
      </c>
      <c r="K559" s="832"/>
      <c r="L559" s="835">
        <v>0</v>
      </c>
      <c r="M559" s="835">
        <v>0</v>
      </c>
      <c r="N559" s="832">
        <v>1</v>
      </c>
      <c r="O559" s="836">
        <v>0.5</v>
      </c>
      <c r="P559" s="835">
        <v>0</v>
      </c>
      <c r="Q559" s="837"/>
      <c r="R559" s="832">
        <v>1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4</v>
      </c>
      <c r="B560" s="832" t="s">
        <v>1698</v>
      </c>
      <c r="C560" s="832" t="s">
        <v>1705</v>
      </c>
      <c r="D560" s="833" t="s">
        <v>3118</v>
      </c>
      <c r="E560" s="834" t="s">
        <v>1736</v>
      </c>
      <c r="F560" s="832" t="s">
        <v>1701</v>
      </c>
      <c r="G560" s="832" t="s">
        <v>1940</v>
      </c>
      <c r="H560" s="832" t="s">
        <v>555</v>
      </c>
      <c r="I560" s="832" t="s">
        <v>1944</v>
      </c>
      <c r="J560" s="832" t="s">
        <v>1945</v>
      </c>
      <c r="K560" s="832" t="s">
        <v>1946</v>
      </c>
      <c r="L560" s="835">
        <v>287</v>
      </c>
      <c r="M560" s="835">
        <v>1435</v>
      </c>
      <c r="N560" s="832">
        <v>5</v>
      </c>
      <c r="O560" s="836">
        <v>3</v>
      </c>
      <c r="P560" s="835">
        <v>287</v>
      </c>
      <c r="Q560" s="837">
        <v>0.2</v>
      </c>
      <c r="R560" s="832">
        <v>1</v>
      </c>
      <c r="S560" s="837">
        <v>0.2</v>
      </c>
      <c r="T560" s="836">
        <v>1</v>
      </c>
      <c r="U560" s="838">
        <v>0.33333333333333331</v>
      </c>
    </row>
    <row r="561" spans="1:21" ht="14.4" customHeight="1" x14ac:dyDescent="0.3">
      <c r="A561" s="831">
        <v>4</v>
      </c>
      <c r="B561" s="832" t="s">
        <v>1698</v>
      </c>
      <c r="C561" s="832" t="s">
        <v>1705</v>
      </c>
      <c r="D561" s="833" t="s">
        <v>3118</v>
      </c>
      <c r="E561" s="834" t="s">
        <v>1736</v>
      </c>
      <c r="F561" s="832" t="s">
        <v>1701</v>
      </c>
      <c r="G561" s="832" t="s">
        <v>1940</v>
      </c>
      <c r="H561" s="832" t="s">
        <v>555</v>
      </c>
      <c r="I561" s="832" t="s">
        <v>1947</v>
      </c>
      <c r="J561" s="832" t="s">
        <v>1948</v>
      </c>
      <c r="K561" s="832" t="s">
        <v>1949</v>
      </c>
      <c r="L561" s="835">
        <v>253</v>
      </c>
      <c r="M561" s="835">
        <v>1012</v>
      </c>
      <c r="N561" s="832">
        <v>4</v>
      </c>
      <c r="O561" s="836">
        <v>3</v>
      </c>
      <c r="P561" s="835">
        <v>1012</v>
      </c>
      <c r="Q561" s="837">
        <v>1</v>
      </c>
      <c r="R561" s="832">
        <v>4</v>
      </c>
      <c r="S561" s="837">
        <v>1</v>
      </c>
      <c r="T561" s="836">
        <v>3</v>
      </c>
      <c r="U561" s="838">
        <v>1</v>
      </c>
    </row>
    <row r="562" spans="1:21" ht="14.4" customHeight="1" x14ac:dyDescent="0.3">
      <c r="A562" s="831">
        <v>4</v>
      </c>
      <c r="B562" s="832" t="s">
        <v>1698</v>
      </c>
      <c r="C562" s="832" t="s">
        <v>1705</v>
      </c>
      <c r="D562" s="833" t="s">
        <v>3118</v>
      </c>
      <c r="E562" s="834" t="s">
        <v>1736</v>
      </c>
      <c r="F562" s="832" t="s">
        <v>1701</v>
      </c>
      <c r="G562" s="832" t="s">
        <v>1940</v>
      </c>
      <c r="H562" s="832" t="s">
        <v>555</v>
      </c>
      <c r="I562" s="832" t="s">
        <v>2316</v>
      </c>
      <c r="J562" s="832" t="s">
        <v>2317</v>
      </c>
      <c r="K562" s="832" t="s">
        <v>2318</v>
      </c>
      <c r="L562" s="835">
        <v>124</v>
      </c>
      <c r="M562" s="835">
        <v>124</v>
      </c>
      <c r="N562" s="832">
        <v>1</v>
      </c>
      <c r="O562" s="836">
        <v>1</v>
      </c>
      <c r="P562" s="835">
        <v>124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4</v>
      </c>
      <c r="B563" s="832" t="s">
        <v>1698</v>
      </c>
      <c r="C563" s="832" t="s">
        <v>1705</v>
      </c>
      <c r="D563" s="833" t="s">
        <v>3118</v>
      </c>
      <c r="E563" s="834" t="s">
        <v>1736</v>
      </c>
      <c r="F563" s="832" t="s">
        <v>1701</v>
      </c>
      <c r="G563" s="832" t="s">
        <v>1940</v>
      </c>
      <c r="H563" s="832" t="s">
        <v>555</v>
      </c>
      <c r="I563" s="832" t="s">
        <v>1962</v>
      </c>
      <c r="J563" s="832" t="s">
        <v>1963</v>
      </c>
      <c r="K563" s="832" t="s">
        <v>1964</v>
      </c>
      <c r="L563" s="835">
        <v>161</v>
      </c>
      <c r="M563" s="835">
        <v>322</v>
      </c>
      <c r="N563" s="832">
        <v>2</v>
      </c>
      <c r="O563" s="836">
        <v>2</v>
      </c>
      <c r="P563" s="835">
        <v>322</v>
      </c>
      <c r="Q563" s="837">
        <v>1</v>
      </c>
      <c r="R563" s="832">
        <v>2</v>
      </c>
      <c r="S563" s="837">
        <v>1</v>
      </c>
      <c r="T563" s="836">
        <v>2</v>
      </c>
      <c r="U563" s="838">
        <v>1</v>
      </c>
    </row>
    <row r="564" spans="1:21" ht="14.4" customHeight="1" x14ac:dyDescent="0.3">
      <c r="A564" s="831">
        <v>4</v>
      </c>
      <c r="B564" s="832" t="s">
        <v>1698</v>
      </c>
      <c r="C564" s="832" t="s">
        <v>1705</v>
      </c>
      <c r="D564" s="833" t="s">
        <v>3118</v>
      </c>
      <c r="E564" s="834" t="s">
        <v>1736</v>
      </c>
      <c r="F564" s="832" t="s">
        <v>1701</v>
      </c>
      <c r="G564" s="832" t="s">
        <v>1940</v>
      </c>
      <c r="H564" s="832" t="s">
        <v>555</v>
      </c>
      <c r="I564" s="832" t="s">
        <v>1967</v>
      </c>
      <c r="J564" s="832" t="s">
        <v>1968</v>
      </c>
      <c r="K564" s="832" t="s">
        <v>1969</v>
      </c>
      <c r="L564" s="835">
        <v>579</v>
      </c>
      <c r="M564" s="835">
        <v>1737</v>
      </c>
      <c r="N564" s="832">
        <v>3</v>
      </c>
      <c r="O564" s="836">
        <v>1</v>
      </c>
      <c r="P564" s="835">
        <v>1737</v>
      </c>
      <c r="Q564" s="837">
        <v>1</v>
      </c>
      <c r="R564" s="832">
        <v>3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4</v>
      </c>
      <c r="B565" s="832" t="s">
        <v>1698</v>
      </c>
      <c r="C565" s="832" t="s">
        <v>1705</v>
      </c>
      <c r="D565" s="833" t="s">
        <v>3118</v>
      </c>
      <c r="E565" s="834" t="s">
        <v>1736</v>
      </c>
      <c r="F565" s="832" t="s">
        <v>1701</v>
      </c>
      <c r="G565" s="832" t="s">
        <v>1940</v>
      </c>
      <c r="H565" s="832" t="s">
        <v>555</v>
      </c>
      <c r="I565" s="832" t="s">
        <v>1996</v>
      </c>
      <c r="J565" s="832" t="s">
        <v>1997</v>
      </c>
      <c r="K565" s="832" t="s">
        <v>1998</v>
      </c>
      <c r="L565" s="835">
        <v>1500.3</v>
      </c>
      <c r="M565" s="835">
        <v>9001.7999999999993</v>
      </c>
      <c r="N565" s="832">
        <v>6</v>
      </c>
      <c r="O565" s="836">
        <v>1</v>
      </c>
      <c r="P565" s="835">
        <v>9001.7999999999993</v>
      </c>
      <c r="Q565" s="837">
        <v>1</v>
      </c>
      <c r="R565" s="832">
        <v>6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4</v>
      </c>
      <c r="B566" s="832" t="s">
        <v>1698</v>
      </c>
      <c r="C566" s="832" t="s">
        <v>1705</v>
      </c>
      <c r="D566" s="833" t="s">
        <v>3118</v>
      </c>
      <c r="E566" s="834" t="s">
        <v>1736</v>
      </c>
      <c r="F566" s="832" t="s">
        <v>1701</v>
      </c>
      <c r="G566" s="832" t="s">
        <v>1940</v>
      </c>
      <c r="H566" s="832" t="s">
        <v>555</v>
      </c>
      <c r="I566" s="832" t="s">
        <v>2001</v>
      </c>
      <c r="J566" s="832" t="s">
        <v>2002</v>
      </c>
      <c r="K566" s="832" t="s">
        <v>2003</v>
      </c>
      <c r="L566" s="835">
        <v>761.3</v>
      </c>
      <c r="M566" s="835">
        <v>6851.7</v>
      </c>
      <c r="N566" s="832">
        <v>9</v>
      </c>
      <c r="O566" s="836">
        <v>1</v>
      </c>
      <c r="P566" s="835">
        <v>6851.7</v>
      </c>
      <c r="Q566" s="837">
        <v>1</v>
      </c>
      <c r="R566" s="832">
        <v>9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4</v>
      </c>
      <c r="B567" s="832" t="s">
        <v>1698</v>
      </c>
      <c r="C567" s="832" t="s">
        <v>1705</v>
      </c>
      <c r="D567" s="833" t="s">
        <v>3118</v>
      </c>
      <c r="E567" s="834" t="s">
        <v>1736</v>
      </c>
      <c r="F567" s="832" t="s">
        <v>1701</v>
      </c>
      <c r="G567" s="832" t="s">
        <v>1940</v>
      </c>
      <c r="H567" s="832" t="s">
        <v>555</v>
      </c>
      <c r="I567" s="832" t="s">
        <v>2015</v>
      </c>
      <c r="J567" s="832" t="s">
        <v>2016</v>
      </c>
      <c r="K567" s="832" t="s">
        <v>1952</v>
      </c>
      <c r="L567" s="835">
        <v>500</v>
      </c>
      <c r="M567" s="835">
        <v>2000</v>
      </c>
      <c r="N567" s="832">
        <v>4</v>
      </c>
      <c r="O567" s="836">
        <v>3</v>
      </c>
      <c r="P567" s="835">
        <v>2000</v>
      </c>
      <c r="Q567" s="837">
        <v>1</v>
      </c>
      <c r="R567" s="832">
        <v>4</v>
      </c>
      <c r="S567" s="837">
        <v>1</v>
      </c>
      <c r="T567" s="836">
        <v>3</v>
      </c>
      <c r="U567" s="838">
        <v>1</v>
      </c>
    </row>
    <row r="568" spans="1:21" ht="14.4" customHeight="1" x14ac:dyDescent="0.3">
      <c r="A568" s="831">
        <v>4</v>
      </c>
      <c r="B568" s="832" t="s">
        <v>1698</v>
      </c>
      <c r="C568" s="832" t="s">
        <v>1705</v>
      </c>
      <c r="D568" s="833" t="s">
        <v>3118</v>
      </c>
      <c r="E568" s="834" t="s">
        <v>1736</v>
      </c>
      <c r="F568" s="832" t="s">
        <v>1701</v>
      </c>
      <c r="G568" s="832" t="s">
        <v>1940</v>
      </c>
      <c r="H568" s="832" t="s">
        <v>555</v>
      </c>
      <c r="I568" s="832" t="s">
        <v>2022</v>
      </c>
      <c r="J568" s="832" t="s">
        <v>2023</v>
      </c>
      <c r="K568" s="832" t="s">
        <v>1981</v>
      </c>
      <c r="L568" s="835">
        <v>600</v>
      </c>
      <c r="M568" s="835">
        <v>1800</v>
      </c>
      <c r="N568" s="832">
        <v>3</v>
      </c>
      <c r="O568" s="836">
        <v>3</v>
      </c>
      <c r="P568" s="835">
        <v>1800</v>
      </c>
      <c r="Q568" s="837">
        <v>1</v>
      </c>
      <c r="R568" s="832">
        <v>3</v>
      </c>
      <c r="S568" s="837">
        <v>1</v>
      </c>
      <c r="T568" s="836">
        <v>3</v>
      </c>
      <c r="U568" s="838">
        <v>1</v>
      </c>
    </row>
    <row r="569" spans="1:21" ht="14.4" customHeight="1" x14ac:dyDescent="0.3">
      <c r="A569" s="831">
        <v>4</v>
      </c>
      <c r="B569" s="832" t="s">
        <v>1698</v>
      </c>
      <c r="C569" s="832" t="s">
        <v>1705</v>
      </c>
      <c r="D569" s="833" t="s">
        <v>3118</v>
      </c>
      <c r="E569" s="834" t="s">
        <v>1736</v>
      </c>
      <c r="F569" s="832" t="s">
        <v>1701</v>
      </c>
      <c r="G569" s="832" t="s">
        <v>1940</v>
      </c>
      <c r="H569" s="832" t="s">
        <v>555</v>
      </c>
      <c r="I569" s="832" t="s">
        <v>2024</v>
      </c>
      <c r="J569" s="832" t="s">
        <v>2025</v>
      </c>
      <c r="K569" s="832" t="s">
        <v>2026</v>
      </c>
      <c r="L569" s="835">
        <v>500</v>
      </c>
      <c r="M569" s="835">
        <v>1500</v>
      </c>
      <c r="N569" s="832">
        <v>3</v>
      </c>
      <c r="O569" s="836">
        <v>2</v>
      </c>
      <c r="P569" s="835">
        <v>1500</v>
      </c>
      <c r="Q569" s="837">
        <v>1</v>
      </c>
      <c r="R569" s="832">
        <v>3</v>
      </c>
      <c r="S569" s="837">
        <v>1</v>
      </c>
      <c r="T569" s="836">
        <v>2</v>
      </c>
      <c r="U569" s="838">
        <v>1</v>
      </c>
    </row>
    <row r="570" spans="1:21" ht="14.4" customHeight="1" x14ac:dyDescent="0.3">
      <c r="A570" s="831">
        <v>4</v>
      </c>
      <c r="B570" s="832" t="s">
        <v>1698</v>
      </c>
      <c r="C570" s="832" t="s">
        <v>1705</v>
      </c>
      <c r="D570" s="833" t="s">
        <v>3118</v>
      </c>
      <c r="E570" s="834" t="s">
        <v>1736</v>
      </c>
      <c r="F570" s="832" t="s">
        <v>1701</v>
      </c>
      <c r="G570" s="832" t="s">
        <v>1940</v>
      </c>
      <c r="H570" s="832" t="s">
        <v>555</v>
      </c>
      <c r="I570" s="832" t="s">
        <v>2641</v>
      </c>
      <c r="J570" s="832" t="s">
        <v>2366</v>
      </c>
      <c r="K570" s="832" t="s">
        <v>2642</v>
      </c>
      <c r="L570" s="835">
        <v>3000</v>
      </c>
      <c r="M570" s="835">
        <v>9000</v>
      </c>
      <c r="N570" s="832">
        <v>3</v>
      </c>
      <c r="O570" s="836">
        <v>1</v>
      </c>
      <c r="P570" s="835">
        <v>9000</v>
      </c>
      <c r="Q570" s="837">
        <v>1</v>
      </c>
      <c r="R570" s="832">
        <v>3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4</v>
      </c>
      <c r="B571" s="832" t="s">
        <v>1698</v>
      </c>
      <c r="C571" s="832" t="s">
        <v>1705</v>
      </c>
      <c r="D571" s="833" t="s">
        <v>3118</v>
      </c>
      <c r="E571" s="834" t="s">
        <v>1736</v>
      </c>
      <c r="F571" s="832" t="s">
        <v>1701</v>
      </c>
      <c r="G571" s="832" t="s">
        <v>1940</v>
      </c>
      <c r="H571" s="832" t="s">
        <v>555</v>
      </c>
      <c r="I571" s="832" t="s">
        <v>2502</v>
      </c>
      <c r="J571" s="832" t="s">
        <v>2366</v>
      </c>
      <c r="K571" s="832" t="s">
        <v>2503</v>
      </c>
      <c r="L571" s="835">
        <v>3000</v>
      </c>
      <c r="M571" s="835">
        <v>9000</v>
      </c>
      <c r="N571" s="832">
        <v>3</v>
      </c>
      <c r="O571" s="836">
        <v>1</v>
      </c>
      <c r="P571" s="835">
        <v>9000</v>
      </c>
      <c r="Q571" s="837">
        <v>1</v>
      </c>
      <c r="R571" s="832">
        <v>3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4</v>
      </c>
      <c r="B572" s="832" t="s">
        <v>1698</v>
      </c>
      <c r="C572" s="832" t="s">
        <v>1705</v>
      </c>
      <c r="D572" s="833" t="s">
        <v>3118</v>
      </c>
      <c r="E572" s="834" t="s">
        <v>1736</v>
      </c>
      <c r="F572" s="832" t="s">
        <v>1701</v>
      </c>
      <c r="G572" s="832" t="s">
        <v>1940</v>
      </c>
      <c r="H572" s="832" t="s">
        <v>555</v>
      </c>
      <c r="I572" s="832" t="s">
        <v>2029</v>
      </c>
      <c r="J572" s="832" t="s">
        <v>2030</v>
      </c>
      <c r="K572" s="832" t="s">
        <v>2026</v>
      </c>
      <c r="L572" s="835">
        <v>300</v>
      </c>
      <c r="M572" s="835">
        <v>900</v>
      </c>
      <c r="N572" s="832">
        <v>3</v>
      </c>
      <c r="O572" s="836">
        <v>3</v>
      </c>
      <c r="P572" s="835">
        <v>900</v>
      </c>
      <c r="Q572" s="837">
        <v>1</v>
      </c>
      <c r="R572" s="832">
        <v>3</v>
      </c>
      <c r="S572" s="837">
        <v>1</v>
      </c>
      <c r="T572" s="836">
        <v>3</v>
      </c>
      <c r="U572" s="838">
        <v>1</v>
      </c>
    </row>
    <row r="573" spans="1:21" ht="14.4" customHeight="1" x14ac:dyDescent="0.3">
      <c r="A573" s="831">
        <v>4</v>
      </c>
      <c r="B573" s="832" t="s">
        <v>1698</v>
      </c>
      <c r="C573" s="832" t="s">
        <v>1705</v>
      </c>
      <c r="D573" s="833" t="s">
        <v>3118</v>
      </c>
      <c r="E573" s="834" t="s">
        <v>1736</v>
      </c>
      <c r="F573" s="832" t="s">
        <v>1701</v>
      </c>
      <c r="G573" s="832" t="s">
        <v>1940</v>
      </c>
      <c r="H573" s="832" t="s">
        <v>555</v>
      </c>
      <c r="I573" s="832" t="s">
        <v>2643</v>
      </c>
      <c r="J573" s="832" t="s">
        <v>2644</v>
      </c>
      <c r="K573" s="832" t="s">
        <v>2026</v>
      </c>
      <c r="L573" s="835">
        <v>300</v>
      </c>
      <c r="M573" s="835">
        <v>900</v>
      </c>
      <c r="N573" s="832">
        <v>3</v>
      </c>
      <c r="O573" s="836">
        <v>1</v>
      </c>
      <c r="P573" s="835">
        <v>900</v>
      </c>
      <c r="Q573" s="837">
        <v>1</v>
      </c>
      <c r="R573" s="832">
        <v>3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4</v>
      </c>
      <c r="B574" s="832" t="s">
        <v>1698</v>
      </c>
      <c r="C574" s="832" t="s">
        <v>1705</v>
      </c>
      <c r="D574" s="833" t="s">
        <v>3118</v>
      </c>
      <c r="E574" s="834" t="s">
        <v>1736</v>
      </c>
      <c r="F574" s="832" t="s">
        <v>1701</v>
      </c>
      <c r="G574" s="832" t="s">
        <v>1940</v>
      </c>
      <c r="H574" s="832" t="s">
        <v>555</v>
      </c>
      <c r="I574" s="832" t="s">
        <v>2043</v>
      </c>
      <c r="J574" s="832" t="s">
        <v>2044</v>
      </c>
      <c r="K574" s="832" t="s">
        <v>2045</v>
      </c>
      <c r="L574" s="835">
        <v>319</v>
      </c>
      <c r="M574" s="835">
        <v>638</v>
      </c>
      <c r="N574" s="832">
        <v>2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4</v>
      </c>
      <c r="B575" s="832" t="s">
        <v>1698</v>
      </c>
      <c r="C575" s="832" t="s">
        <v>1705</v>
      </c>
      <c r="D575" s="833" t="s">
        <v>3118</v>
      </c>
      <c r="E575" s="834" t="s">
        <v>1736</v>
      </c>
      <c r="F575" s="832" t="s">
        <v>1701</v>
      </c>
      <c r="G575" s="832" t="s">
        <v>1940</v>
      </c>
      <c r="H575" s="832" t="s">
        <v>555</v>
      </c>
      <c r="I575" s="832" t="s">
        <v>2361</v>
      </c>
      <c r="J575" s="832" t="s">
        <v>2002</v>
      </c>
      <c r="K575" s="832" t="s">
        <v>2362</v>
      </c>
      <c r="L575" s="835">
        <v>761.3</v>
      </c>
      <c r="M575" s="835">
        <v>4567.7999999999993</v>
      </c>
      <c r="N575" s="832">
        <v>6</v>
      </c>
      <c r="O575" s="836">
        <v>1</v>
      </c>
      <c r="P575" s="835">
        <v>4567.7999999999993</v>
      </c>
      <c r="Q575" s="837">
        <v>1</v>
      </c>
      <c r="R575" s="832">
        <v>6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4</v>
      </c>
      <c r="B576" s="832" t="s">
        <v>1698</v>
      </c>
      <c r="C576" s="832" t="s">
        <v>1705</v>
      </c>
      <c r="D576" s="833" t="s">
        <v>3118</v>
      </c>
      <c r="E576" s="834" t="s">
        <v>1736</v>
      </c>
      <c r="F576" s="832" t="s">
        <v>1701</v>
      </c>
      <c r="G576" s="832" t="s">
        <v>1940</v>
      </c>
      <c r="H576" s="832" t="s">
        <v>555</v>
      </c>
      <c r="I576" s="832" t="s">
        <v>2060</v>
      </c>
      <c r="J576" s="832" t="s">
        <v>2061</v>
      </c>
      <c r="K576" s="832" t="s">
        <v>2062</v>
      </c>
      <c r="L576" s="835">
        <v>1124.9000000000001</v>
      </c>
      <c r="M576" s="835">
        <v>5624.5</v>
      </c>
      <c r="N576" s="832">
        <v>5</v>
      </c>
      <c r="O576" s="836">
        <v>2</v>
      </c>
      <c r="P576" s="835">
        <v>5624.5</v>
      </c>
      <c r="Q576" s="837">
        <v>1</v>
      </c>
      <c r="R576" s="832">
        <v>5</v>
      </c>
      <c r="S576" s="837">
        <v>1</v>
      </c>
      <c r="T576" s="836">
        <v>2</v>
      </c>
      <c r="U576" s="838">
        <v>1</v>
      </c>
    </row>
    <row r="577" spans="1:21" ht="14.4" customHeight="1" x14ac:dyDescent="0.3">
      <c r="A577" s="831">
        <v>4</v>
      </c>
      <c r="B577" s="832" t="s">
        <v>1698</v>
      </c>
      <c r="C577" s="832" t="s">
        <v>1705</v>
      </c>
      <c r="D577" s="833" t="s">
        <v>3118</v>
      </c>
      <c r="E577" s="834" t="s">
        <v>1736</v>
      </c>
      <c r="F577" s="832" t="s">
        <v>1701</v>
      </c>
      <c r="G577" s="832" t="s">
        <v>1940</v>
      </c>
      <c r="H577" s="832" t="s">
        <v>555</v>
      </c>
      <c r="I577" s="832" t="s">
        <v>2063</v>
      </c>
      <c r="J577" s="832" t="s">
        <v>2064</v>
      </c>
      <c r="K577" s="832" t="s">
        <v>2065</v>
      </c>
      <c r="L577" s="835">
        <v>297.5</v>
      </c>
      <c r="M577" s="835">
        <v>297.5</v>
      </c>
      <c r="N577" s="832">
        <v>1</v>
      </c>
      <c r="O577" s="836">
        <v>1</v>
      </c>
      <c r="P577" s="835">
        <v>297.5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4</v>
      </c>
      <c r="B578" s="832" t="s">
        <v>1698</v>
      </c>
      <c r="C578" s="832" t="s">
        <v>1705</v>
      </c>
      <c r="D578" s="833" t="s">
        <v>3118</v>
      </c>
      <c r="E578" s="834" t="s">
        <v>1736</v>
      </c>
      <c r="F578" s="832" t="s">
        <v>1701</v>
      </c>
      <c r="G578" s="832" t="s">
        <v>1940</v>
      </c>
      <c r="H578" s="832" t="s">
        <v>555</v>
      </c>
      <c r="I578" s="832" t="s">
        <v>2365</v>
      </c>
      <c r="J578" s="832" t="s">
        <v>2366</v>
      </c>
      <c r="K578" s="832" t="s">
        <v>2367</v>
      </c>
      <c r="L578" s="835">
        <v>3000</v>
      </c>
      <c r="M578" s="835">
        <v>9000</v>
      </c>
      <c r="N578" s="832">
        <v>3</v>
      </c>
      <c r="O578" s="836">
        <v>1</v>
      </c>
      <c r="P578" s="835">
        <v>9000</v>
      </c>
      <c r="Q578" s="837">
        <v>1</v>
      </c>
      <c r="R578" s="832">
        <v>3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4</v>
      </c>
      <c r="B579" s="832" t="s">
        <v>1698</v>
      </c>
      <c r="C579" s="832" t="s">
        <v>1705</v>
      </c>
      <c r="D579" s="833" t="s">
        <v>3118</v>
      </c>
      <c r="E579" s="834" t="s">
        <v>1736</v>
      </c>
      <c r="F579" s="832" t="s">
        <v>1701</v>
      </c>
      <c r="G579" s="832" t="s">
        <v>1940</v>
      </c>
      <c r="H579" s="832" t="s">
        <v>555</v>
      </c>
      <c r="I579" s="832" t="s">
        <v>2370</v>
      </c>
      <c r="J579" s="832" t="s">
        <v>2371</v>
      </c>
      <c r="K579" s="832" t="s">
        <v>2372</v>
      </c>
      <c r="L579" s="835">
        <v>560.95000000000005</v>
      </c>
      <c r="M579" s="835">
        <v>1121.9000000000001</v>
      </c>
      <c r="N579" s="832">
        <v>2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4</v>
      </c>
      <c r="B580" s="832" t="s">
        <v>1698</v>
      </c>
      <c r="C580" s="832" t="s">
        <v>1705</v>
      </c>
      <c r="D580" s="833" t="s">
        <v>3118</v>
      </c>
      <c r="E580" s="834" t="s">
        <v>1736</v>
      </c>
      <c r="F580" s="832" t="s">
        <v>1701</v>
      </c>
      <c r="G580" s="832" t="s">
        <v>1940</v>
      </c>
      <c r="H580" s="832" t="s">
        <v>555</v>
      </c>
      <c r="I580" s="832" t="s">
        <v>2066</v>
      </c>
      <c r="J580" s="832" t="s">
        <v>2067</v>
      </c>
      <c r="K580" s="832" t="s">
        <v>2068</v>
      </c>
      <c r="L580" s="835">
        <v>2815.92</v>
      </c>
      <c r="M580" s="835">
        <v>25343.279999999999</v>
      </c>
      <c r="N580" s="832">
        <v>9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4</v>
      </c>
      <c r="B581" s="832" t="s">
        <v>1698</v>
      </c>
      <c r="C581" s="832" t="s">
        <v>1705</v>
      </c>
      <c r="D581" s="833" t="s">
        <v>3118</v>
      </c>
      <c r="E581" s="834" t="s">
        <v>1736</v>
      </c>
      <c r="F581" s="832" t="s">
        <v>1701</v>
      </c>
      <c r="G581" s="832" t="s">
        <v>1940</v>
      </c>
      <c r="H581" s="832" t="s">
        <v>555</v>
      </c>
      <c r="I581" s="832" t="s">
        <v>2072</v>
      </c>
      <c r="J581" s="832" t="s">
        <v>2073</v>
      </c>
      <c r="K581" s="832" t="s">
        <v>2074</v>
      </c>
      <c r="L581" s="835">
        <v>517</v>
      </c>
      <c r="M581" s="835">
        <v>1551</v>
      </c>
      <c r="N581" s="832">
        <v>3</v>
      </c>
      <c r="O581" s="836">
        <v>1</v>
      </c>
      <c r="P581" s="835">
        <v>1551</v>
      </c>
      <c r="Q581" s="837">
        <v>1</v>
      </c>
      <c r="R581" s="832">
        <v>3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4</v>
      </c>
      <c r="B582" s="832" t="s">
        <v>1698</v>
      </c>
      <c r="C582" s="832" t="s">
        <v>1705</v>
      </c>
      <c r="D582" s="833" t="s">
        <v>3118</v>
      </c>
      <c r="E582" s="834" t="s">
        <v>1736</v>
      </c>
      <c r="F582" s="832" t="s">
        <v>1701</v>
      </c>
      <c r="G582" s="832" t="s">
        <v>1940</v>
      </c>
      <c r="H582" s="832" t="s">
        <v>555</v>
      </c>
      <c r="I582" s="832" t="s">
        <v>2078</v>
      </c>
      <c r="J582" s="832" t="s">
        <v>2079</v>
      </c>
      <c r="K582" s="832" t="s">
        <v>2080</v>
      </c>
      <c r="L582" s="835">
        <v>2814.63</v>
      </c>
      <c r="M582" s="835">
        <v>16887.78</v>
      </c>
      <c r="N582" s="832">
        <v>6</v>
      </c>
      <c r="O582" s="836">
        <v>1</v>
      </c>
      <c r="P582" s="835">
        <v>16887.78</v>
      </c>
      <c r="Q582" s="837">
        <v>1</v>
      </c>
      <c r="R582" s="832">
        <v>6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4</v>
      </c>
      <c r="B583" s="832" t="s">
        <v>1698</v>
      </c>
      <c r="C583" s="832" t="s">
        <v>1705</v>
      </c>
      <c r="D583" s="833" t="s">
        <v>3118</v>
      </c>
      <c r="E583" s="834" t="s">
        <v>1736</v>
      </c>
      <c r="F583" s="832" t="s">
        <v>1701</v>
      </c>
      <c r="G583" s="832" t="s">
        <v>1940</v>
      </c>
      <c r="H583" s="832" t="s">
        <v>555</v>
      </c>
      <c r="I583" s="832" t="s">
        <v>2514</v>
      </c>
      <c r="J583" s="832" t="s">
        <v>2515</v>
      </c>
      <c r="K583" s="832" t="s">
        <v>2516</v>
      </c>
      <c r="L583" s="835">
        <v>260.51</v>
      </c>
      <c r="M583" s="835">
        <v>260.51</v>
      </c>
      <c r="N583" s="832">
        <v>1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4</v>
      </c>
      <c r="B584" s="832" t="s">
        <v>1698</v>
      </c>
      <c r="C584" s="832" t="s">
        <v>1705</v>
      </c>
      <c r="D584" s="833" t="s">
        <v>3118</v>
      </c>
      <c r="E584" s="834" t="s">
        <v>1736</v>
      </c>
      <c r="F584" s="832" t="s">
        <v>1701</v>
      </c>
      <c r="G584" s="832" t="s">
        <v>1940</v>
      </c>
      <c r="H584" s="832" t="s">
        <v>555</v>
      </c>
      <c r="I584" s="832" t="s">
        <v>2389</v>
      </c>
      <c r="J584" s="832" t="s">
        <v>2390</v>
      </c>
      <c r="K584" s="832" t="s">
        <v>2391</v>
      </c>
      <c r="L584" s="835">
        <v>1023.03</v>
      </c>
      <c r="M584" s="835">
        <v>6138.18</v>
      </c>
      <c r="N584" s="832">
        <v>6</v>
      </c>
      <c r="O584" s="836">
        <v>1</v>
      </c>
      <c r="P584" s="835">
        <v>6138.18</v>
      </c>
      <c r="Q584" s="837">
        <v>1</v>
      </c>
      <c r="R584" s="832">
        <v>6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4</v>
      </c>
      <c r="B585" s="832" t="s">
        <v>1698</v>
      </c>
      <c r="C585" s="832" t="s">
        <v>1705</v>
      </c>
      <c r="D585" s="833" t="s">
        <v>3118</v>
      </c>
      <c r="E585" s="834" t="s">
        <v>1736</v>
      </c>
      <c r="F585" s="832" t="s">
        <v>1701</v>
      </c>
      <c r="G585" s="832" t="s">
        <v>1940</v>
      </c>
      <c r="H585" s="832" t="s">
        <v>555</v>
      </c>
      <c r="I585" s="832" t="s">
        <v>2394</v>
      </c>
      <c r="J585" s="832" t="s">
        <v>2395</v>
      </c>
      <c r="K585" s="832" t="s">
        <v>2396</v>
      </c>
      <c r="L585" s="835">
        <v>1137.67</v>
      </c>
      <c r="M585" s="835">
        <v>3413.01</v>
      </c>
      <c r="N585" s="832">
        <v>3</v>
      </c>
      <c r="O585" s="836">
        <v>1</v>
      </c>
      <c r="P585" s="835">
        <v>3413.01</v>
      </c>
      <c r="Q585" s="837">
        <v>1</v>
      </c>
      <c r="R585" s="832">
        <v>3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4</v>
      </c>
      <c r="B586" s="832" t="s">
        <v>1698</v>
      </c>
      <c r="C586" s="832" t="s">
        <v>1705</v>
      </c>
      <c r="D586" s="833" t="s">
        <v>3118</v>
      </c>
      <c r="E586" s="834" t="s">
        <v>1736</v>
      </c>
      <c r="F586" s="832" t="s">
        <v>1701</v>
      </c>
      <c r="G586" s="832" t="s">
        <v>1940</v>
      </c>
      <c r="H586" s="832" t="s">
        <v>555</v>
      </c>
      <c r="I586" s="832" t="s">
        <v>2089</v>
      </c>
      <c r="J586" s="832" t="s">
        <v>2090</v>
      </c>
      <c r="K586" s="832" t="s">
        <v>2091</v>
      </c>
      <c r="L586" s="835">
        <v>491.09</v>
      </c>
      <c r="M586" s="835">
        <v>491.09</v>
      </c>
      <c r="N586" s="832">
        <v>1</v>
      </c>
      <c r="O586" s="836">
        <v>1</v>
      </c>
      <c r="P586" s="835">
        <v>491.09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4</v>
      </c>
      <c r="B587" s="832" t="s">
        <v>1698</v>
      </c>
      <c r="C587" s="832" t="s">
        <v>1705</v>
      </c>
      <c r="D587" s="833" t="s">
        <v>3118</v>
      </c>
      <c r="E587" s="834" t="s">
        <v>1736</v>
      </c>
      <c r="F587" s="832" t="s">
        <v>1701</v>
      </c>
      <c r="G587" s="832" t="s">
        <v>1940</v>
      </c>
      <c r="H587" s="832" t="s">
        <v>555</v>
      </c>
      <c r="I587" s="832" t="s">
        <v>2092</v>
      </c>
      <c r="J587" s="832" t="s">
        <v>2093</v>
      </c>
      <c r="K587" s="832" t="s">
        <v>2094</v>
      </c>
      <c r="L587" s="835">
        <v>300</v>
      </c>
      <c r="M587" s="835">
        <v>1800</v>
      </c>
      <c r="N587" s="832">
        <v>6</v>
      </c>
      <c r="O587" s="836">
        <v>2</v>
      </c>
      <c r="P587" s="835">
        <v>900</v>
      </c>
      <c r="Q587" s="837">
        <v>0.5</v>
      </c>
      <c r="R587" s="832">
        <v>3</v>
      </c>
      <c r="S587" s="837">
        <v>0.5</v>
      </c>
      <c r="T587" s="836">
        <v>1</v>
      </c>
      <c r="U587" s="838">
        <v>0.5</v>
      </c>
    </row>
    <row r="588" spans="1:21" ht="14.4" customHeight="1" x14ac:dyDescent="0.3">
      <c r="A588" s="831">
        <v>4</v>
      </c>
      <c r="B588" s="832" t="s">
        <v>1698</v>
      </c>
      <c r="C588" s="832" t="s">
        <v>1705</v>
      </c>
      <c r="D588" s="833" t="s">
        <v>3118</v>
      </c>
      <c r="E588" s="834" t="s">
        <v>1736</v>
      </c>
      <c r="F588" s="832" t="s">
        <v>1701</v>
      </c>
      <c r="G588" s="832" t="s">
        <v>1940</v>
      </c>
      <c r="H588" s="832" t="s">
        <v>555</v>
      </c>
      <c r="I588" s="832" t="s">
        <v>2418</v>
      </c>
      <c r="J588" s="832" t="s">
        <v>2419</v>
      </c>
      <c r="K588" s="832" t="s">
        <v>2420</v>
      </c>
      <c r="L588" s="835">
        <v>128</v>
      </c>
      <c r="M588" s="835">
        <v>128</v>
      </c>
      <c r="N588" s="832">
        <v>1</v>
      </c>
      <c r="O588" s="836">
        <v>1</v>
      </c>
      <c r="P588" s="835">
        <v>128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4</v>
      </c>
      <c r="B589" s="832" t="s">
        <v>1698</v>
      </c>
      <c r="C589" s="832" t="s">
        <v>1705</v>
      </c>
      <c r="D589" s="833" t="s">
        <v>3118</v>
      </c>
      <c r="E589" s="834" t="s">
        <v>1736</v>
      </c>
      <c r="F589" s="832" t="s">
        <v>1701</v>
      </c>
      <c r="G589" s="832" t="s">
        <v>1940</v>
      </c>
      <c r="H589" s="832" t="s">
        <v>555</v>
      </c>
      <c r="I589" s="832" t="s">
        <v>2097</v>
      </c>
      <c r="J589" s="832" t="s">
        <v>2098</v>
      </c>
      <c r="K589" s="832" t="s">
        <v>2099</v>
      </c>
      <c r="L589" s="835">
        <v>175</v>
      </c>
      <c r="M589" s="835">
        <v>875</v>
      </c>
      <c r="N589" s="832">
        <v>5</v>
      </c>
      <c r="O589" s="836">
        <v>3</v>
      </c>
      <c r="P589" s="835">
        <v>525</v>
      </c>
      <c r="Q589" s="837">
        <v>0.6</v>
      </c>
      <c r="R589" s="832">
        <v>3</v>
      </c>
      <c r="S589" s="837">
        <v>0.6</v>
      </c>
      <c r="T589" s="836">
        <v>2</v>
      </c>
      <c r="U589" s="838">
        <v>0.66666666666666663</v>
      </c>
    </row>
    <row r="590" spans="1:21" ht="14.4" customHeight="1" x14ac:dyDescent="0.3">
      <c r="A590" s="831">
        <v>4</v>
      </c>
      <c r="B590" s="832" t="s">
        <v>1698</v>
      </c>
      <c r="C590" s="832" t="s">
        <v>1705</v>
      </c>
      <c r="D590" s="833" t="s">
        <v>3118</v>
      </c>
      <c r="E590" s="834" t="s">
        <v>1736</v>
      </c>
      <c r="F590" s="832" t="s">
        <v>1701</v>
      </c>
      <c r="G590" s="832" t="s">
        <v>1940</v>
      </c>
      <c r="H590" s="832" t="s">
        <v>555</v>
      </c>
      <c r="I590" s="832" t="s">
        <v>2110</v>
      </c>
      <c r="J590" s="832" t="s">
        <v>2111</v>
      </c>
      <c r="K590" s="832" t="s">
        <v>2112</v>
      </c>
      <c r="L590" s="835">
        <v>175</v>
      </c>
      <c r="M590" s="835">
        <v>350</v>
      </c>
      <c r="N590" s="832">
        <v>2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4</v>
      </c>
      <c r="B591" s="832" t="s">
        <v>1698</v>
      </c>
      <c r="C591" s="832" t="s">
        <v>1705</v>
      </c>
      <c r="D591" s="833" t="s">
        <v>3118</v>
      </c>
      <c r="E591" s="834" t="s">
        <v>1736</v>
      </c>
      <c r="F591" s="832" t="s">
        <v>1701</v>
      </c>
      <c r="G591" s="832" t="s">
        <v>1940</v>
      </c>
      <c r="H591" s="832" t="s">
        <v>555</v>
      </c>
      <c r="I591" s="832" t="s">
        <v>2121</v>
      </c>
      <c r="J591" s="832" t="s">
        <v>2122</v>
      </c>
      <c r="K591" s="832" t="s">
        <v>2123</v>
      </c>
      <c r="L591" s="835">
        <v>636.33000000000004</v>
      </c>
      <c r="M591" s="835">
        <v>3817.9800000000005</v>
      </c>
      <c r="N591" s="832">
        <v>6</v>
      </c>
      <c r="O591" s="836">
        <v>1</v>
      </c>
      <c r="P591" s="835">
        <v>3817.9800000000005</v>
      </c>
      <c r="Q591" s="837">
        <v>1</v>
      </c>
      <c r="R591" s="832">
        <v>6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4</v>
      </c>
      <c r="B592" s="832" t="s">
        <v>1698</v>
      </c>
      <c r="C592" s="832" t="s">
        <v>1705</v>
      </c>
      <c r="D592" s="833" t="s">
        <v>3118</v>
      </c>
      <c r="E592" s="834" t="s">
        <v>1736</v>
      </c>
      <c r="F592" s="832" t="s">
        <v>1701</v>
      </c>
      <c r="G592" s="832" t="s">
        <v>1940</v>
      </c>
      <c r="H592" s="832" t="s">
        <v>555</v>
      </c>
      <c r="I592" s="832" t="s">
        <v>2124</v>
      </c>
      <c r="J592" s="832" t="s">
        <v>2125</v>
      </c>
      <c r="K592" s="832" t="s">
        <v>2126</v>
      </c>
      <c r="L592" s="835">
        <v>2284</v>
      </c>
      <c r="M592" s="835">
        <v>2284</v>
      </c>
      <c r="N592" s="832">
        <v>1</v>
      </c>
      <c r="O592" s="836">
        <v>1</v>
      </c>
      <c r="P592" s="835">
        <v>2284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4</v>
      </c>
      <c r="B593" s="832" t="s">
        <v>1698</v>
      </c>
      <c r="C593" s="832" t="s">
        <v>1705</v>
      </c>
      <c r="D593" s="833" t="s">
        <v>3118</v>
      </c>
      <c r="E593" s="834" t="s">
        <v>1736</v>
      </c>
      <c r="F593" s="832" t="s">
        <v>1701</v>
      </c>
      <c r="G593" s="832" t="s">
        <v>1940</v>
      </c>
      <c r="H593" s="832" t="s">
        <v>555</v>
      </c>
      <c r="I593" s="832" t="s">
        <v>2446</v>
      </c>
      <c r="J593" s="832" t="s">
        <v>2447</v>
      </c>
      <c r="K593" s="832" t="s">
        <v>2448</v>
      </c>
      <c r="L593" s="835">
        <v>221.37</v>
      </c>
      <c r="M593" s="835">
        <v>442.74</v>
      </c>
      <c r="N593" s="832">
        <v>2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4</v>
      </c>
      <c r="B594" s="832" t="s">
        <v>1698</v>
      </c>
      <c r="C594" s="832" t="s">
        <v>1705</v>
      </c>
      <c r="D594" s="833" t="s">
        <v>3118</v>
      </c>
      <c r="E594" s="834" t="s">
        <v>1736</v>
      </c>
      <c r="F594" s="832" t="s">
        <v>1701</v>
      </c>
      <c r="G594" s="832" t="s">
        <v>1940</v>
      </c>
      <c r="H594" s="832" t="s">
        <v>555</v>
      </c>
      <c r="I594" s="832" t="s">
        <v>2645</v>
      </c>
      <c r="J594" s="832" t="s">
        <v>2646</v>
      </c>
      <c r="K594" s="832" t="s">
        <v>2647</v>
      </c>
      <c r="L594" s="835">
        <v>745.75</v>
      </c>
      <c r="M594" s="835">
        <v>5966</v>
      </c>
      <c r="N594" s="832">
        <v>8</v>
      </c>
      <c r="O594" s="836">
        <v>2</v>
      </c>
      <c r="P594" s="835">
        <v>2983</v>
      </c>
      <c r="Q594" s="837">
        <v>0.5</v>
      </c>
      <c r="R594" s="832">
        <v>4</v>
      </c>
      <c r="S594" s="837">
        <v>0.5</v>
      </c>
      <c r="T594" s="836">
        <v>1</v>
      </c>
      <c r="U594" s="838">
        <v>0.5</v>
      </c>
    </row>
    <row r="595" spans="1:21" ht="14.4" customHeight="1" x14ac:dyDescent="0.3">
      <c r="A595" s="831">
        <v>4</v>
      </c>
      <c r="B595" s="832" t="s">
        <v>1698</v>
      </c>
      <c r="C595" s="832" t="s">
        <v>1705</v>
      </c>
      <c r="D595" s="833" t="s">
        <v>3118</v>
      </c>
      <c r="E595" s="834" t="s">
        <v>1736</v>
      </c>
      <c r="F595" s="832" t="s">
        <v>1701</v>
      </c>
      <c r="G595" s="832" t="s">
        <v>1940</v>
      </c>
      <c r="H595" s="832" t="s">
        <v>555</v>
      </c>
      <c r="I595" s="832" t="s">
        <v>2648</v>
      </c>
      <c r="J595" s="832" t="s">
        <v>2649</v>
      </c>
      <c r="K595" s="832" t="s">
        <v>2650</v>
      </c>
      <c r="L595" s="835">
        <v>299.89999999999998</v>
      </c>
      <c r="M595" s="835">
        <v>299.89999999999998</v>
      </c>
      <c r="N595" s="832">
        <v>1</v>
      </c>
      <c r="O595" s="836">
        <v>1</v>
      </c>
      <c r="P595" s="835">
        <v>299.89999999999998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4</v>
      </c>
      <c r="B596" s="832" t="s">
        <v>1698</v>
      </c>
      <c r="C596" s="832" t="s">
        <v>1705</v>
      </c>
      <c r="D596" s="833" t="s">
        <v>3118</v>
      </c>
      <c r="E596" s="834" t="s">
        <v>1736</v>
      </c>
      <c r="F596" s="832" t="s">
        <v>1701</v>
      </c>
      <c r="G596" s="832" t="s">
        <v>1940</v>
      </c>
      <c r="H596" s="832" t="s">
        <v>555</v>
      </c>
      <c r="I596" s="832" t="s">
        <v>2133</v>
      </c>
      <c r="J596" s="832" t="s">
        <v>2134</v>
      </c>
      <c r="K596" s="832" t="s">
        <v>2135</v>
      </c>
      <c r="L596" s="835">
        <v>1472.67</v>
      </c>
      <c r="M596" s="835">
        <v>5890.68</v>
      </c>
      <c r="N596" s="832">
        <v>4</v>
      </c>
      <c r="O596" s="836">
        <v>1</v>
      </c>
      <c r="P596" s="835">
        <v>5890.68</v>
      </c>
      <c r="Q596" s="837">
        <v>1</v>
      </c>
      <c r="R596" s="832">
        <v>4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4</v>
      </c>
      <c r="B597" s="832" t="s">
        <v>1698</v>
      </c>
      <c r="C597" s="832" t="s">
        <v>1705</v>
      </c>
      <c r="D597" s="833" t="s">
        <v>3118</v>
      </c>
      <c r="E597" s="834" t="s">
        <v>1736</v>
      </c>
      <c r="F597" s="832" t="s">
        <v>1701</v>
      </c>
      <c r="G597" s="832" t="s">
        <v>1940</v>
      </c>
      <c r="H597" s="832" t="s">
        <v>555</v>
      </c>
      <c r="I597" s="832" t="s">
        <v>2139</v>
      </c>
      <c r="J597" s="832" t="s">
        <v>2140</v>
      </c>
      <c r="K597" s="832" t="s">
        <v>2141</v>
      </c>
      <c r="L597" s="835">
        <v>1629.94</v>
      </c>
      <c r="M597" s="835">
        <v>11409.580000000002</v>
      </c>
      <c r="N597" s="832">
        <v>7</v>
      </c>
      <c r="O597" s="836">
        <v>2</v>
      </c>
      <c r="P597" s="835">
        <v>11409.580000000002</v>
      </c>
      <c r="Q597" s="837">
        <v>1</v>
      </c>
      <c r="R597" s="832">
        <v>7</v>
      </c>
      <c r="S597" s="837">
        <v>1</v>
      </c>
      <c r="T597" s="836">
        <v>2</v>
      </c>
      <c r="U597" s="838">
        <v>1</v>
      </c>
    </row>
    <row r="598" spans="1:21" ht="14.4" customHeight="1" x14ac:dyDescent="0.3">
      <c r="A598" s="831">
        <v>4</v>
      </c>
      <c r="B598" s="832" t="s">
        <v>1698</v>
      </c>
      <c r="C598" s="832" t="s">
        <v>1705</v>
      </c>
      <c r="D598" s="833" t="s">
        <v>3118</v>
      </c>
      <c r="E598" s="834" t="s">
        <v>1736</v>
      </c>
      <c r="F598" s="832" t="s">
        <v>1701</v>
      </c>
      <c r="G598" s="832" t="s">
        <v>1940</v>
      </c>
      <c r="H598" s="832" t="s">
        <v>555</v>
      </c>
      <c r="I598" s="832" t="s">
        <v>2157</v>
      </c>
      <c r="J598" s="832" t="s">
        <v>2158</v>
      </c>
      <c r="K598" s="832" t="s">
        <v>2159</v>
      </c>
      <c r="L598" s="835">
        <v>1350</v>
      </c>
      <c r="M598" s="835">
        <v>5400</v>
      </c>
      <c r="N598" s="832">
        <v>4</v>
      </c>
      <c r="O598" s="836">
        <v>1</v>
      </c>
      <c r="P598" s="835">
        <v>5400</v>
      </c>
      <c r="Q598" s="837">
        <v>1</v>
      </c>
      <c r="R598" s="832">
        <v>4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4</v>
      </c>
      <c r="B599" s="832" t="s">
        <v>1698</v>
      </c>
      <c r="C599" s="832" t="s">
        <v>1705</v>
      </c>
      <c r="D599" s="833" t="s">
        <v>3118</v>
      </c>
      <c r="E599" s="834" t="s">
        <v>1736</v>
      </c>
      <c r="F599" s="832" t="s">
        <v>1701</v>
      </c>
      <c r="G599" s="832" t="s">
        <v>1906</v>
      </c>
      <c r="H599" s="832" t="s">
        <v>555</v>
      </c>
      <c r="I599" s="832" t="s">
        <v>2651</v>
      </c>
      <c r="J599" s="832" t="s">
        <v>1914</v>
      </c>
      <c r="K599" s="832" t="s">
        <v>2652</v>
      </c>
      <c r="L599" s="835">
        <v>186.96</v>
      </c>
      <c r="M599" s="835">
        <v>373.92</v>
      </c>
      <c r="N599" s="832">
        <v>2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4</v>
      </c>
      <c r="B600" s="832" t="s">
        <v>1698</v>
      </c>
      <c r="C600" s="832" t="s">
        <v>1705</v>
      </c>
      <c r="D600" s="833" t="s">
        <v>3118</v>
      </c>
      <c r="E600" s="834" t="s">
        <v>1736</v>
      </c>
      <c r="F600" s="832" t="s">
        <v>1701</v>
      </c>
      <c r="G600" s="832" t="s">
        <v>1906</v>
      </c>
      <c r="H600" s="832" t="s">
        <v>555</v>
      </c>
      <c r="I600" s="832" t="s">
        <v>2163</v>
      </c>
      <c r="J600" s="832" t="s">
        <v>1911</v>
      </c>
      <c r="K600" s="832" t="s">
        <v>2164</v>
      </c>
      <c r="L600" s="835">
        <v>100</v>
      </c>
      <c r="M600" s="835">
        <v>600</v>
      </c>
      <c r="N600" s="832">
        <v>6</v>
      </c>
      <c r="O600" s="836">
        <v>2</v>
      </c>
      <c r="P600" s="835">
        <v>600</v>
      </c>
      <c r="Q600" s="837">
        <v>1</v>
      </c>
      <c r="R600" s="832">
        <v>6</v>
      </c>
      <c r="S600" s="837">
        <v>1</v>
      </c>
      <c r="T600" s="836">
        <v>2</v>
      </c>
      <c r="U600" s="838">
        <v>1</v>
      </c>
    </row>
    <row r="601" spans="1:21" ht="14.4" customHeight="1" x14ac:dyDescent="0.3">
      <c r="A601" s="831">
        <v>4</v>
      </c>
      <c r="B601" s="832" t="s">
        <v>1698</v>
      </c>
      <c r="C601" s="832" t="s">
        <v>1705</v>
      </c>
      <c r="D601" s="833" t="s">
        <v>3118</v>
      </c>
      <c r="E601" s="834" t="s">
        <v>1736</v>
      </c>
      <c r="F601" s="832" t="s">
        <v>1701</v>
      </c>
      <c r="G601" s="832" t="s">
        <v>1906</v>
      </c>
      <c r="H601" s="832" t="s">
        <v>555</v>
      </c>
      <c r="I601" s="832" t="s">
        <v>2165</v>
      </c>
      <c r="J601" s="832" t="s">
        <v>2166</v>
      </c>
      <c r="K601" s="832" t="s">
        <v>2167</v>
      </c>
      <c r="L601" s="835">
        <v>120</v>
      </c>
      <c r="M601" s="835">
        <v>360</v>
      </c>
      <c r="N601" s="832">
        <v>3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4</v>
      </c>
      <c r="B602" s="832" t="s">
        <v>1698</v>
      </c>
      <c r="C602" s="832" t="s">
        <v>1705</v>
      </c>
      <c r="D602" s="833" t="s">
        <v>3118</v>
      </c>
      <c r="E602" s="834" t="s">
        <v>1736</v>
      </c>
      <c r="F602" s="832" t="s">
        <v>1701</v>
      </c>
      <c r="G602" s="832" t="s">
        <v>1906</v>
      </c>
      <c r="H602" s="832" t="s">
        <v>555</v>
      </c>
      <c r="I602" s="832" t="s">
        <v>2653</v>
      </c>
      <c r="J602" s="832" t="s">
        <v>2654</v>
      </c>
      <c r="K602" s="832" t="s">
        <v>2655</v>
      </c>
      <c r="L602" s="835">
        <v>1512.58</v>
      </c>
      <c r="M602" s="835">
        <v>3025.16</v>
      </c>
      <c r="N602" s="832">
        <v>2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4</v>
      </c>
      <c r="B603" s="832" t="s">
        <v>1698</v>
      </c>
      <c r="C603" s="832" t="s">
        <v>1705</v>
      </c>
      <c r="D603" s="833" t="s">
        <v>3118</v>
      </c>
      <c r="E603" s="834" t="s">
        <v>1736</v>
      </c>
      <c r="F603" s="832" t="s">
        <v>1701</v>
      </c>
      <c r="G603" s="832" t="s">
        <v>1906</v>
      </c>
      <c r="H603" s="832" t="s">
        <v>555</v>
      </c>
      <c r="I603" s="832" t="s">
        <v>2656</v>
      </c>
      <c r="J603" s="832" t="s">
        <v>2657</v>
      </c>
      <c r="K603" s="832" t="s">
        <v>2658</v>
      </c>
      <c r="L603" s="835">
        <v>173.96</v>
      </c>
      <c r="M603" s="835">
        <v>695.84</v>
      </c>
      <c r="N603" s="832">
        <v>4</v>
      </c>
      <c r="O603" s="836">
        <v>2</v>
      </c>
      <c r="P603" s="835">
        <v>695.84</v>
      </c>
      <c r="Q603" s="837">
        <v>1</v>
      </c>
      <c r="R603" s="832">
        <v>4</v>
      </c>
      <c r="S603" s="837">
        <v>1</v>
      </c>
      <c r="T603" s="836">
        <v>2</v>
      </c>
      <c r="U603" s="838">
        <v>1</v>
      </c>
    </row>
    <row r="604" spans="1:21" ht="14.4" customHeight="1" x14ac:dyDescent="0.3">
      <c r="A604" s="831">
        <v>4</v>
      </c>
      <c r="B604" s="832" t="s">
        <v>1698</v>
      </c>
      <c r="C604" s="832" t="s">
        <v>1705</v>
      </c>
      <c r="D604" s="833" t="s">
        <v>3118</v>
      </c>
      <c r="E604" s="834" t="s">
        <v>1736</v>
      </c>
      <c r="F604" s="832" t="s">
        <v>1701</v>
      </c>
      <c r="G604" s="832" t="s">
        <v>2168</v>
      </c>
      <c r="H604" s="832" t="s">
        <v>555</v>
      </c>
      <c r="I604" s="832" t="s">
        <v>2169</v>
      </c>
      <c r="J604" s="832" t="s">
        <v>2170</v>
      </c>
      <c r="K604" s="832" t="s">
        <v>2171</v>
      </c>
      <c r="L604" s="835">
        <v>410</v>
      </c>
      <c r="M604" s="835">
        <v>4100</v>
      </c>
      <c r="N604" s="832">
        <v>10</v>
      </c>
      <c r="O604" s="836">
        <v>10</v>
      </c>
      <c r="P604" s="835">
        <v>3280</v>
      </c>
      <c r="Q604" s="837">
        <v>0.8</v>
      </c>
      <c r="R604" s="832">
        <v>8</v>
      </c>
      <c r="S604" s="837">
        <v>0.8</v>
      </c>
      <c r="T604" s="836">
        <v>8</v>
      </c>
      <c r="U604" s="838">
        <v>0.8</v>
      </c>
    </row>
    <row r="605" spans="1:21" ht="14.4" customHeight="1" x14ac:dyDescent="0.3">
      <c r="A605" s="831">
        <v>4</v>
      </c>
      <c r="B605" s="832" t="s">
        <v>1698</v>
      </c>
      <c r="C605" s="832" t="s">
        <v>1705</v>
      </c>
      <c r="D605" s="833" t="s">
        <v>3118</v>
      </c>
      <c r="E605" s="834" t="s">
        <v>1736</v>
      </c>
      <c r="F605" s="832" t="s">
        <v>1701</v>
      </c>
      <c r="G605" s="832" t="s">
        <v>2175</v>
      </c>
      <c r="H605" s="832" t="s">
        <v>555</v>
      </c>
      <c r="I605" s="832" t="s">
        <v>2176</v>
      </c>
      <c r="J605" s="832" t="s">
        <v>2177</v>
      </c>
      <c r="K605" s="832" t="s">
        <v>2178</v>
      </c>
      <c r="L605" s="835">
        <v>900</v>
      </c>
      <c r="M605" s="835">
        <v>900</v>
      </c>
      <c r="N605" s="832">
        <v>1</v>
      </c>
      <c r="O605" s="836">
        <v>1</v>
      </c>
      <c r="P605" s="835">
        <v>900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4</v>
      </c>
      <c r="B606" s="832" t="s">
        <v>1698</v>
      </c>
      <c r="C606" s="832" t="s">
        <v>1705</v>
      </c>
      <c r="D606" s="833" t="s">
        <v>3118</v>
      </c>
      <c r="E606" s="834" t="s">
        <v>1737</v>
      </c>
      <c r="F606" s="832" t="s">
        <v>1699</v>
      </c>
      <c r="G606" s="832" t="s">
        <v>1825</v>
      </c>
      <c r="H606" s="832" t="s">
        <v>597</v>
      </c>
      <c r="I606" s="832" t="s">
        <v>1386</v>
      </c>
      <c r="J606" s="832" t="s">
        <v>598</v>
      </c>
      <c r="K606" s="832" t="s">
        <v>1387</v>
      </c>
      <c r="L606" s="835">
        <v>31.09</v>
      </c>
      <c r="M606" s="835">
        <v>31.09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4</v>
      </c>
      <c r="B607" s="832" t="s">
        <v>1698</v>
      </c>
      <c r="C607" s="832" t="s">
        <v>1705</v>
      </c>
      <c r="D607" s="833" t="s">
        <v>3118</v>
      </c>
      <c r="E607" s="834" t="s">
        <v>1737</v>
      </c>
      <c r="F607" s="832" t="s">
        <v>1699</v>
      </c>
      <c r="G607" s="832" t="s">
        <v>2252</v>
      </c>
      <c r="H607" s="832" t="s">
        <v>597</v>
      </c>
      <c r="I607" s="832" t="s">
        <v>2659</v>
      </c>
      <c r="J607" s="832" t="s">
        <v>2254</v>
      </c>
      <c r="K607" s="832" t="s">
        <v>2259</v>
      </c>
      <c r="L607" s="835">
        <v>170.52</v>
      </c>
      <c r="M607" s="835">
        <v>341.04</v>
      </c>
      <c r="N607" s="832">
        <v>2</v>
      </c>
      <c r="O607" s="836">
        <v>2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4</v>
      </c>
      <c r="B608" s="832" t="s">
        <v>1698</v>
      </c>
      <c r="C608" s="832" t="s">
        <v>1705</v>
      </c>
      <c r="D608" s="833" t="s">
        <v>3118</v>
      </c>
      <c r="E608" s="834" t="s">
        <v>1737</v>
      </c>
      <c r="F608" s="832" t="s">
        <v>1699</v>
      </c>
      <c r="G608" s="832" t="s">
        <v>2186</v>
      </c>
      <c r="H608" s="832" t="s">
        <v>555</v>
      </c>
      <c r="I608" s="832" t="s">
        <v>2481</v>
      </c>
      <c r="J608" s="832" t="s">
        <v>2188</v>
      </c>
      <c r="K608" s="832" t="s">
        <v>2482</v>
      </c>
      <c r="L608" s="835">
        <v>91.11</v>
      </c>
      <c r="M608" s="835">
        <v>182.22</v>
      </c>
      <c r="N608" s="832">
        <v>2</v>
      </c>
      <c r="O608" s="836">
        <v>0.5</v>
      </c>
      <c r="P608" s="835">
        <v>182.22</v>
      </c>
      <c r="Q608" s="837">
        <v>1</v>
      </c>
      <c r="R608" s="832">
        <v>2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4</v>
      </c>
      <c r="B609" s="832" t="s">
        <v>1698</v>
      </c>
      <c r="C609" s="832" t="s">
        <v>1705</v>
      </c>
      <c r="D609" s="833" t="s">
        <v>3118</v>
      </c>
      <c r="E609" s="834" t="s">
        <v>1737</v>
      </c>
      <c r="F609" s="832" t="s">
        <v>1699</v>
      </c>
      <c r="G609" s="832" t="s">
        <v>1813</v>
      </c>
      <c r="H609" s="832" t="s">
        <v>555</v>
      </c>
      <c r="I609" s="832" t="s">
        <v>1814</v>
      </c>
      <c r="J609" s="832" t="s">
        <v>947</v>
      </c>
      <c r="K609" s="832" t="s">
        <v>1815</v>
      </c>
      <c r="L609" s="835">
        <v>760.22</v>
      </c>
      <c r="M609" s="835">
        <v>22046.379999999997</v>
      </c>
      <c r="N609" s="832">
        <v>29</v>
      </c>
      <c r="O609" s="836">
        <v>8.5</v>
      </c>
      <c r="P609" s="835">
        <v>12163.519999999999</v>
      </c>
      <c r="Q609" s="837">
        <v>0.55172413793103448</v>
      </c>
      <c r="R609" s="832">
        <v>16</v>
      </c>
      <c r="S609" s="837">
        <v>0.55172413793103448</v>
      </c>
      <c r="T609" s="836">
        <v>4.5</v>
      </c>
      <c r="U609" s="838">
        <v>0.52941176470588236</v>
      </c>
    </row>
    <row r="610" spans="1:21" ht="14.4" customHeight="1" x14ac:dyDescent="0.3">
      <c r="A610" s="831">
        <v>4</v>
      </c>
      <c r="B610" s="832" t="s">
        <v>1698</v>
      </c>
      <c r="C610" s="832" t="s">
        <v>1705</v>
      </c>
      <c r="D610" s="833" t="s">
        <v>3118</v>
      </c>
      <c r="E610" s="834" t="s">
        <v>1737</v>
      </c>
      <c r="F610" s="832" t="s">
        <v>1699</v>
      </c>
      <c r="G610" s="832" t="s">
        <v>2538</v>
      </c>
      <c r="H610" s="832" t="s">
        <v>555</v>
      </c>
      <c r="I610" s="832" t="s">
        <v>2660</v>
      </c>
      <c r="J610" s="832" t="s">
        <v>2661</v>
      </c>
      <c r="K610" s="832" t="s">
        <v>2662</v>
      </c>
      <c r="L610" s="835">
        <v>0</v>
      </c>
      <c r="M610" s="835">
        <v>0</v>
      </c>
      <c r="N610" s="832">
        <v>4</v>
      </c>
      <c r="O610" s="836">
        <v>1</v>
      </c>
      <c r="P610" s="835">
        <v>0</v>
      </c>
      <c r="Q610" s="837"/>
      <c r="R610" s="832">
        <v>4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4</v>
      </c>
      <c r="B611" s="832" t="s">
        <v>1698</v>
      </c>
      <c r="C611" s="832" t="s">
        <v>1705</v>
      </c>
      <c r="D611" s="833" t="s">
        <v>3118</v>
      </c>
      <c r="E611" s="834" t="s">
        <v>1737</v>
      </c>
      <c r="F611" s="832" t="s">
        <v>1699</v>
      </c>
      <c r="G611" s="832" t="s">
        <v>2663</v>
      </c>
      <c r="H611" s="832" t="s">
        <v>555</v>
      </c>
      <c r="I611" s="832" t="s">
        <v>2664</v>
      </c>
      <c r="J611" s="832" t="s">
        <v>2665</v>
      </c>
      <c r="K611" s="832" t="s">
        <v>2666</v>
      </c>
      <c r="L611" s="835">
        <v>0</v>
      </c>
      <c r="M611" s="835">
        <v>0</v>
      </c>
      <c r="N611" s="832">
        <v>1</v>
      </c>
      <c r="O611" s="836">
        <v>1</v>
      </c>
      <c r="P611" s="835">
        <v>0</v>
      </c>
      <c r="Q611" s="837"/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4</v>
      </c>
      <c r="B612" s="832" t="s">
        <v>1698</v>
      </c>
      <c r="C612" s="832" t="s">
        <v>1705</v>
      </c>
      <c r="D612" s="833" t="s">
        <v>3118</v>
      </c>
      <c r="E612" s="834" t="s">
        <v>1737</v>
      </c>
      <c r="F612" s="832" t="s">
        <v>1699</v>
      </c>
      <c r="G612" s="832" t="s">
        <v>1871</v>
      </c>
      <c r="H612" s="832" t="s">
        <v>555</v>
      </c>
      <c r="I612" s="832" t="s">
        <v>1872</v>
      </c>
      <c r="J612" s="832" t="s">
        <v>628</v>
      </c>
      <c r="K612" s="832" t="s">
        <v>1873</v>
      </c>
      <c r="L612" s="835">
        <v>53.57</v>
      </c>
      <c r="M612" s="835">
        <v>107.14</v>
      </c>
      <c r="N612" s="832">
        <v>2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4</v>
      </c>
      <c r="B613" s="832" t="s">
        <v>1698</v>
      </c>
      <c r="C613" s="832" t="s">
        <v>1705</v>
      </c>
      <c r="D613" s="833" t="s">
        <v>3118</v>
      </c>
      <c r="E613" s="834" t="s">
        <v>1737</v>
      </c>
      <c r="F613" s="832" t="s">
        <v>1699</v>
      </c>
      <c r="G613" s="832" t="s">
        <v>1887</v>
      </c>
      <c r="H613" s="832" t="s">
        <v>597</v>
      </c>
      <c r="I613" s="832" t="s">
        <v>1548</v>
      </c>
      <c r="J613" s="832" t="s">
        <v>853</v>
      </c>
      <c r="K613" s="832" t="s">
        <v>847</v>
      </c>
      <c r="L613" s="835">
        <v>48.42</v>
      </c>
      <c r="M613" s="835">
        <v>96.84</v>
      </c>
      <c r="N613" s="832">
        <v>2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4</v>
      </c>
      <c r="B614" s="832" t="s">
        <v>1698</v>
      </c>
      <c r="C614" s="832" t="s">
        <v>1705</v>
      </c>
      <c r="D614" s="833" t="s">
        <v>3118</v>
      </c>
      <c r="E614" s="834" t="s">
        <v>1737</v>
      </c>
      <c r="F614" s="832" t="s">
        <v>1699</v>
      </c>
      <c r="G614" s="832" t="s">
        <v>1763</v>
      </c>
      <c r="H614" s="832" t="s">
        <v>555</v>
      </c>
      <c r="I614" s="832" t="s">
        <v>2569</v>
      </c>
      <c r="J614" s="832" t="s">
        <v>670</v>
      </c>
      <c r="K614" s="832" t="s">
        <v>1817</v>
      </c>
      <c r="L614" s="835">
        <v>103.67</v>
      </c>
      <c r="M614" s="835">
        <v>207.34</v>
      </c>
      <c r="N614" s="832">
        <v>2</v>
      </c>
      <c r="O614" s="836">
        <v>1</v>
      </c>
      <c r="P614" s="835">
        <v>207.34</v>
      </c>
      <c r="Q614" s="837">
        <v>1</v>
      </c>
      <c r="R614" s="832">
        <v>2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4</v>
      </c>
      <c r="B615" s="832" t="s">
        <v>1698</v>
      </c>
      <c r="C615" s="832" t="s">
        <v>1705</v>
      </c>
      <c r="D615" s="833" t="s">
        <v>3118</v>
      </c>
      <c r="E615" s="834" t="s">
        <v>1737</v>
      </c>
      <c r="F615" s="832" t="s">
        <v>1699</v>
      </c>
      <c r="G615" s="832" t="s">
        <v>1763</v>
      </c>
      <c r="H615" s="832" t="s">
        <v>555</v>
      </c>
      <c r="I615" s="832" t="s">
        <v>1816</v>
      </c>
      <c r="J615" s="832" t="s">
        <v>670</v>
      </c>
      <c r="K615" s="832" t="s">
        <v>1817</v>
      </c>
      <c r="L615" s="835">
        <v>103.67</v>
      </c>
      <c r="M615" s="835">
        <v>1036.6999999999998</v>
      </c>
      <c r="N615" s="832">
        <v>10</v>
      </c>
      <c r="O615" s="836">
        <v>5</v>
      </c>
      <c r="P615" s="835">
        <v>829.3599999999999</v>
      </c>
      <c r="Q615" s="837">
        <v>0.8</v>
      </c>
      <c r="R615" s="832">
        <v>8</v>
      </c>
      <c r="S615" s="837">
        <v>0.8</v>
      </c>
      <c r="T615" s="836">
        <v>4.5</v>
      </c>
      <c r="U615" s="838">
        <v>0.9</v>
      </c>
    </row>
    <row r="616" spans="1:21" ht="14.4" customHeight="1" x14ac:dyDescent="0.3">
      <c r="A616" s="831">
        <v>4</v>
      </c>
      <c r="B616" s="832" t="s">
        <v>1698</v>
      </c>
      <c r="C616" s="832" t="s">
        <v>1705</v>
      </c>
      <c r="D616" s="833" t="s">
        <v>3118</v>
      </c>
      <c r="E616" s="834" t="s">
        <v>1737</v>
      </c>
      <c r="F616" s="832" t="s">
        <v>1699</v>
      </c>
      <c r="G616" s="832" t="s">
        <v>1763</v>
      </c>
      <c r="H616" s="832" t="s">
        <v>555</v>
      </c>
      <c r="I616" s="832" t="s">
        <v>2631</v>
      </c>
      <c r="J616" s="832" t="s">
        <v>670</v>
      </c>
      <c r="K616" s="832" t="s">
        <v>1817</v>
      </c>
      <c r="L616" s="835">
        <v>103.67</v>
      </c>
      <c r="M616" s="835">
        <v>103.67</v>
      </c>
      <c r="N616" s="832">
        <v>1</v>
      </c>
      <c r="O616" s="836">
        <v>0.5</v>
      </c>
      <c r="P616" s="835">
        <v>103.67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4</v>
      </c>
      <c r="B617" s="832" t="s">
        <v>1698</v>
      </c>
      <c r="C617" s="832" t="s">
        <v>1705</v>
      </c>
      <c r="D617" s="833" t="s">
        <v>3118</v>
      </c>
      <c r="E617" s="834" t="s">
        <v>1737</v>
      </c>
      <c r="F617" s="832" t="s">
        <v>1699</v>
      </c>
      <c r="G617" s="832" t="s">
        <v>1763</v>
      </c>
      <c r="H617" s="832" t="s">
        <v>555</v>
      </c>
      <c r="I617" s="832" t="s">
        <v>2667</v>
      </c>
      <c r="J617" s="832" t="s">
        <v>2668</v>
      </c>
      <c r="K617" s="832" t="s">
        <v>2669</v>
      </c>
      <c r="L617" s="835">
        <v>64.5</v>
      </c>
      <c r="M617" s="835">
        <v>64.5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4</v>
      </c>
      <c r="B618" s="832" t="s">
        <v>1698</v>
      </c>
      <c r="C618" s="832" t="s">
        <v>1705</v>
      </c>
      <c r="D618" s="833" t="s">
        <v>3118</v>
      </c>
      <c r="E618" s="834" t="s">
        <v>1737</v>
      </c>
      <c r="F618" s="832" t="s">
        <v>1699</v>
      </c>
      <c r="G618" s="832" t="s">
        <v>1891</v>
      </c>
      <c r="H618" s="832" t="s">
        <v>555</v>
      </c>
      <c r="I618" s="832" t="s">
        <v>2227</v>
      </c>
      <c r="J618" s="832" t="s">
        <v>600</v>
      </c>
      <c r="K618" s="832" t="s">
        <v>1893</v>
      </c>
      <c r="L618" s="835">
        <v>108.44</v>
      </c>
      <c r="M618" s="835">
        <v>759.07999999999993</v>
      </c>
      <c r="N618" s="832">
        <v>7</v>
      </c>
      <c r="O618" s="836">
        <v>4</v>
      </c>
      <c r="P618" s="835">
        <v>433.76</v>
      </c>
      <c r="Q618" s="837">
        <v>0.57142857142857151</v>
      </c>
      <c r="R618" s="832">
        <v>4</v>
      </c>
      <c r="S618" s="837">
        <v>0.5714285714285714</v>
      </c>
      <c r="T618" s="836">
        <v>2.5</v>
      </c>
      <c r="U618" s="838">
        <v>0.625</v>
      </c>
    </row>
    <row r="619" spans="1:21" ht="14.4" customHeight="1" x14ac:dyDescent="0.3">
      <c r="A619" s="831">
        <v>4</v>
      </c>
      <c r="B619" s="832" t="s">
        <v>1698</v>
      </c>
      <c r="C619" s="832" t="s">
        <v>1705</v>
      </c>
      <c r="D619" s="833" t="s">
        <v>3118</v>
      </c>
      <c r="E619" s="834" t="s">
        <v>1737</v>
      </c>
      <c r="F619" s="832" t="s">
        <v>1699</v>
      </c>
      <c r="G619" s="832" t="s">
        <v>1891</v>
      </c>
      <c r="H619" s="832" t="s">
        <v>555</v>
      </c>
      <c r="I619" s="832" t="s">
        <v>1892</v>
      </c>
      <c r="J619" s="832" t="s">
        <v>600</v>
      </c>
      <c r="K619" s="832" t="s">
        <v>1893</v>
      </c>
      <c r="L619" s="835">
        <v>52.61</v>
      </c>
      <c r="M619" s="835">
        <v>52.61</v>
      </c>
      <c r="N619" s="832">
        <v>1</v>
      </c>
      <c r="O619" s="836">
        <v>1</v>
      </c>
      <c r="P619" s="835">
        <v>52.61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4</v>
      </c>
      <c r="B620" s="832" t="s">
        <v>1698</v>
      </c>
      <c r="C620" s="832" t="s">
        <v>1705</v>
      </c>
      <c r="D620" s="833" t="s">
        <v>3118</v>
      </c>
      <c r="E620" s="834" t="s">
        <v>1737</v>
      </c>
      <c r="F620" s="832" t="s">
        <v>1699</v>
      </c>
      <c r="G620" s="832" t="s">
        <v>1860</v>
      </c>
      <c r="H620" s="832" t="s">
        <v>555</v>
      </c>
      <c r="I620" s="832" t="s">
        <v>1861</v>
      </c>
      <c r="J620" s="832" t="s">
        <v>1862</v>
      </c>
      <c r="K620" s="832" t="s">
        <v>1863</v>
      </c>
      <c r="L620" s="835">
        <v>21.92</v>
      </c>
      <c r="M620" s="835">
        <v>21.92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4</v>
      </c>
      <c r="B621" s="832" t="s">
        <v>1698</v>
      </c>
      <c r="C621" s="832" t="s">
        <v>1705</v>
      </c>
      <c r="D621" s="833" t="s">
        <v>3118</v>
      </c>
      <c r="E621" s="834" t="s">
        <v>1737</v>
      </c>
      <c r="F621" s="832" t="s">
        <v>1699</v>
      </c>
      <c r="G621" s="832" t="s">
        <v>1818</v>
      </c>
      <c r="H621" s="832" t="s">
        <v>555</v>
      </c>
      <c r="I621" s="832" t="s">
        <v>1819</v>
      </c>
      <c r="J621" s="832" t="s">
        <v>707</v>
      </c>
      <c r="K621" s="832" t="s">
        <v>1820</v>
      </c>
      <c r="L621" s="835">
        <v>0</v>
      </c>
      <c r="M621" s="835">
        <v>0</v>
      </c>
      <c r="N621" s="832">
        <v>4</v>
      </c>
      <c r="O621" s="836">
        <v>1.5</v>
      </c>
      <c r="P621" s="835">
        <v>0</v>
      </c>
      <c r="Q621" s="837"/>
      <c r="R621" s="832">
        <v>1</v>
      </c>
      <c r="S621" s="837">
        <v>0.25</v>
      </c>
      <c r="T621" s="836">
        <v>1</v>
      </c>
      <c r="U621" s="838">
        <v>0.66666666666666663</v>
      </c>
    </row>
    <row r="622" spans="1:21" ht="14.4" customHeight="1" x14ac:dyDescent="0.3">
      <c r="A622" s="831">
        <v>4</v>
      </c>
      <c r="B622" s="832" t="s">
        <v>1698</v>
      </c>
      <c r="C622" s="832" t="s">
        <v>1705</v>
      </c>
      <c r="D622" s="833" t="s">
        <v>3118</v>
      </c>
      <c r="E622" s="834" t="s">
        <v>1737</v>
      </c>
      <c r="F622" s="832" t="s">
        <v>1699</v>
      </c>
      <c r="G622" s="832" t="s">
        <v>1769</v>
      </c>
      <c r="H622" s="832" t="s">
        <v>597</v>
      </c>
      <c r="I622" s="832" t="s">
        <v>1446</v>
      </c>
      <c r="J622" s="832" t="s">
        <v>1447</v>
      </c>
      <c r="K622" s="832" t="s">
        <v>1448</v>
      </c>
      <c r="L622" s="835">
        <v>0</v>
      </c>
      <c r="M622" s="835">
        <v>0</v>
      </c>
      <c r="N622" s="832">
        <v>3</v>
      </c>
      <c r="O622" s="836">
        <v>3</v>
      </c>
      <c r="P622" s="835">
        <v>0</v>
      </c>
      <c r="Q622" s="837"/>
      <c r="R622" s="832">
        <v>2</v>
      </c>
      <c r="S622" s="837">
        <v>0.66666666666666663</v>
      </c>
      <c r="T622" s="836">
        <v>2</v>
      </c>
      <c r="U622" s="838">
        <v>0.66666666666666663</v>
      </c>
    </row>
    <row r="623" spans="1:21" ht="14.4" customHeight="1" x14ac:dyDescent="0.3">
      <c r="A623" s="831">
        <v>4</v>
      </c>
      <c r="B623" s="832" t="s">
        <v>1698</v>
      </c>
      <c r="C623" s="832" t="s">
        <v>1705</v>
      </c>
      <c r="D623" s="833" t="s">
        <v>3118</v>
      </c>
      <c r="E623" s="834" t="s">
        <v>1737</v>
      </c>
      <c r="F623" s="832" t="s">
        <v>1699</v>
      </c>
      <c r="G623" s="832" t="s">
        <v>2670</v>
      </c>
      <c r="H623" s="832" t="s">
        <v>555</v>
      </c>
      <c r="I623" s="832" t="s">
        <v>2671</v>
      </c>
      <c r="J623" s="832" t="s">
        <v>2672</v>
      </c>
      <c r="K623" s="832" t="s">
        <v>2673</v>
      </c>
      <c r="L623" s="835">
        <v>60.39</v>
      </c>
      <c r="M623" s="835">
        <v>543.51</v>
      </c>
      <c r="N623" s="832">
        <v>9</v>
      </c>
      <c r="O623" s="836">
        <v>2.5</v>
      </c>
      <c r="P623" s="835">
        <v>181.17000000000002</v>
      </c>
      <c r="Q623" s="837">
        <v>0.33333333333333337</v>
      </c>
      <c r="R623" s="832">
        <v>3</v>
      </c>
      <c r="S623" s="837">
        <v>0.33333333333333331</v>
      </c>
      <c r="T623" s="836">
        <v>0.5</v>
      </c>
      <c r="U623" s="838">
        <v>0.2</v>
      </c>
    </row>
    <row r="624" spans="1:21" ht="14.4" customHeight="1" x14ac:dyDescent="0.3">
      <c r="A624" s="831">
        <v>4</v>
      </c>
      <c r="B624" s="832" t="s">
        <v>1698</v>
      </c>
      <c r="C624" s="832" t="s">
        <v>1705</v>
      </c>
      <c r="D624" s="833" t="s">
        <v>3118</v>
      </c>
      <c r="E624" s="834" t="s">
        <v>1737</v>
      </c>
      <c r="F624" s="832" t="s">
        <v>1699</v>
      </c>
      <c r="G624" s="832" t="s">
        <v>1802</v>
      </c>
      <c r="H624" s="832" t="s">
        <v>555</v>
      </c>
      <c r="I624" s="832" t="s">
        <v>2674</v>
      </c>
      <c r="J624" s="832" t="s">
        <v>2235</v>
      </c>
      <c r="K624" s="832" t="s">
        <v>1458</v>
      </c>
      <c r="L624" s="835">
        <v>0</v>
      </c>
      <c r="M624" s="835">
        <v>0</v>
      </c>
      <c r="N624" s="832">
        <v>1</v>
      </c>
      <c r="O624" s="836">
        <v>0.5</v>
      </c>
      <c r="P624" s="835"/>
      <c r="Q624" s="837"/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4</v>
      </c>
      <c r="B625" s="832" t="s">
        <v>1698</v>
      </c>
      <c r="C625" s="832" t="s">
        <v>1705</v>
      </c>
      <c r="D625" s="833" t="s">
        <v>3118</v>
      </c>
      <c r="E625" s="834" t="s">
        <v>1737</v>
      </c>
      <c r="F625" s="832" t="s">
        <v>1699</v>
      </c>
      <c r="G625" s="832" t="s">
        <v>1770</v>
      </c>
      <c r="H625" s="832" t="s">
        <v>597</v>
      </c>
      <c r="I625" s="832" t="s">
        <v>1341</v>
      </c>
      <c r="J625" s="832" t="s">
        <v>1342</v>
      </c>
      <c r="K625" s="832" t="s">
        <v>1343</v>
      </c>
      <c r="L625" s="835">
        <v>414.07</v>
      </c>
      <c r="M625" s="835">
        <v>414.07</v>
      </c>
      <c r="N625" s="832">
        <v>1</v>
      </c>
      <c r="O625" s="836">
        <v>1</v>
      </c>
      <c r="P625" s="835">
        <v>414.07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4</v>
      </c>
      <c r="B626" s="832" t="s">
        <v>1698</v>
      </c>
      <c r="C626" s="832" t="s">
        <v>1705</v>
      </c>
      <c r="D626" s="833" t="s">
        <v>3118</v>
      </c>
      <c r="E626" s="834" t="s">
        <v>1737</v>
      </c>
      <c r="F626" s="832" t="s">
        <v>1699</v>
      </c>
      <c r="G626" s="832" t="s">
        <v>1901</v>
      </c>
      <c r="H626" s="832" t="s">
        <v>555</v>
      </c>
      <c r="I626" s="832" t="s">
        <v>1902</v>
      </c>
      <c r="J626" s="832" t="s">
        <v>1903</v>
      </c>
      <c r="K626" s="832" t="s">
        <v>1904</v>
      </c>
      <c r="L626" s="835">
        <v>50.32</v>
      </c>
      <c r="M626" s="835">
        <v>50.32</v>
      </c>
      <c r="N626" s="832">
        <v>1</v>
      </c>
      <c r="O626" s="836">
        <v>1</v>
      </c>
      <c r="P626" s="835">
        <v>50.32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4</v>
      </c>
      <c r="B627" s="832" t="s">
        <v>1698</v>
      </c>
      <c r="C627" s="832" t="s">
        <v>1705</v>
      </c>
      <c r="D627" s="833" t="s">
        <v>3118</v>
      </c>
      <c r="E627" s="834" t="s">
        <v>1737</v>
      </c>
      <c r="F627" s="832" t="s">
        <v>1699</v>
      </c>
      <c r="G627" s="832" t="s">
        <v>1821</v>
      </c>
      <c r="H627" s="832" t="s">
        <v>555</v>
      </c>
      <c r="I627" s="832" t="s">
        <v>2675</v>
      </c>
      <c r="J627" s="832" t="s">
        <v>1823</v>
      </c>
      <c r="K627" s="832" t="s">
        <v>2676</v>
      </c>
      <c r="L627" s="835">
        <v>374.79</v>
      </c>
      <c r="M627" s="835">
        <v>3747.9</v>
      </c>
      <c r="N627" s="832">
        <v>10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4</v>
      </c>
      <c r="B628" s="832" t="s">
        <v>1698</v>
      </c>
      <c r="C628" s="832" t="s">
        <v>1705</v>
      </c>
      <c r="D628" s="833" t="s">
        <v>3118</v>
      </c>
      <c r="E628" s="834" t="s">
        <v>1737</v>
      </c>
      <c r="F628" s="832" t="s">
        <v>1699</v>
      </c>
      <c r="G628" s="832" t="s">
        <v>1821</v>
      </c>
      <c r="H628" s="832" t="s">
        <v>555</v>
      </c>
      <c r="I628" s="832" t="s">
        <v>1870</v>
      </c>
      <c r="J628" s="832" t="s">
        <v>1823</v>
      </c>
      <c r="K628" s="832" t="s">
        <v>1824</v>
      </c>
      <c r="L628" s="835">
        <v>374.79</v>
      </c>
      <c r="M628" s="835">
        <v>31482.360000000008</v>
      </c>
      <c r="N628" s="832">
        <v>84</v>
      </c>
      <c r="O628" s="836">
        <v>7.5</v>
      </c>
      <c r="P628" s="835">
        <v>26235.300000000007</v>
      </c>
      <c r="Q628" s="837">
        <v>0.83333333333333337</v>
      </c>
      <c r="R628" s="832">
        <v>70</v>
      </c>
      <c r="S628" s="837">
        <v>0.83333333333333337</v>
      </c>
      <c r="T628" s="836">
        <v>5.5</v>
      </c>
      <c r="U628" s="838">
        <v>0.73333333333333328</v>
      </c>
    </row>
    <row r="629" spans="1:21" ht="14.4" customHeight="1" x14ac:dyDescent="0.3">
      <c r="A629" s="831">
        <v>4</v>
      </c>
      <c r="B629" s="832" t="s">
        <v>1698</v>
      </c>
      <c r="C629" s="832" t="s">
        <v>1705</v>
      </c>
      <c r="D629" s="833" t="s">
        <v>3118</v>
      </c>
      <c r="E629" s="834" t="s">
        <v>1737</v>
      </c>
      <c r="F629" s="832" t="s">
        <v>1699</v>
      </c>
      <c r="G629" s="832" t="s">
        <v>1821</v>
      </c>
      <c r="H629" s="832" t="s">
        <v>555</v>
      </c>
      <c r="I629" s="832" t="s">
        <v>1822</v>
      </c>
      <c r="J629" s="832" t="s">
        <v>1823</v>
      </c>
      <c r="K629" s="832" t="s">
        <v>1824</v>
      </c>
      <c r="L629" s="835">
        <v>374.79</v>
      </c>
      <c r="M629" s="835">
        <v>41601.69000000001</v>
      </c>
      <c r="N629" s="832">
        <v>111</v>
      </c>
      <c r="O629" s="836">
        <v>10</v>
      </c>
      <c r="P629" s="835">
        <v>37853.790000000008</v>
      </c>
      <c r="Q629" s="837">
        <v>0.90990990990990994</v>
      </c>
      <c r="R629" s="832">
        <v>101</v>
      </c>
      <c r="S629" s="837">
        <v>0.90990990990990994</v>
      </c>
      <c r="T629" s="836">
        <v>9.5</v>
      </c>
      <c r="U629" s="838">
        <v>0.95</v>
      </c>
    </row>
    <row r="630" spans="1:21" ht="14.4" customHeight="1" x14ac:dyDescent="0.3">
      <c r="A630" s="831">
        <v>4</v>
      </c>
      <c r="B630" s="832" t="s">
        <v>1698</v>
      </c>
      <c r="C630" s="832" t="s">
        <v>1705</v>
      </c>
      <c r="D630" s="833" t="s">
        <v>3118</v>
      </c>
      <c r="E630" s="834" t="s">
        <v>1737</v>
      </c>
      <c r="F630" s="832" t="s">
        <v>1699</v>
      </c>
      <c r="G630" s="832" t="s">
        <v>1821</v>
      </c>
      <c r="H630" s="832" t="s">
        <v>555</v>
      </c>
      <c r="I630" s="832" t="s">
        <v>2677</v>
      </c>
      <c r="J630" s="832" t="s">
        <v>2678</v>
      </c>
      <c r="K630" s="832" t="s">
        <v>2679</v>
      </c>
      <c r="L630" s="835">
        <v>0</v>
      </c>
      <c r="M630" s="835">
        <v>0</v>
      </c>
      <c r="N630" s="832">
        <v>9</v>
      </c>
      <c r="O630" s="836">
        <v>1</v>
      </c>
      <c r="P630" s="835"/>
      <c r="Q630" s="837"/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4</v>
      </c>
      <c r="B631" s="832" t="s">
        <v>1698</v>
      </c>
      <c r="C631" s="832" t="s">
        <v>1705</v>
      </c>
      <c r="D631" s="833" t="s">
        <v>3118</v>
      </c>
      <c r="E631" s="834" t="s">
        <v>1737</v>
      </c>
      <c r="F631" s="832" t="s">
        <v>1699</v>
      </c>
      <c r="G631" s="832" t="s">
        <v>1821</v>
      </c>
      <c r="H631" s="832" t="s">
        <v>555</v>
      </c>
      <c r="I631" s="832" t="s">
        <v>2680</v>
      </c>
      <c r="J631" s="832" t="s">
        <v>2678</v>
      </c>
      <c r="K631" s="832" t="s">
        <v>2681</v>
      </c>
      <c r="L631" s="835">
        <v>374.79</v>
      </c>
      <c r="M631" s="835">
        <v>3373.11</v>
      </c>
      <c r="N631" s="832">
        <v>9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4</v>
      </c>
      <c r="B632" s="832" t="s">
        <v>1698</v>
      </c>
      <c r="C632" s="832" t="s">
        <v>1705</v>
      </c>
      <c r="D632" s="833" t="s">
        <v>3118</v>
      </c>
      <c r="E632" s="834" t="s">
        <v>1737</v>
      </c>
      <c r="F632" s="832" t="s">
        <v>1700</v>
      </c>
      <c r="G632" s="832" t="s">
        <v>1803</v>
      </c>
      <c r="H632" s="832" t="s">
        <v>555</v>
      </c>
      <c r="I632" s="832" t="s">
        <v>1852</v>
      </c>
      <c r="J632" s="832" t="s">
        <v>1805</v>
      </c>
      <c r="K632" s="832"/>
      <c r="L632" s="835">
        <v>0</v>
      </c>
      <c r="M632" s="835">
        <v>0</v>
      </c>
      <c r="N632" s="832">
        <v>1</v>
      </c>
      <c r="O632" s="836">
        <v>1</v>
      </c>
      <c r="P632" s="835">
        <v>0</v>
      </c>
      <c r="Q632" s="837"/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4</v>
      </c>
      <c r="B633" s="832" t="s">
        <v>1698</v>
      </c>
      <c r="C633" s="832" t="s">
        <v>1705</v>
      </c>
      <c r="D633" s="833" t="s">
        <v>3118</v>
      </c>
      <c r="E633" s="834" t="s">
        <v>1737</v>
      </c>
      <c r="F633" s="832" t="s">
        <v>1701</v>
      </c>
      <c r="G633" s="832" t="s">
        <v>1906</v>
      </c>
      <c r="H633" s="832" t="s">
        <v>555</v>
      </c>
      <c r="I633" s="832" t="s">
        <v>2165</v>
      </c>
      <c r="J633" s="832" t="s">
        <v>2166</v>
      </c>
      <c r="K633" s="832" t="s">
        <v>2167</v>
      </c>
      <c r="L633" s="835">
        <v>120</v>
      </c>
      <c r="M633" s="835">
        <v>720</v>
      </c>
      <c r="N633" s="832">
        <v>6</v>
      </c>
      <c r="O633" s="836">
        <v>3</v>
      </c>
      <c r="P633" s="835">
        <v>480</v>
      </c>
      <c r="Q633" s="837">
        <v>0.66666666666666663</v>
      </c>
      <c r="R633" s="832">
        <v>4</v>
      </c>
      <c r="S633" s="837">
        <v>0.66666666666666663</v>
      </c>
      <c r="T633" s="836">
        <v>2</v>
      </c>
      <c r="U633" s="838">
        <v>0.66666666666666663</v>
      </c>
    </row>
    <row r="634" spans="1:21" ht="14.4" customHeight="1" x14ac:dyDescent="0.3">
      <c r="A634" s="831">
        <v>4</v>
      </c>
      <c r="B634" s="832" t="s">
        <v>1698</v>
      </c>
      <c r="C634" s="832" t="s">
        <v>1705</v>
      </c>
      <c r="D634" s="833" t="s">
        <v>3118</v>
      </c>
      <c r="E634" s="834" t="s">
        <v>1737</v>
      </c>
      <c r="F634" s="832" t="s">
        <v>1701</v>
      </c>
      <c r="G634" s="832" t="s">
        <v>2168</v>
      </c>
      <c r="H634" s="832" t="s">
        <v>555</v>
      </c>
      <c r="I634" s="832" t="s">
        <v>2169</v>
      </c>
      <c r="J634" s="832" t="s">
        <v>2170</v>
      </c>
      <c r="K634" s="832" t="s">
        <v>2171</v>
      </c>
      <c r="L634" s="835">
        <v>410</v>
      </c>
      <c r="M634" s="835">
        <v>4920</v>
      </c>
      <c r="N634" s="832">
        <v>12</v>
      </c>
      <c r="O634" s="836">
        <v>12</v>
      </c>
      <c r="P634" s="835">
        <v>4510</v>
      </c>
      <c r="Q634" s="837">
        <v>0.91666666666666663</v>
      </c>
      <c r="R634" s="832">
        <v>11</v>
      </c>
      <c r="S634" s="837">
        <v>0.91666666666666663</v>
      </c>
      <c r="T634" s="836">
        <v>11</v>
      </c>
      <c r="U634" s="838">
        <v>0.91666666666666663</v>
      </c>
    </row>
    <row r="635" spans="1:21" ht="14.4" customHeight="1" x14ac:dyDescent="0.3">
      <c r="A635" s="831">
        <v>4</v>
      </c>
      <c r="B635" s="832" t="s">
        <v>1698</v>
      </c>
      <c r="C635" s="832" t="s">
        <v>1705</v>
      </c>
      <c r="D635" s="833" t="s">
        <v>3118</v>
      </c>
      <c r="E635" s="834" t="s">
        <v>1737</v>
      </c>
      <c r="F635" s="832" t="s">
        <v>1701</v>
      </c>
      <c r="G635" s="832" t="s">
        <v>2168</v>
      </c>
      <c r="H635" s="832" t="s">
        <v>555</v>
      </c>
      <c r="I635" s="832" t="s">
        <v>2172</v>
      </c>
      <c r="J635" s="832" t="s">
        <v>2173</v>
      </c>
      <c r="K635" s="832" t="s">
        <v>2174</v>
      </c>
      <c r="L635" s="835">
        <v>566</v>
      </c>
      <c r="M635" s="835">
        <v>1698</v>
      </c>
      <c r="N635" s="832">
        <v>3</v>
      </c>
      <c r="O635" s="836">
        <v>3</v>
      </c>
      <c r="P635" s="835">
        <v>1132</v>
      </c>
      <c r="Q635" s="837">
        <v>0.66666666666666663</v>
      </c>
      <c r="R635" s="832">
        <v>2</v>
      </c>
      <c r="S635" s="837">
        <v>0.66666666666666663</v>
      </c>
      <c r="T635" s="836">
        <v>2</v>
      </c>
      <c r="U635" s="838">
        <v>0.66666666666666663</v>
      </c>
    </row>
    <row r="636" spans="1:21" ht="14.4" customHeight="1" x14ac:dyDescent="0.3">
      <c r="A636" s="831">
        <v>4</v>
      </c>
      <c r="B636" s="832" t="s">
        <v>1698</v>
      </c>
      <c r="C636" s="832" t="s">
        <v>1705</v>
      </c>
      <c r="D636" s="833" t="s">
        <v>3118</v>
      </c>
      <c r="E636" s="834" t="s">
        <v>1737</v>
      </c>
      <c r="F636" s="832" t="s">
        <v>1701</v>
      </c>
      <c r="G636" s="832" t="s">
        <v>2175</v>
      </c>
      <c r="H636" s="832" t="s">
        <v>555</v>
      </c>
      <c r="I636" s="832" t="s">
        <v>2176</v>
      </c>
      <c r="J636" s="832" t="s">
        <v>2177</v>
      </c>
      <c r="K636" s="832" t="s">
        <v>2178</v>
      </c>
      <c r="L636" s="835">
        <v>900</v>
      </c>
      <c r="M636" s="835">
        <v>3600</v>
      </c>
      <c r="N636" s="832">
        <v>4</v>
      </c>
      <c r="O636" s="836">
        <v>4</v>
      </c>
      <c r="P636" s="835">
        <v>3600</v>
      </c>
      <c r="Q636" s="837">
        <v>1</v>
      </c>
      <c r="R636" s="832">
        <v>4</v>
      </c>
      <c r="S636" s="837">
        <v>1</v>
      </c>
      <c r="T636" s="836">
        <v>4</v>
      </c>
      <c r="U636" s="838">
        <v>1</v>
      </c>
    </row>
    <row r="637" spans="1:21" ht="14.4" customHeight="1" x14ac:dyDescent="0.3">
      <c r="A637" s="831">
        <v>4</v>
      </c>
      <c r="B637" s="832" t="s">
        <v>1698</v>
      </c>
      <c r="C637" s="832" t="s">
        <v>1705</v>
      </c>
      <c r="D637" s="833" t="s">
        <v>3118</v>
      </c>
      <c r="E637" s="834" t="s">
        <v>1737</v>
      </c>
      <c r="F637" s="832" t="s">
        <v>1701</v>
      </c>
      <c r="G637" s="832" t="s">
        <v>2175</v>
      </c>
      <c r="H637" s="832" t="s">
        <v>555</v>
      </c>
      <c r="I637" s="832" t="s">
        <v>2682</v>
      </c>
      <c r="J637" s="832" t="s">
        <v>2683</v>
      </c>
      <c r="K637" s="832" t="s">
        <v>2684</v>
      </c>
      <c r="L637" s="835">
        <v>378.48</v>
      </c>
      <c r="M637" s="835">
        <v>378.48</v>
      </c>
      <c r="N637" s="832">
        <v>1</v>
      </c>
      <c r="O637" s="836">
        <v>1</v>
      </c>
      <c r="P637" s="835">
        <v>378.48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4</v>
      </c>
      <c r="B638" s="832" t="s">
        <v>1698</v>
      </c>
      <c r="C638" s="832" t="s">
        <v>1705</v>
      </c>
      <c r="D638" s="833" t="s">
        <v>3118</v>
      </c>
      <c r="E638" s="834" t="s">
        <v>1738</v>
      </c>
      <c r="F638" s="832" t="s">
        <v>1699</v>
      </c>
      <c r="G638" s="832" t="s">
        <v>2685</v>
      </c>
      <c r="H638" s="832" t="s">
        <v>555</v>
      </c>
      <c r="I638" s="832" t="s">
        <v>2686</v>
      </c>
      <c r="J638" s="832" t="s">
        <v>2687</v>
      </c>
      <c r="K638" s="832" t="s">
        <v>2688</v>
      </c>
      <c r="L638" s="835">
        <v>237.31</v>
      </c>
      <c r="M638" s="835">
        <v>237.31</v>
      </c>
      <c r="N638" s="832">
        <v>1</v>
      </c>
      <c r="O638" s="836">
        <v>0.5</v>
      </c>
      <c r="P638" s="835">
        <v>237.31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4</v>
      </c>
      <c r="B639" s="832" t="s">
        <v>1698</v>
      </c>
      <c r="C639" s="832" t="s">
        <v>1705</v>
      </c>
      <c r="D639" s="833" t="s">
        <v>3118</v>
      </c>
      <c r="E639" s="834" t="s">
        <v>1738</v>
      </c>
      <c r="F639" s="832" t="s">
        <v>1699</v>
      </c>
      <c r="G639" s="832" t="s">
        <v>2689</v>
      </c>
      <c r="H639" s="832" t="s">
        <v>555</v>
      </c>
      <c r="I639" s="832" t="s">
        <v>2690</v>
      </c>
      <c r="J639" s="832" t="s">
        <v>2691</v>
      </c>
      <c r="K639" s="832" t="s">
        <v>2692</v>
      </c>
      <c r="L639" s="835">
        <v>1256.79</v>
      </c>
      <c r="M639" s="835">
        <v>2513.58</v>
      </c>
      <c r="N639" s="832">
        <v>2</v>
      </c>
      <c r="O639" s="836">
        <v>0.5</v>
      </c>
      <c r="P639" s="835">
        <v>2513.58</v>
      </c>
      <c r="Q639" s="837">
        <v>1</v>
      </c>
      <c r="R639" s="832">
        <v>2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4</v>
      </c>
      <c r="B640" s="832" t="s">
        <v>1698</v>
      </c>
      <c r="C640" s="832" t="s">
        <v>1705</v>
      </c>
      <c r="D640" s="833" t="s">
        <v>3118</v>
      </c>
      <c r="E640" s="834" t="s">
        <v>1738</v>
      </c>
      <c r="F640" s="832" t="s">
        <v>1699</v>
      </c>
      <c r="G640" s="832" t="s">
        <v>2629</v>
      </c>
      <c r="H640" s="832" t="s">
        <v>555</v>
      </c>
      <c r="I640" s="832" t="s">
        <v>2693</v>
      </c>
      <c r="J640" s="832" t="s">
        <v>2694</v>
      </c>
      <c r="K640" s="832" t="s">
        <v>605</v>
      </c>
      <c r="L640" s="835">
        <v>109.97</v>
      </c>
      <c r="M640" s="835">
        <v>109.97</v>
      </c>
      <c r="N640" s="832">
        <v>1</v>
      </c>
      <c r="O640" s="836">
        <v>1</v>
      </c>
      <c r="P640" s="835">
        <v>109.97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4</v>
      </c>
      <c r="B641" s="832" t="s">
        <v>1698</v>
      </c>
      <c r="C641" s="832" t="s">
        <v>1705</v>
      </c>
      <c r="D641" s="833" t="s">
        <v>3118</v>
      </c>
      <c r="E641" s="834" t="s">
        <v>1738</v>
      </c>
      <c r="F641" s="832" t="s">
        <v>1699</v>
      </c>
      <c r="G641" s="832" t="s">
        <v>1891</v>
      </c>
      <c r="H641" s="832" t="s">
        <v>555</v>
      </c>
      <c r="I641" s="832" t="s">
        <v>1892</v>
      </c>
      <c r="J641" s="832" t="s">
        <v>600</v>
      </c>
      <c r="K641" s="832" t="s">
        <v>1893</v>
      </c>
      <c r="L641" s="835">
        <v>52.61</v>
      </c>
      <c r="M641" s="835">
        <v>52.61</v>
      </c>
      <c r="N641" s="832">
        <v>1</v>
      </c>
      <c r="O641" s="836">
        <v>0.5</v>
      </c>
      <c r="P641" s="835">
        <v>52.61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4</v>
      </c>
      <c r="B642" s="832" t="s">
        <v>1698</v>
      </c>
      <c r="C642" s="832" t="s">
        <v>1705</v>
      </c>
      <c r="D642" s="833" t="s">
        <v>3118</v>
      </c>
      <c r="E642" s="834" t="s">
        <v>1738</v>
      </c>
      <c r="F642" s="832" t="s">
        <v>1699</v>
      </c>
      <c r="G642" s="832" t="s">
        <v>2695</v>
      </c>
      <c r="H642" s="832" t="s">
        <v>555</v>
      </c>
      <c r="I642" s="832" t="s">
        <v>2696</v>
      </c>
      <c r="J642" s="832" t="s">
        <v>2697</v>
      </c>
      <c r="K642" s="832" t="s">
        <v>2698</v>
      </c>
      <c r="L642" s="835">
        <v>279.52999999999997</v>
      </c>
      <c r="M642" s="835">
        <v>279.52999999999997</v>
      </c>
      <c r="N642" s="832">
        <v>1</v>
      </c>
      <c r="O642" s="836">
        <v>0.5</v>
      </c>
      <c r="P642" s="835">
        <v>279.52999999999997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4</v>
      </c>
      <c r="B643" s="832" t="s">
        <v>1698</v>
      </c>
      <c r="C643" s="832" t="s">
        <v>1705</v>
      </c>
      <c r="D643" s="833" t="s">
        <v>3118</v>
      </c>
      <c r="E643" s="834" t="s">
        <v>1739</v>
      </c>
      <c r="F643" s="832" t="s">
        <v>1699</v>
      </c>
      <c r="G643" s="832" t="s">
        <v>1883</v>
      </c>
      <c r="H643" s="832" t="s">
        <v>555</v>
      </c>
      <c r="I643" s="832" t="s">
        <v>1884</v>
      </c>
      <c r="J643" s="832" t="s">
        <v>1885</v>
      </c>
      <c r="K643" s="832" t="s">
        <v>1886</v>
      </c>
      <c r="L643" s="835">
        <v>107.27</v>
      </c>
      <c r="M643" s="835">
        <v>214.54</v>
      </c>
      <c r="N643" s="832">
        <v>2</v>
      </c>
      <c r="O643" s="836">
        <v>0.5</v>
      </c>
      <c r="P643" s="835">
        <v>214.54</v>
      </c>
      <c r="Q643" s="837">
        <v>1</v>
      </c>
      <c r="R643" s="832">
        <v>2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4</v>
      </c>
      <c r="B644" s="832" t="s">
        <v>1698</v>
      </c>
      <c r="C644" s="832" t="s">
        <v>1705</v>
      </c>
      <c r="D644" s="833" t="s">
        <v>3118</v>
      </c>
      <c r="E644" s="834" t="s">
        <v>1739</v>
      </c>
      <c r="F644" s="832" t="s">
        <v>1699</v>
      </c>
      <c r="G644" s="832" t="s">
        <v>1874</v>
      </c>
      <c r="H644" s="832" t="s">
        <v>555</v>
      </c>
      <c r="I644" s="832" t="s">
        <v>2699</v>
      </c>
      <c r="J644" s="832" t="s">
        <v>2700</v>
      </c>
      <c r="K644" s="832" t="s">
        <v>2701</v>
      </c>
      <c r="L644" s="835">
        <v>140.72</v>
      </c>
      <c r="M644" s="835">
        <v>140.72</v>
      </c>
      <c r="N644" s="832">
        <v>1</v>
      </c>
      <c r="O644" s="836">
        <v>1</v>
      </c>
      <c r="P644" s="835">
        <v>140.72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4</v>
      </c>
      <c r="B645" s="832" t="s">
        <v>1698</v>
      </c>
      <c r="C645" s="832" t="s">
        <v>1705</v>
      </c>
      <c r="D645" s="833" t="s">
        <v>3118</v>
      </c>
      <c r="E645" s="834" t="s">
        <v>1739</v>
      </c>
      <c r="F645" s="832" t="s">
        <v>1699</v>
      </c>
      <c r="G645" s="832" t="s">
        <v>2702</v>
      </c>
      <c r="H645" s="832" t="s">
        <v>555</v>
      </c>
      <c r="I645" s="832" t="s">
        <v>2703</v>
      </c>
      <c r="J645" s="832" t="s">
        <v>2704</v>
      </c>
      <c r="K645" s="832" t="s">
        <v>2705</v>
      </c>
      <c r="L645" s="835">
        <v>0</v>
      </c>
      <c r="M645" s="835">
        <v>0</v>
      </c>
      <c r="N645" s="832">
        <v>2</v>
      </c>
      <c r="O645" s="836">
        <v>2</v>
      </c>
      <c r="P645" s="835">
        <v>0</v>
      </c>
      <c r="Q645" s="837"/>
      <c r="R645" s="832">
        <v>2</v>
      </c>
      <c r="S645" s="837">
        <v>1</v>
      </c>
      <c r="T645" s="836">
        <v>2</v>
      </c>
      <c r="U645" s="838">
        <v>1</v>
      </c>
    </row>
    <row r="646" spans="1:21" ht="14.4" customHeight="1" x14ac:dyDescent="0.3">
      <c r="A646" s="831">
        <v>4</v>
      </c>
      <c r="B646" s="832" t="s">
        <v>1698</v>
      </c>
      <c r="C646" s="832" t="s">
        <v>1705</v>
      </c>
      <c r="D646" s="833" t="s">
        <v>3118</v>
      </c>
      <c r="E646" s="834" t="s">
        <v>1739</v>
      </c>
      <c r="F646" s="832" t="s">
        <v>1699</v>
      </c>
      <c r="G646" s="832" t="s">
        <v>1853</v>
      </c>
      <c r="H646" s="832" t="s">
        <v>555</v>
      </c>
      <c r="I646" s="832" t="s">
        <v>2190</v>
      </c>
      <c r="J646" s="832" t="s">
        <v>889</v>
      </c>
      <c r="K646" s="832" t="s">
        <v>2191</v>
      </c>
      <c r="L646" s="835">
        <v>75.05</v>
      </c>
      <c r="M646" s="835">
        <v>75.05</v>
      </c>
      <c r="N646" s="832">
        <v>1</v>
      </c>
      <c r="O646" s="836">
        <v>1</v>
      </c>
      <c r="P646" s="835">
        <v>75.05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4</v>
      </c>
      <c r="B647" s="832" t="s">
        <v>1698</v>
      </c>
      <c r="C647" s="832" t="s">
        <v>1705</v>
      </c>
      <c r="D647" s="833" t="s">
        <v>3118</v>
      </c>
      <c r="E647" s="834" t="s">
        <v>1739</v>
      </c>
      <c r="F647" s="832" t="s">
        <v>1699</v>
      </c>
      <c r="G647" s="832" t="s">
        <v>2706</v>
      </c>
      <c r="H647" s="832" t="s">
        <v>555</v>
      </c>
      <c r="I647" s="832" t="s">
        <v>2707</v>
      </c>
      <c r="J647" s="832" t="s">
        <v>849</v>
      </c>
      <c r="K647" s="832" t="s">
        <v>2708</v>
      </c>
      <c r="L647" s="835">
        <v>0</v>
      </c>
      <c r="M647" s="835">
        <v>0</v>
      </c>
      <c r="N647" s="832">
        <v>1</v>
      </c>
      <c r="O647" s="836">
        <v>0.5</v>
      </c>
      <c r="P647" s="835">
        <v>0</v>
      </c>
      <c r="Q647" s="837"/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4</v>
      </c>
      <c r="B648" s="832" t="s">
        <v>1698</v>
      </c>
      <c r="C648" s="832" t="s">
        <v>1705</v>
      </c>
      <c r="D648" s="833" t="s">
        <v>3118</v>
      </c>
      <c r="E648" s="834" t="s">
        <v>1739</v>
      </c>
      <c r="F648" s="832" t="s">
        <v>1699</v>
      </c>
      <c r="G648" s="832" t="s">
        <v>1826</v>
      </c>
      <c r="H648" s="832" t="s">
        <v>555</v>
      </c>
      <c r="I648" s="832" t="s">
        <v>1827</v>
      </c>
      <c r="J648" s="832" t="s">
        <v>656</v>
      </c>
      <c r="K648" s="832" t="s">
        <v>1828</v>
      </c>
      <c r="L648" s="835">
        <v>248.55</v>
      </c>
      <c r="M648" s="835">
        <v>5219.5500000000011</v>
      </c>
      <c r="N648" s="832">
        <v>21</v>
      </c>
      <c r="O648" s="836">
        <v>21</v>
      </c>
      <c r="P648" s="835">
        <v>1242.75</v>
      </c>
      <c r="Q648" s="837">
        <v>0.23809523809523805</v>
      </c>
      <c r="R648" s="832">
        <v>5</v>
      </c>
      <c r="S648" s="837">
        <v>0.23809523809523808</v>
      </c>
      <c r="T648" s="836">
        <v>5</v>
      </c>
      <c r="U648" s="838">
        <v>0.23809523809523808</v>
      </c>
    </row>
    <row r="649" spans="1:21" ht="14.4" customHeight="1" x14ac:dyDescent="0.3">
      <c r="A649" s="831">
        <v>4</v>
      </c>
      <c r="B649" s="832" t="s">
        <v>1698</v>
      </c>
      <c r="C649" s="832" t="s">
        <v>1705</v>
      </c>
      <c r="D649" s="833" t="s">
        <v>3118</v>
      </c>
      <c r="E649" s="834" t="s">
        <v>1739</v>
      </c>
      <c r="F649" s="832" t="s">
        <v>1699</v>
      </c>
      <c r="G649" s="832" t="s">
        <v>1934</v>
      </c>
      <c r="H649" s="832" t="s">
        <v>555</v>
      </c>
      <c r="I649" s="832" t="s">
        <v>2709</v>
      </c>
      <c r="J649" s="832" t="s">
        <v>2710</v>
      </c>
      <c r="K649" s="832" t="s">
        <v>2711</v>
      </c>
      <c r="L649" s="835">
        <v>248.55</v>
      </c>
      <c r="M649" s="835">
        <v>248.55</v>
      </c>
      <c r="N649" s="832">
        <v>1</v>
      </c>
      <c r="O649" s="836">
        <v>1</v>
      </c>
      <c r="P649" s="835">
        <v>248.55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4</v>
      </c>
      <c r="B650" s="832" t="s">
        <v>1698</v>
      </c>
      <c r="C650" s="832" t="s">
        <v>1705</v>
      </c>
      <c r="D650" s="833" t="s">
        <v>3118</v>
      </c>
      <c r="E650" s="834" t="s">
        <v>1739</v>
      </c>
      <c r="F650" s="832" t="s">
        <v>1699</v>
      </c>
      <c r="G650" s="832" t="s">
        <v>1934</v>
      </c>
      <c r="H650" s="832" t="s">
        <v>555</v>
      </c>
      <c r="I650" s="832" t="s">
        <v>1935</v>
      </c>
      <c r="J650" s="832" t="s">
        <v>1936</v>
      </c>
      <c r="K650" s="832" t="s">
        <v>1937</v>
      </c>
      <c r="L650" s="835">
        <v>248.55</v>
      </c>
      <c r="M650" s="835">
        <v>248.55</v>
      </c>
      <c r="N650" s="832">
        <v>1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4</v>
      </c>
      <c r="B651" s="832" t="s">
        <v>1698</v>
      </c>
      <c r="C651" s="832" t="s">
        <v>1705</v>
      </c>
      <c r="D651" s="833" t="s">
        <v>3118</v>
      </c>
      <c r="E651" s="834" t="s">
        <v>1739</v>
      </c>
      <c r="F651" s="832" t="s">
        <v>1699</v>
      </c>
      <c r="G651" s="832" t="s">
        <v>1802</v>
      </c>
      <c r="H651" s="832" t="s">
        <v>597</v>
      </c>
      <c r="I651" s="832" t="s">
        <v>1457</v>
      </c>
      <c r="J651" s="832" t="s">
        <v>790</v>
      </c>
      <c r="K651" s="832" t="s">
        <v>1458</v>
      </c>
      <c r="L651" s="835">
        <v>0</v>
      </c>
      <c r="M651" s="835">
        <v>0</v>
      </c>
      <c r="N651" s="832">
        <v>2</v>
      </c>
      <c r="O651" s="836">
        <v>1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4</v>
      </c>
      <c r="B652" s="832" t="s">
        <v>1698</v>
      </c>
      <c r="C652" s="832" t="s">
        <v>1705</v>
      </c>
      <c r="D652" s="833" t="s">
        <v>3118</v>
      </c>
      <c r="E652" s="834" t="s">
        <v>1739</v>
      </c>
      <c r="F652" s="832" t="s">
        <v>1699</v>
      </c>
      <c r="G652" s="832" t="s">
        <v>2712</v>
      </c>
      <c r="H652" s="832" t="s">
        <v>555</v>
      </c>
      <c r="I652" s="832" t="s">
        <v>2713</v>
      </c>
      <c r="J652" s="832" t="s">
        <v>2714</v>
      </c>
      <c r="K652" s="832" t="s">
        <v>2715</v>
      </c>
      <c r="L652" s="835">
        <v>65.75</v>
      </c>
      <c r="M652" s="835">
        <v>65.75</v>
      </c>
      <c r="N652" s="832">
        <v>1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4</v>
      </c>
      <c r="B653" s="832" t="s">
        <v>1698</v>
      </c>
      <c r="C653" s="832" t="s">
        <v>1705</v>
      </c>
      <c r="D653" s="833" t="s">
        <v>3118</v>
      </c>
      <c r="E653" s="834" t="s">
        <v>1739</v>
      </c>
      <c r="F653" s="832" t="s">
        <v>1699</v>
      </c>
      <c r="G653" s="832" t="s">
        <v>1771</v>
      </c>
      <c r="H653" s="832" t="s">
        <v>597</v>
      </c>
      <c r="I653" s="832" t="s">
        <v>1530</v>
      </c>
      <c r="J653" s="832" t="s">
        <v>970</v>
      </c>
      <c r="K653" s="832" t="s">
        <v>1531</v>
      </c>
      <c r="L653" s="835">
        <v>154.36000000000001</v>
      </c>
      <c r="M653" s="835">
        <v>617.44000000000005</v>
      </c>
      <c r="N653" s="832">
        <v>4</v>
      </c>
      <c r="O653" s="836">
        <v>2</v>
      </c>
      <c r="P653" s="835">
        <v>617.44000000000005</v>
      </c>
      <c r="Q653" s="837">
        <v>1</v>
      </c>
      <c r="R653" s="832">
        <v>4</v>
      </c>
      <c r="S653" s="837">
        <v>1</v>
      </c>
      <c r="T653" s="836">
        <v>2</v>
      </c>
      <c r="U653" s="838">
        <v>1</v>
      </c>
    </row>
    <row r="654" spans="1:21" ht="14.4" customHeight="1" x14ac:dyDescent="0.3">
      <c r="A654" s="831">
        <v>4</v>
      </c>
      <c r="B654" s="832" t="s">
        <v>1698</v>
      </c>
      <c r="C654" s="832" t="s">
        <v>1705</v>
      </c>
      <c r="D654" s="833" t="s">
        <v>3118</v>
      </c>
      <c r="E654" s="834" t="s">
        <v>1739</v>
      </c>
      <c r="F654" s="832" t="s">
        <v>1699</v>
      </c>
      <c r="G654" s="832" t="s">
        <v>1771</v>
      </c>
      <c r="H654" s="832" t="s">
        <v>555</v>
      </c>
      <c r="I654" s="832" t="s">
        <v>1842</v>
      </c>
      <c r="J654" s="832" t="s">
        <v>970</v>
      </c>
      <c r="K654" s="832" t="s">
        <v>1531</v>
      </c>
      <c r="L654" s="835">
        <v>154.36000000000001</v>
      </c>
      <c r="M654" s="835">
        <v>154.36000000000001</v>
      </c>
      <c r="N654" s="832">
        <v>1</v>
      </c>
      <c r="O654" s="836">
        <v>1</v>
      </c>
      <c r="P654" s="835">
        <v>154.36000000000001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4</v>
      </c>
      <c r="B655" s="832" t="s">
        <v>1698</v>
      </c>
      <c r="C655" s="832" t="s">
        <v>1705</v>
      </c>
      <c r="D655" s="833" t="s">
        <v>3118</v>
      </c>
      <c r="E655" s="834" t="s">
        <v>1739</v>
      </c>
      <c r="F655" s="832" t="s">
        <v>1700</v>
      </c>
      <c r="G655" s="832" t="s">
        <v>1803</v>
      </c>
      <c r="H655" s="832" t="s">
        <v>555</v>
      </c>
      <c r="I655" s="832" t="s">
        <v>1852</v>
      </c>
      <c r="J655" s="832" t="s">
        <v>1805</v>
      </c>
      <c r="K655" s="832"/>
      <c r="L655" s="835">
        <v>0</v>
      </c>
      <c r="M655" s="835">
        <v>0</v>
      </c>
      <c r="N655" s="832">
        <v>1</v>
      </c>
      <c r="O655" s="836">
        <v>1</v>
      </c>
      <c r="P655" s="835"/>
      <c r="Q655" s="837"/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4</v>
      </c>
      <c r="B656" s="832" t="s">
        <v>1698</v>
      </c>
      <c r="C656" s="832" t="s">
        <v>1705</v>
      </c>
      <c r="D656" s="833" t="s">
        <v>3118</v>
      </c>
      <c r="E656" s="834" t="s">
        <v>1739</v>
      </c>
      <c r="F656" s="832" t="s">
        <v>1701</v>
      </c>
      <c r="G656" s="832" t="s">
        <v>1940</v>
      </c>
      <c r="H656" s="832" t="s">
        <v>555</v>
      </c>
      <c r="I656" s="832" t="s">
        <v>1941</v>
      </c>
      <c r="J656" s="832" t="s">
        <v>1942</v>
      </c>
      <c r="K656" s="832" t="s">
        <v>1943</v>
      </c>
      <c r="L656" s="835">
        <v>500</v>
      </c>
      <c r="M656" s="835">
        <v>1500</v>
      </c>
      <c r="N656" s="832">
        <v>3</v>
      </c>
      <c r="O656" s="836">
        <v>3</v>
      </c>
      <c r="P656" s="835">
        <v>1500</v>
      </c>
      <c r="Q656" s="837">
        <v>1</v>
      </c>
      <c r="R656" s="832">
        <v>3</v>
      </c>
      <c r="S656" s="837">
        <v>1</v>
      </c>
      <c r="T656" s="836">
        <v>3</v>
      </c>
      <c r="U656" s="838">
        <v>1</v>
      </c>
    </row>
    <row r="657" spans="1:21" ht="14.4" customHeight="1" x14ac:dyDescent="0.3">
      <c r="A657" s="831">
        <v>4</v>
      </c>
      <c r="B657" s="832" t="s">
        <v>1698</v>
      </c>
      <c r="C657" s="832" t="s">
        <v>1705</v>
      </c>
      <c r="D657" s="833" t="s">
        <v>3118</v>
      </c>
      <c r="E657" s="834" t="s">
        <v>1739</v>
      </c>
      <c r="F657" s="832" t="s">
        <v>1701</v>
      </c>
      <c r="G657" s="832" t="s">
        <v>1940</v>
      </c>
      <c r="H657" s="832" t="s">
        <v>555</v>
      </c>
      <c r="I657" s="832" t="s">
        <v>1944</v>
      </c>
      <c r="J657" s="832" t="s">
        <v>1945</v>
      </c>
      <c r="K657" s="832" t="s">
        <v>1946</v>
      </c>
      <c r="L657" s="835">
        <v>287</v>
      </c>
      <c r="M657" s="835">
        <v>3731</v>
      </c>
      <c r="N657" s="832">
        <v>13</v>
      </c>
      <c r="O657" s="836">
        <v>10</v>
      </c>
      <c r="P657" s="835">
        <v>1435</v>
      </c>
      <c r="Q657" s="837">
        <v>0.38461538461538464</v>
      </c>
      <c r="R657" s="832">
        <v>5</v>
      </c>
      <c r="S657" s="837">
        <v>0.38461538461538464</v>
      </c>
      <c r="T657" s="836">
        <v>3</v>
      </c>
      <c r="U657" s="838">
        <v>0.3</v>
      </c>
    </row>
    <row r="658" spans="1:21" ht="14.4" customHeight="1" x14ac:dyDescent="0.3">
      <c r="A658" s="831">
        <v>4</v>
      </c>
      <c r="B658" s="832" t="s">
        <v>1698</v>
      </c>
      <c r="C658" s="832" t="s">
        <v>1705</v>
      </c>
      <c r="D658" s="833" t="s">
        <v>3118</v>
      </c>
      <c r="E658" s="834" t="s">
        <v>1739</v>
      </c>
      <c r="F658" s="832" t="s">
        <v>1701</v>
      </c>
      <c r="G658" s="832" t="s">
        <v>1940</v>
      </c>
      <c r="H658" s="832" t="s">
        <v>555</v>
      </c>
      <c r="I658" s="832" t="s">
        <v>1947</v>
      </c>
      <c r="J658" s="832" t="s">
        <v>1948</v>
      </c>
      <c r="K658" s="832" t="s">
        <v>1949</v>
      </c>
      <c r="L658" s="835">
        <v>253</v>
      </c>
      <c r="M658" s="835">
        <v>759</v>
      </c>
      <c r="N658" s="832">
        <v>3</v>
      </c>
      <c r="O658" s="836">
        <v>2</v>
      </c>
      <c r="P658" s="835">
        <v>759</v>
      </c>
      <c r="Q658" s="837">
        <v>1</v>
      </c>
      <c r="R658" s="832">
        <v>3</v>
      </c>
      <c r="S658" s="837">
        <v>1</v>
      </c>
      <c r="T658" s="836">
        <v>2</v>
      </c>
      <c r="U658" s="838">
        <v>1</v>
      </c>
    </row>
    <row r="659" spans="1:21" ht="14.4" customHeight="1" x14ac:dyDescent="0.3">
      <c r="A659" s="831">
        <v>4</v>
      </c>
      <c r="B659" s="832" t="s">
        <v>1698</v>
      </c>
      <c r="C659" s="832" t="s">
        <v>1705</v>
      </c>
      <c r="D659" s="833" t="s">
        <v>3118</v>
      </c>
      <c r="E659" s="834" t="s">
        <v>1739</v>
      </c>
      <c r="F659" s="832" t="s">
        <v>1701</v>
      </c>
      <c r="G659" s="832" t="s">
        <v>1940</v>
      </c>
      <c r="H659" s="832" t="s">
        <v>555</v>
      </c>
      <c r="I659" s="832" t="s">
        <v>2316</v>
      </c>
      <c r="J659" s="832" t="s">
        <v>2317</v>
      </c>
      <c r="K659" s="832" t="s">
        <v>2318</v>
      </c>
      <c r="L659" s="835">
        <v>124</v>
      </c>
      <c r="M659" s="835">
        <v>248</v>
      </c>
      <c r="N659" s="832">
        <v>2</v>
      </c>
      <c r="O659" s="836">
        <v>1</v>
      </c>
      <c r="P659" s="835">
        <v>248</v>
      </c>
      <c r="Q659" s="837">
        <v>1</v>
      </c>
      <c r="R659" s="832">
        <v>2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4</v>
      </c>
      <c r="B660" s="832" t="s">
        <v>1698</v>
      </c>
      <c r="C660" s="832" t="s">
        <v>1705</v>
      </c>
      <c r="D660" s="833" t="s">
        <v>3118</v>
      </c>
      <c r="E660" s="834" t="s">
        <v>1739</v>
      </c>
      <c r="F660" s="832" t="s">
        <v>1701</v>
      </c>
      <c r="G660" s="832" t="s">
        <v>1940</v>
      </c>
      <c r="H660" s="832" t="s">
        <v>555</v>
      </c>
      <c r="I660" s="832" t="s">
        <v>2716</v>
      </c>
      <c r="J660" s="832" t="s">
        <v>2717</v>
      </c>
      <c r="K660" s="832" t="s">
        <v>2718</v>
      </c>
      <c r="L660" s="835">
        <v>2304</v>
      </c>
      <c r="M660" s="835">
        <v>6912</v>
      </c>
      <c r="N660" s="832">
        <v>3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4</v>
      </c>
      <c r="B661" s="832" t="s">
        <v>1698</v>
      </c>
      <c r="C661" s="832" t="s">
        <v>1705</v>
      </c>
      <c r="D661" s="833" t="s">
        <v>3118</v>
      </c>
      <c r="E661" s="834" t="s">
        <v>1739</v>
      </c>
      <c r="F661" s="832" t="s">
        <v>1701</v>
      </c>
      <c r="G661" s="832" t="s">
        <v>1940</v>
      </c>
      <c r="H661" s="832" t="s">
        <v>555</v>
      </c>
      <c r="I661" s="832" t="s">
        <v>2319</v>
      </c>
      <c r="J661" s="832" t="s">
        <v>2320</v>
      </c>
      <c r="K661" s="832" t="s">
        <v>2321</v>
      </c>
      <c r="L661" s="835">
        <v>2094.4899999999998</v>
      </c>
      <c r="M661" s="835">
        <v>14661.429999999998</v>
      </c>
      <c r="N661" s="832">
        <v>7</v>
      </c>
      <c r="O661" s="836">
        <v>2</v>
      </c>
      <c r="P661" s="835">
        <v>14661.429999999998</v>
      </c>
      <c r="Q661" s="837">
        <v>1</v>
      </c>
      <c r="R661" s="832">
        <v>7</v>
      </c>
      <c r="S661" s="837">
        <v>1</v>
      </c>
      <c r="T661" s="836">
        <v>2</v>
      </c>
      <c r="U661" s="838">
        <v>1</v>
      </c>
    </row>
    <row r="662" spans="1:21" ht="14.4" customHeight="1" x14ac:dyDescent="0.3">
      <c r="A662" s="831">
        <v>4</v>
      </c>
      <c r="B662" s="832" t="s">
        <v>1698</v>
      </c>
      <c r="C662" s="832" t="s">
        <v>1705</v>
      </c>
      <c r="D662" s="833" t="s">
        <v>3118</v>
      </c>
      <c r="E662" s="834" t="s">
        <v>1739</v>
      </c>
      <c r="F662" s="832" t="s">
        <v>1701</v>
      </c>
      <c r="G662" s="832" t="s">
        <v>1940</v>
      </c>
      <c r="H662" s="832" t="s">
        <v>555</v>
      </c>
      <c r="I662" s="832" t="s">
        <v>1950</v>
      </c>
      <c r="J662" s="832" t="s">
        <v>1951</v>
      </c>
      <c r="K662" s="832" t="s">
        <v>1952</v>
      </c>
      <c r="L662" s="835">
        <v>315.5</v>
      </c>
      <c r="M662" s="835">
        <v>3786</v>
      </c>
      <c r="N662" s="832">
        <v>12</v>
      </c>
      <c r="O662" s="836">
        <v>8</v>
      </c>
      <c r="P662" s="835">
        <v>3786</v>
      </c>
      <c r="Q662" s="837">
        <v>1</v>
      </c>
      <c r="R662" s="832">
        <v>12</v>
      </c>
      <c r="S662" s="837">
        <v>1</v>
      </c>
      <c r="T662" s="836">
        <v>8</v>
      </c>
      <c r="U662" s="838">
        <v>1</v>
      </c>
    </row>
    <row r="663" spans="1:21" ht="14.4" customHeight="1" x14ac:dyDescent="0.3">
      <c r="A663" s="831">
        <v>4</v>
      </c>
      <c r="B663" s="832" t="s">
        <v>1698</v>
      </c>
      <c r="C663" s="832" t="s">
        <v>1705</v>
      </c>
      <c r="D663" s="833" t="s">
        <v>3118</v>
      </c>
      <c r="E663" s="834" t="s">
        <v>1739</v>
      </c>
      <c r="F663" s="832" t="s">
        <v>1701</v>
      </c>
      <c r="G663" s="832" t="s">
        <v>1940</v>
      </c>
      <c r="H663" s="832" t="s">
        <v>555</v>
      </c>
      <c r="I663" s="832" t="s">
        <v>1956</v>
      </c>
      <c r="J663" s="832" t="s">
        <v>1957</v>
      </c>
      <c r="K663" s="832" t="s">
        <v>1958</v>
      </c>
      <c r="L663" s="835">
        <v>291.2</v>
      </c>
      <c r="M663" s="835">
        <v>873.59999999999991</v>
      </c>
      <c r="N663" s="832">
        <v>3</v>
      </c>
      <c r="O663" s="836">
        <v>1</v>
      </c>
      <c r="P663" s="835">
        <v>873.59999999999991</v>
      </c>
      <c r="Q663" s="837">
        <v>1</v>
      </c>
      <c r="R663" s="832">
        <v>3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4</v>
      </c>
      <c r="B664" s="832" t="s">
        <v>1698</v>
      </c>
      <c r="C664" s="832" t="s">
        <v>1705</v>
      </c>
      <c r="D664" s="833" t="s">
        <v>3118</v>
      </c>
      <c r="E664" s="834" t="s">
        <v>1739</v>
      </c>
      <c r="F664" s="832" t="s">
        <v>1701</v>
      </c>
      <c r="G664" s="832" t="s">
        <v>1940</v>
      </c>
      <c r="H664" s="832" t="s">
        <v>555</v>
      </c>
      <c r="I664" s="832" t="s">
        <v>1962</v>
      </c>
      <c r="J664" s="832" t="s">
        <v>1963</v>
      </c>
      <c r="K664" s="832" t="s">
        <v>1964</v>
      </c>
      <c r="L664" s="835">
        <v>161</v>
      </c>
      <c r="M664" s="835">
        <v>322</v>
      </c>
      <c r="N664" s="832">
        <v>2</v>
      </c>
      <c r="O664" s="836">
        <v>2</v>
      </c>
      <c r="P664" s="835">
        <v>161</v>
      </c>
      <c r="Q664" s="837">
        <v>0.5</v>
      </c>
      <c r="R664" s="832">
        <v>1</v>
      </c>
      <c r="S664" s="837">
        <v>0.5</v>
      </c>
      <c r="T664" s="836">
        <v>1</v>
      </c>
      <c r="U664" s="838">
        <v>0.5</v>
      </c>
    </row>
    <row r="665" spans="1:21" ht="14.4" customHeight="1" x14ac:dyDescent="0.3">
      <c r="A665" s="831">
        <v>4</v>
      </c>
      <c r="B665" s="832" t="s">
        <v>1698</v>
      </c>
      <c r="C665" s="832" t="s">
        <v>1705</v>
      </c>
      <c r="D665" s="833" t="s">
        <v>3118</v>
      </c>
      <c r="E665" s="834" t="s">
        <v>1739</v>
      </c>
      <c r="F665" s="832" t="s">
        <v>1701</v>
      </c>
      <c r="G665" s="832" t="s">
        <v>1940</v>
      </c>
      <c r="H665" s="832" t="s">
        <v>555</v>
      </c>
      <c r="I665" s="832" t="s">
        <v>1965</v>
      </c>
      <c r="J665" s="832" t="s">
        <v>1966</v>
      </c>
      <c r="K665" s="832" t="s">
        <v>1909</v>
      </c>
      <c r="L665" s="835">
        <v>500</v>
      </c>
      <c r="M665" s="835">
        <v>1000</v>
      </c>
      <c r="N665" s="832">
        <v>2</v>
      </c>
      <c r="O665" s="836">
        <v>2</v>
      </c>
      <c r="P665" s="835">
        <v>500</v>
      </c>
      <c r="Q665" s="837">
        <v>0.5</v>
      </c>
      <c r="R665" s="832">
        <v>1</v>
      </c>
      <c r="S665" s="837">
        <v>0.5</v>
      </c>
      <c r="T665" s="836">
        <v>1</v>
      </c>
      <c r="U665" s="838">
        <v>0.5</v>
      </c>
    </row>
    <row r="666" spans="1:21" ht="14.4" customHeight="1" x14ac:dyDescent="0.3">
      <c r="A666" s="831">
        <v>4</v>
      </c>
      <c r="B666" s="832" t="s">
        <v>1698</v>
      </c>
      <c r="C666" s="832" t="s">
        <v>1705</v>
      </c>
      <c r="D666" s="833" t="s">
        <v>3118</v>
      </c>
      <c r="E666" s="834" t="s">
        <v>1739</v>
      </c>
      <c r="F666" s="832" t="s">
        <v>1701</v>
      </c>
      <c r="G666" s="832" t="s">
        <v>1940</v>
      </c>
      <c r="H666" s="832" t="s">
        <v>555</v>
      </c>
      <c r="I666" s="832" t="s">
        <v>1967</v>
      </c>
      <c r="J666" s="832" t="s">
        <v>1968</v>
      </c>
      <c r="K666" s="832" t="s">
        <v>1969</v>
      </c>
      <c r="L666" s="835">
        <v>579</v>
      </c>
      <c r="M666" s="835">
        <v>579</v>
      </c>
      <c r="N666" s="832">
        <v>1</v>
      </c>
      <c r="O666" s="836">
        <v>1</v>
      </c>
      <c r="P666" s="835">
        <v>579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4</v>
      </c>
      <c r="B667" s="832" t="s">
        <v>1698</v>
      </c>
      <c r="C667" s="832" t="s">
        <v>1705</v>
      </c>
      <c r="D667" s="833" t="s">
        <v>3118</v>
      </c>
      <c r="E667" s="834" t="s">
        <v>1739</v>
      </c>
      <c r="F667" s="832" t="s">
        <v>1701</v>
      </c>
      <c r="G667" s="832" t="s">
        <v>1940</v>
      </c>
      <c r="H667" s="832" t="s">
        <v>555</v>
      </c>
      <c r="I667" s="832" t="s">
        <v>1973</v>
      </c>
      <c r="J667" s="832" t="s">
        <v>1974</v>
      </c>
      <c r="K667" s="832" t="s">
        <v>1975</v>
      </c>
      <c r="L667" s="835">
        <v>5343.9</v>
      </c>
      <c r="M667" s="835">
        <v>16031.699999999999</v>
      </c>
      <c r="N667" s="832">
        <v>3</v>
      </c>
      <c r="O667" s="836">
        <v>1</v>
      </c>
      <c r="P667" s="835">
        <v>16031.699999999999</v>
      </c>
      <c r="Q667" s="837">
        <v>1</v>
      </c>
      <c r="R667" s="832">
        <v>3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4</v>
      </c>
      <c r="B668" s="832" t="s">
        <v>1698</v>
      </c>
      <c r="C668" s="832" t="s">
        <v>1705</v>
      </c>
      <c r="D668" s="833" t="s">
        <v>3118</v>
      </c>
      <c r="E668" s="834" t="s">
        <v>1739</v>
      </c>
      <c r="F668" s="832" t="s">
        <v>1701</v>
      </c>
      <c r="G668" s="832" t="s">
        <v>1940</v>
      </c>
      <c r="H668" s="832" t="s">
        <v>555</v>
      </c>
      <c r="I668" s="832" t="s">
        <v>1976</v>
      </c>
      <c r="J668" s="832" t="s">
        <v>1977</v>
      </c>
      <c r="K668" s="832" t="s">
        <v>1978</v>
      </c>
      <c r="L668" s="835">
        <v>5343.9</v>
      </c>
      <c r="M668" s="835">
        <v>16031.699999999999</v>
      </c>
      <c r="N668" s="832">
        <v>3</v>
      </c>
      <c r="O668" s="836">
        <v>1</v>
      </c>
      <c r="P668" s="835">
        <v>16031.699999999999</v>
      </c>
      <c r="Q668" s="837">
        <v>1</v>
      </c>
      <c r="R668" s="832">
        <v>3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4</v>
      </c>
      <c r="B669" s="832" t="s">
        <v>1698</v>
      </c>
      <c r="C669" s="832" t="s">
        <v>1705</v>
      </c>
      <c r="D669" s="833" t="s">
        <v>3118</v>
      </c>
      <c r="E669" s="834" t="s">
        <v>1739</v>
      </c>
      <c r="F669" s="832" t="s">
        <v>1701</v>
      </c>
      <c r="G669" s="832" t="s">
        <v>1940</v>
      </c>
      <c r="H669" s="832" t="s">
        <v>555</v>
      </c>
      <c r="I669" s="832" t="s">
        <v>1979</v>
      </c>
      <c r="J669" s="832" t="s">
        <v>1980</v>
      </c>
      <c r="K669" s="832" t="s">
        <v>1981</v>
      </c>
      <c r="L669" s="835">
        <v>1832.09</v>
      </c>
      <c r="M669" s="835">
        <v>1832.09</v>
      </c>
      <c r="N669" s="832">
        <v>1</v>
      </c>
      <c r="O669" s="836">
        <v>1</v>
      </c>
      <c r="P669" s="835">
        <v>1832.09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4</v>
      </c>
      <c r="B670" s="832" t="s">
        <v>1698</v>
      </c>
      <c r="C670" s="832" t="s">
        <v>1705</v>
      </c>
      <c r="D670" s="833" t="s">
        <v>3118</v>
      </c>
      <c r="E670" s="834" t="s">
        <v>1739</v>
      </c>
      <c r="F670" s="832" t="s">
        <v>1701</v>
      </c>
      <c r="G670" s="832" t="s">
        <v>1940</v>
      </c>
      <c r="H670" s="832" t="s">
        <v>555</v>
      </c>
      <c r="I670" s="832" t="s">
        <v>2325</v>
      </c>
      <c r="J670" s="832" t="s">
        <v>2326</v>
      </c>
      <c r="K670" s="832" t="s">
        <v>2327</v>
      </c>
      <c r="L670" s="835">
        <v>476</v>
      </c>
      <c r="M670" s="835">
        <v>476</v>
      </c>
      <c r="N670" s="832">
        <v>1</v>
      </c>
      <c r="O670" s="836">
        <v>1</v>
      </c>
      <c r="P670" s="835">
        <v>476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4</v>
      </c>
      <c r="B671" s="832" t="s">
        <v>1698</v>
      </c>
      <c r="C671" s="832" t="s">
        <v>1705</v>
      </c>
      <c r="D671" s="833" t="s">
        <v>3118</v>
      </c>
      <c r="E671" s="834" t="s">
        <v>1739</v>
      </c>
      <c r="F671" s="832" t="s">
        <v>1701</v>
      </c>
      <c r="G671" s="832" t="s">
        <v>1940</v>
      </c>
      <c r="H671" s="832" t="s">
        <v>555</v>
      </c>
      <c r="I671" s="832" t="s">
        <v>1984</v>
      </c>
      <c r="J671" s="832" t="s">
        <v>1985</v>
      </c>
      <c r="K671" s="832" t="s">
        <v>1986</v>
      </c>
      <c r="L671" s="835">
        <v>196.43</v>
      </c>
      <c r="M671" s="835">
        <v>392.86</v>
      </c>
      <c r="N671" s="832">
        <v>2</v>
      </c>
      <c r="O671" s="836">
        <v>2</v>
      </c>
      <c r="P671" s="835">
        <v>392.86</v>
      </c>
      <c r="Q671" s="837">
        <v>1</v>
      </c>
      <c r="R671" s="832">
        <v>2</v>
      </c>
      <c r="S671" s="837">
        <v>1</v>
      </c>
      <c r="T671" s="836">
        <v>2</v>
      </c>
      <c r="U671" s="838">
        <v>1</v>
      </c>
    </row>
    <row r="672" spans="1:21" ht="14.4" customHeight="1" x14ac:dyDescent="0.3">
      <c r="A672" s="831">
        <v>4</v>
      </c>
      <c r="B672" s="832" t="s">
        <v>1698</v>
      </c>
      <c r="C672" s="832" t="s">
        <v>1705</v>
      </c>
      <c r="D672" s="833" t="s">
        <v>3118</v>
      </c>
      <c r="E672" s="834" t="s">
        <v>1739</v>
      </c>
      <c r="F672" s="832" t="s">
        <v>1701</v>
      </c>
      <c r="G672" s="832" t="s">
        <v>1940</v>
      </c>
      <c r="H672" s="832" t="s">
        <v>555</v>
      </c>
      <c r="I672" s="832" t="s">
        <v>2328</v>
      </c>
      <c r="J672" s="832" t="s">
        <v>2329</v>
      </c>
      <c r="K672" s="832" t="s">
        <v>2330</v>
      </c>
      <c r="L672" s="835">
        <v>210.33</v>
      </c>
      <c r="M672" s="835">
        <v>420.66</v>
      </c>
      <c r="N672" s="832">
        <v>2</v>
      </c>
      <c r="O672" s="836">
        <v>1</v>
      </c>
      <c r="P672" s="835">
        <v>420.66</v>
      </c>
      <c r="Q672" s="837">
        <v>1</v>
      </c>
      <c r="R672" s="832">
        <v>2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4</v>
      </c>
      <c r="B673" s="832" t="s">
        <v>1698</v>
      </c>
      <c r="C673" s="832" t="s">
        <v>1705</v>
      </c>
      <c r="D673" s="833" t="s">
        <v>3118</v>
      </c>
      <c r="E673" s="834" t="s">
        <v>1739</v>
      </c>
      <c r="F673" s="832" t="s">
        <v>1701</v>
      </c>
      <c r="G673" s="832" t="s">
        <v>1940</v>
      </c>
      <c r="H673" s="832" t="s">
        <v>555</v>
      </c>
      <c r="I673" s="832" t="s">
        <v>1990</v>
      </c>
      <c r="J673" s="832" t="s">
        <v>1991</v>
      </c>
      <c r="K673" s="832" t="s">
        <v>1992</v>
      </c>
      <c r="L673" s="835">
        <v>2816</v>
      </c>
      <c r="M673" s="835">
        <v>25344</v>
      </c>
      <c r="N673" s="832">
        <v>9</v>
      </c>
      <c r="O673" s="836">
        <v>1</v>
      </c>
      <c r="P673" s="835">
        <v>25344</v>
      </c>
      <c r="Q673" s="837">
        <v>1</v>
      </c>
      <c r="R673" s="832">
        <v>9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4</v>
      </c>
      <c r="B674" s="832" t="s">
        <v>1698</v>
      </c>
      <c r="C674" s="832" t="s">
        <v>1705</v>
      </c>
      <c r="D674" s="833" t="s">
        <v>3118</v>
      </c>
      <c r="E674" s="834" t="s">
        <v>1739</v>
      </c>
      <c r="F674" s="832" t="s">
        <v>1701</v>
      </c>
      <c r="G674" s="832" t="s">
        <v>1940</v>
      </c>
      <c r="H674" s="832" t="s">
        <v>555</v>
      </c>
      <c r="I674" s="832" t="s">
        <v>2336</v>
      </c>
      <c r="J674" s="832" t="s">
        <v>1994</v>
      </c>
      <c r="K674" s="832" t="s">
        <v>2337</v>
      </c>
      <c r="L674" s="835">
        <v>2412.9</v>
      </c>
      <c r="M674" s="835">
        <v>7238.7000000000007</v>
      </c>
      <c r="N674" s="832">
        <v>3</v>
      </c>
      <c r="O674" s="836">
        <v>1</v>
      </c>
      <c r="P674" s="835">
        <v>7238.7000000000007</v>
      </c>
      <c r="Q674" s="837">
        <v>1</v>
      </c>
      <c r="R674" s="832">
        <v>3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4</v>
      </c>
      <c r="B675" s="832" t="s">
        <v>1698</v>
      </c>
      <c r="C675" s="832" t="s">
        <v>1705</v>
      </c>
      <c r="D675" s="833" t="s">
        <v>3118</v>
      </c>
      <c r="E675" s="834" t="s">
        <v>1739</v>
      </c>
      <c r="F675" s="832" t="s">
        <v>1701</v>
      </c>
      <c r="G675" s="832" t="s">
        <v>1940</v>
      </c>
      <c r="H675" s="832" t="s">
        <v>555</v>
      </c>
      <c r="I675" s="832" t="s">
        <v>1993</v>
      </c>
      <c r="J675" s="832" t="s">
        <v>1994</v>
      </c>
      <c r="K675" s="832" t="s">
        <v>1995</v>
      </c>
      <c r="L675" s="835">
        <v>2412.9</v>
      </c>
      <c r="M675" s="835">
        <v>2412.9</v>
      </c>
      <c r="N675" s="832">
        <v>1</v>
      </c>
      <c r="O675" s="836">
        <v>1</v>
      </c>
      <c r="P675" s="835">
        <v>2412.9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4</v>
      </c>
      <c r="B676" s="832" t="s">
        <v>1698</v>
      </c>
      <c r="C676" s="832" t="s">
        <v>1705</v>
      </c>
      <c r="D676" s="833" t="s">
        <v>3118</v>
      </c>
      <c r="E676" s="834" t="s">
        <v>1739</v>
      </c>
      <c r="F676" s="832" t="s">
        <v>1701</v>
      </c>
      <c r="G676" s="832" t="s">
        <v>1940</v>
      </c>
      <c r="H676" s="832" t="s">
        <v>555</v>
      </c>
      <c r="I676" s="832" t="s">
        <v>1999</v>
      </c>
      <c r="J676" s="832" t="s">
        <v>1997</v>
      </c>
      <c r="K676" s="832" t="s">
        <v>2000</v>
      </c>
      <c r="L676" s="835">
        <v>1500.3</v>
      </c>
      <c r="M676" s="835">
        <v>3000.6</v>
      </c>
      <c r="N676" s="832">
        <v>2</v>
      </c>
      <c r="O676" s="836">
        <v>1</v>
      </c>
      <c r="P676" s="835">
        <v>3000.6</v>
      </c>
      <c r="Q676" s="837">
        <v>1</v>
      </c>
      <c r="R676" s="832">
        <v>2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4</v>
      </c>
      <c r="B677" s="832" t="s">
        <v>1698</v>
      </c>
      <c r="C677" s="832" t="s">
        <v>1705</v>
      </c>
      <c r="D677" s="833" t="s">
        <v>3118</v>
      </c>
      <c r="E677" s="834" t="s">
        <v>1739</v>
      </c>
      <c r="F677" s="832" t="s">
        <v>1701</v>
      </c>
      <c r="G677" s="832" t="s">
        <v>1940</v>
      </c>
      <c r="H677" s="832" t="s">
        <v>555</v>
      </c>
      <c r="I677" s="832" t="s">
        <v>2001</v>
      </c>
      <c r="J677" s="832" t="s">
        <v>2002</v>
      </c>
      <c r="K677" s="832" t="s">
        <v>2003</v>
      </c>
      <c r="L677" s="835">
        <v>761.3</v>
      </c>
      <c r="M677" s="835">
        <v>6851.6999999999989</v>
      </c>
      <c r="N677" s="832">
        <v>9</v>
      </c>
      <c r="O677" s="836">
        <v>2</v>
      </c>
      <c r="P677" s="835">
        <v>6851.6999999999989</v>
      </c>
      <c r="Q677" s="837">
        <v>1</v>
      </c>
      <c r="R677" s="832">
        <v>9</v>
      </c>
      <c r="S677" s="837">
        <v>1</v>
      </c>
      <c r="T677" s="836">
        <v>2</v>
      </c>
      <c r="U677" s="838">
        <v>1</v>
      </c>
    </row>
    <row r="678" spans="1:21" ht="14.4" customHeight="1" x14ac:dyDescent="0.3">
      <c r="A678" s="831">
        <v>4</v>
      </c>
      <c r="B678" s="832" t="s">
        <v>1698</v>
      </c>
      <c r="C678" s="832" t="s">
        <v>1705</v>
      </c>
      <c r="D678" s="833" t="s">
        <v>3118</v>
      </c>
      <c r="E678" s="834" t="s">
        <v>1739</v>
      </c>
      <c r="F678" s="832" t="s">
        <v>1701</v>
      </c>
      <c r="G678" s="832" t="s">
        <v>1940</v>
      </c>
      <c r="H678" s="832" t="s">
        <v>555</v>
      </c>
      <c r="I678" s="832" t="s">
        <v>2719</v>
      </c>
      <c r="J678" s="832" t="s">
        <v>2720</v>
      </c>
      <c r="K678" s="832" t="s">
        <v>2721</v>
      </c>
      <c r="L678" s="835">
        <v>2412.9</v>
      </c>
      <c r="M678" s="835">
        <v>14477.400000000001</v>
      </c>
      <c r="N678" s="832">
        <v>6</v>
      </c>
      <c r="O678" s="836">
        <v>1</v>
      </c>
      <c r="P678" s="835">
        <v>14477.400000000001</v>
      </c>
      <c r="Q678" s="837">
        <v>1</v>
      </c>
      <c r="R678" s="832">
        <v>6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4</v>
      </c>
      <c r="B679" s="832" t="s">
        <v>1698</v>
      </c>
      <c r="C679" s="832" t="s">
        <v>1705</v>
      </c>
      <c r="D679" s="833" t="s">
        <v>3118</v>
      </c>
      <c r="E679" s="834" t="s">
        <v>1739</v>
      </c>
      <c r="F679" s="832" t="s">
        <v>1701</v>
      </c>
      <c r="G679" s="832" t="s">
        <v>1940</v>
      </c>
      <c r="H679" s="832" t="s">
        <v>555</v>
      </c>
      <c r="I679" s="832" t="s">
        <v>2007</v>
      </c>
      <c r="J679" s="832" t="s">
        <v>2005</v>
      </c>
      <c r="K679" s="832" t="s">
        <v>2008</v>
      </c>
      <c r="L679" s="835">
        <v>1987.45</v>
      </c>
      <c r="M679" s="835">
        <v>5962.35</v>
      </c>
      <c r="N679" s="832">
        <v>3</v>
      </c>
      <c r="O679" s="836">
        <v>1</v>
      </c>
      <c r="P679" s="835">
        <v>5962.35</v>
      </c>
      <c r="Q679" s="837">
        <v>1</v>
      </c>
      <c r="R679" s="832">
        <v>3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4</v>
      </c>
      <c r="B680" s="832" t="s">
        <v>1698</v>
      </c>
      <c r="C680" s="832" t="s">
        <v>1705</v>
      </c>
      <c r="D680" s="833" t="s">
        <v>3118</v>
      </c>
      <c r="E680" s="834" t="s">
        <v>1739</v>
      </c>
      <c r="F680" s="832" t="s">
        <v>1701</v>
      </c>
      <c r="G680" s="832" t="s">
        <v>1940</v>
      </c>
      <c r="H680" s="832" t="s">
        <v>555</v>
      </c>
      <c r="I680" s="832" t="s">
        <v>2340</v>
      </c>
      <c r="J680" s="832" t="s">
        <v>2013</v>
      </c>
      <c r="K680" s="832" t="s">
        <v>2341</v>
      </c>
      <c r="L680" s="835">
        <v>1074.31</v>
      </c>
      <c r="M680" s="835">
        <v>6445.86</v>
      </c>
      <c r="N680" s="832">
        <v>6</v>
      </c>
      <c r="O680" s="836">
        <v>1</v>
      </c>
      <c r="P680" s="835">
        <v>6445.86</v>
      </c>
      <c r="Q680" s="837">
        <v>1</v>
      </c>
      <c r="R680" s="832">
        <v>6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4</v>
      </c>
      <c r="B681" s="832" t="s">
        <v>1698</v>
      </c>
      <c r="C681" s="832" t="s">
        <v>1705</v>
      </c>
      <c r="D681" s="833" t="s">
        <v>3118</v>
      </c>
      <c r="E681" s="834" t="s">
        <v>1739</v>
      </c>
      <c r="F681" s="832" t="s">
        <v>1701</v>
      </c>
      <c r="G681" s="832" t="s">
        <v>1940</v>
      </c>
      <c r="H681" s="832" t="s">
        <v>555</v>
      </c>
      <c r="I681" s="832" t="s">
        <v>2012</v>
      </c>
      <c r="J681" s="832" t="s">
        <v>2013</v>
      </c>
      <c r="K681" s="832" t="s">
        <v>2014</v>
      </c>
      <c r="L681" s="835">
        <v>1074.31</v>
      </c>
      <c r="M681" s="835">
        <v>9668.7899999999991</v>
      </c>
      <c r="N681" s="832">
        <v>9</v>
      </c>
      <c r="O681" s="836">
        <v>1</v>
      </c>
      <c r="P681" s="835">
        <v>9668.7899999999991</v>
      </c>
      <c r="Q681" s="837">
        <v>1</v>
      </c>
      <c r="R681" s="832">
        <v>9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4</v>
      </c>
      <c r="B682" s="832" t="s">
        <v>1698</v>
      </c>
      <c r="C682" s="832" t="s">
        <v>1705</v>
      </c>
      <c r="D682" s="833" t="s">
        <v>3118</v>
      </c>
      <c r="E682" s="834" t="s">
        <v>1739</v>
      </c>
      <c r="F682" s="832" t="s">
        <v>1701</v>
      </c>
      <c r="G682" s="832" t="s">
        <v>1940</v>
      </c>
      <c r="H682" s="832" t="s">
        <v>555</v>
      </c>
      <c r="I682" s="832" t="s">
        <v>2722</v>
      </c>
      <c r="J682" s="832" t="s">
        <v>2723</v>
      </c>
      <c r="K682" s="832" t="s">
        <v>2724</v>
      </c>
      <c r="L682" s="835">
        <v>369.69</v>
      </c>
      <c r="M682" s="835">
        <v>739.38</v>
      </c>
      <c r="N682" s="832">
        <v>2</v>
      </c>
      <c r="O682" s="836">
        <v>2</v>
      </c>
      <c r="P682" s="835">
        <v>739.38</v>
      </c>
      <c r="Q682" s="837">
        <v>1</v>
      </c>
      <c r="R682" s="832">
        <v>2</v>
      </c>
      <c r="S682" s="837">
        <v>1</v>
      </c>
      <c r="T682" s="836">
        <v>2</v>
      </c>
      <c r="U682" s="838">
        <v>1</v>
      </c>
    </row>
    <row r="683" spans="1:21" ht="14.4" customHeight="1" x14ac:dyDescent="0.3">
      <c r="A683" s="831">
        <v>4</v>
      </c>
      <c r="B683" s="832" t="s">
        <v>1698</v>
      </c>
      <c r="C683" s="832" t="s">
        <v>1705</v>
      </c>
      <c r="D683" s="833" t="s">
        <v>3118</v>
      </c>
      <c r="E683" s="834" t="s">
        <v>1739</v>
      </c>
      <c r="F683" s="832" t="s">
        <v>1701</v>
      </c>
      <c r="G683" s="832" t="s">
        <v>1940</v>
      </c>
      <c r="H683" s="832" t="s">
        <v>555</v>
      </c>
      <c r="I683" s="832" t="s">
        <v>2015</v>
      </c>
      <c r="J683" s="832" t="s">
        <v>2016</v>
      </c>
      <c r="K683" s="832" t="s">
        <v>1952</v>
      </c>
      <c r="L683" s="835">
        <v>500</v>
      </c>
      <c r="M683" s="835">
        <v>5000</v>
      </c>
      <c r="N683" s="832">
        <v>10</v>
      </c>
      <c r="O683" s="836">
        <v>4</v>
      </c>
      <c r="P683" s="835">
        <v>5000</v>
      </c>
      <c r="Q683" s="837">
        <v>1</v>
      </c>
      <c r="R683" s="832">
        <v>10</v>
      </c>
      <c r="S683" s="837">
        <v>1</v>
      </c>
      <c r="T683" s="836">
        <v>4</v>
      </c>
      <c r="U683" s="838">
        <v>1</v>
      </c>
    </row>
    <row r="684" spans="1:21" ht="14.4" customHeight="1" x14ac:dyDescent="0.3">
      <c r="A684" s="831">
        <v>4</v>
      </c>
      <c r="B684" s="832" t="s">
        <v>1698</v>
      </c>
      <c r="C684" s="832" t="s">
        <v>1705</v>
      </c>
      <c r="D684" s="833" t="s">
        <v>3118</v>
      </c>
      <c r="E684" s="834" t="s">
        <v>1739</v>
      </c>
      <c r="F684" s="832" t="s">
        <v>1701</v>
      </c>
      <c r="G684" s="832" t="s">
        <v>1940</v>
      </c>
      <c r="H684" s="832" t="s">
        <v>555</v>
      </c>
      <c r="I684" s="832" t="s">
        <v>2017</v>
      </c>
      <c r="J684" s="832" t="s">
        <v>2018</v>
      </c>
      <c r="K684" s="832" t="s">
        <v>2019</v>
      </c>
      <c r="L684" s="835">
        <v>556</v>
      </c>
      <c r="M684" s="835">
        <v>7228</v>
      </c>
      <c r="N684" s="832">
        <v>13</v>
      </c>
      <c r="O684" s="836">
        <v>6</v>
      </c>
      <c r="P684" s="835">
        <v>7228</v>
      </c>
      <c r="Q684" s="837">
        <v>1</v>
      </c>
      <c r="R684" s="832">
        <v>13</v>
      </c>
      <c r="S684" s="837">
        <v>1</v>
      </c>
      <c r="T684" s="836">
        <v>6</v>
      </c>
      <c r="U684" s="838">
        <v>1</v>
      </c>
    </row>
    <row r="685" spans="1:21" ht="14.4" customHeight="1" x14ac:dyDescent="0.3">
      <c r="A685" s="831">
        <v>4</v>
      </c>
      <c r="B685" s="832" t="s">
        <v>1698</v>
      </c>
      <c r="C685" s="832" t="s">
        <v>1705</v>
      </c>
      <c r="D685" s="833" t="s">
        <v>3118</v>
      </c>
      <c r="E685" s="834" t="s">
        <v>1739</v>
      </c>
      <c r="F685" s="832" t="s">
        <v>1701</v>
      </c>
      <c r="G685" s="832" t="s">
        <v>1940</v>
      </c>
      <c r="H685" s="832" t="s">
        <v>555</v>
      </c>
      <c r="I685" s="832" t="s">
        <v>2020</v>
      </c>
      <c r="J685" s="832" t="s">
        <v>2021</v>
      </c>
      <c r="K685" s="832" t="s">
        <v>1943</v>
      </c>
      <c r="L685" s="835">
        <v>1080</v>
      </c>
      <c r="M685" s="835">
        <v>4320</v>
      </c>
      <c r="N685" s="832">
        <v>4</v>
      </c>
      <c r="O685" s="836">
        <v>4</v>
      </c>
      <c r="P685" s="835">
        <v>3240</v>
      </c>
      <c r="Q685" s="837">
        <v>0.75</v>
      </c>
      <c r="R685" s="832">
        <v>3</v>
      </c>
      <c r="S685" s="837">
        <v>0.75</v>
      </c>
      <c r="T685" s="836">
        <v>3</v>
      </c>
      <c r="U685" s="838">
        <v>0.75</v>
      </c>
    </row>
    <row r="686" spans="1:21" ht="14.4" customHeight="1" x14ac:dyDescent="0.3">
      <c r="A686" s="831">
        <v>4</v>
      </c>
      <c r="B686" s="832" t="s">
        <v>1698</v>
      </c>
      <c r="C686" s="832" t="s">
        <v>1705</v>
      </c>
      <c r="D686" s="833" t="s">
        <v>3118</v>
      </c>
      <c r="E686" s="834" t="s">
        <v>1739</v>
      </c>
      <c r="F686" s="832" t="s">
        <v>1701</v>
      </c>
      <c r="G686" s="832" t="s">
        <v>1940</v>
      </c>
      <c r="H686" s="832" t="s">
        <v>555</v>
      </c>
      <c r="I686" s="832" t="s">
        <v>2022</v>
      </c>
      <c r="J686" s="832" t="s">
        <v>2023</v>
      </c>
      <c r="K686" s="832" t="s">
        <v>1981</v>
      </c>
      <c r="L686" s="835">
        <v>600</v>
      </c>
      <c r="M686" s="835">
        <v>1200</v>
      </c>
      <c r="N686" s="832">
        <v>2</v>
      </c>
      <c r="O686" s="836">
        <v>2</v>
      </c>
      <c r="P686" s="835">
        <v>600</v>
      </c>
      <c r="Q686" s="837">
        <v>0.5</v>
      </c>
      <c r="R686" s="832">
        <v>1</v>
      </c>
      <c r="S686" s="837">
        <v>0.5</v>
      </c>
      <c r="T686" s="836">
        <v>1</v>
      </c>
      <c r="U686" s="838">
        <v>0.5</v>
      </c>
    </row>
    <row r="687" spans="1:21" ht="14.4" customHeight="1" x14ac:dyDescent="0.3">
      <c r="A687" s="831">
        <v>4</v>
      </c>
      <c r="B687" s="832" t="s">
        <v>1698</v>
      </c>
      <c r="C687" s="832" t="s">
        <v>1705</v>
      </c>
      <c r="D687" s="833" t="s">
        <v>3118</v>
      </c>
      <c r="E687" s="834" t="s">
        <v>1739</v>
      </c>
      <c r="F687" s="832" t="s">
        <v>1701</v>
      </c>
      <c r="G687" s="832" t="s">
        <v>1940</v>
      </c>
      <c r="H687" s="832" t="s">
        <v>555</v>
      </c>
      <c r="I687" s="832" t="s">
        <v>2024</v>
      </c>
      <c r="J687" s="832" t="s">
        <v>2025</v>
      </c>
      <c r="K687" s="832" t="s">
        <v>2026</v>
      </c>
      <c r="L687" s="835">
        <v>500</v>
      </c>
      <c r="M687" s="835">
        <v>1500</v>
      </c>
      <c r="N687" s="832">
        <v>3</v>
      </c>
      <c r="O687" s="836">
        <v>1</v>
      </c>
      <c r="P687" s="835">
        <v>1500</v>
      </c>
      <c r="Q687" s="837">
        <v>1</v>
      </c>
      <c r="R687" s="832">
        <v>3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4</v>
      </c>
      <c r="B688" s="832" t="s">
        <v>1698</v>
      </c>
      <c r="C688" s="832" t="s">
        <v>1705</v>
      </c>
      <c r="D688" s="833" t="s">
        <v>3118</v>
      </c>
      <c r="E688" s="834" t="s">
        <v>1739</v>
      </c>
      <c r="F688" s="832" t="s">
        <v>1701</v>
      </c>
      <c r="G688" s="832" t="s">
        <v>1940</v>
      </c>
      <c r="H688" s="832" t="s">
        <v>555</v>
      </c>
      <c r="I688" s="832" t="s">
        <v>2027</v>
      </c>
      <c r="J688" s="832" t="s">
        <v>2028</v>
      </c>
      <c r="K688" s="832" t="s">
        <v>1981</v>
      </c>
      <c r="L688" s="835">
        <v>1000</v>
      </c>
      <c r="M688" s="835">
        <v>1000</v>
      </c>
      <c r="N688" s="832">
        <v>1</v>
      </c>
      <c r="O688" s="836">
        <v>1</v>
      </c>
      <c r="P688" s="835">
        <v>1000</v>
      </c>
      <c r="Q688" s="837">
        <v>1</v>
      </c>
      <c r="R688" s="832">
        <v>1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4</v>
      </c>
      <c r="B689" s="832" t="s">
        <v>1698</v>
      </c>
      <c r="C689" s="832" t="s">
        <v>1705</v>
      </c>
      <c r="D689" s="833" t="s">
        <v>3118</v>
      </c>
      <c r="E689" s="834" t="s">
        <v>1739</v>
      </c>
      <c r="F689" s="832" t="s">
        <v>1701</v>
      </c>
      <c r="G689" s="832" t="s">
        <v>1940</v>
      </c>
      <c r="H689" s="832" t="s">
        <v>555</v>
      </c>
      <c r="I689" s="832" t="s">
        <v>2502</v>
      </c>
      <c r="J689" s="832" t="s">
        <v>2366</v>
      </c>
      <c r="K689" s="832" t="s">
        <v>2503</v>
      </c>
      <c r="L689" s="835">
        <v>3000</v>
      </c>
      <c r="M689" s="835">
        <v>6000</v>
      </c>
      <c r="N689" s="832">
        <v>2</v>
      </c>
      <c r="O689" s="836">
        <v>1</v>
      </c>
      <c r="P689" s="835">
        <v>6000</v>
      </c>
      <c r="Q689" s="837">
        <v>1</v>
      </c>
      <c r="R689" s="832">
        <v>2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4</v>
      </c>
      <c r="B690" s="832" t="s">
        <v>1698</v>
      </c>
      <c r="C690" s="832" t="s">
        <v>1705</v>
      </c>
      <c r="D690" s="833" t="s">
        <v>3118</v>
      </c>
      <c r="E690" s="834" t="s">
        <v>1739</v>
      </c>
      <c r="F690" s="832" t="s">
        <v>1701</v>
      </c>
      <c r="G690" s="832" t="s">
        <v>1940</v>
      </c>
      <c r="H690" s="832" t="s">
        <v>555</v>
      </c>
      <c r="I690" s="832" t="s">
        <v>2029</v>
      </c>
      <c r="J690" s="832" t="s">
        <v>2030</v>
      </c>
      <c r="K690" s="832" t="s">
        <v>2026</v>
      </c>
      <c r="L690" s="835">
        <v>300</v>
      </c>
      <c r="M690" s="835">
        <v>3900</v>
      </c>
      <c r="N690" s="832">
        <v>13</v>
      </c>
      <c r="O690" s="836">
        <v>6</v>
      </c>
      <c r="P690" s="835">
        <v>3000</v>
      </c>
      <c r="Q690" s="837">
        <v>0.76923076923076927</v>
      </c>
      <c r="R690" s="832">
        <v>10</v>
      </c>
      <c r="S690" s="837">
        <v>0.76923076923076927</v>
      </c>
      <c r="T690" s="836">
        <v>5</v>
      </c>
      <c r="U690" s="838">
        <v>0.83333333333333337</v>
      </c>
    </row>
    <row r="691" spans="1:21" ht="14.4" customHeight="1" x14ac:dyDescent="0.3">
      <c r="A691" s="831">
        <v>4</v>
      </c>
      <c r="B691" s="832" t="s">
        <v>1698</v>
      </c>
      <c r="C691" s="832" t="s">
        <v>1705</v>
      </c>
      <c r="D691" s="833" t="s">
        <v>3118</v>
      </c>
      <c r="E691" s="834" t="s">
        <v>1739</v>
      </c>
      <c r="F691" s="832" t="s">
        <v>1701</v>
      </c>
      <c r="G691" s="832" t="s">
        <v>1940</v>
      </c>
      <c r="H691" s="832" t="s">
        <v>555</v>
      </c>
      <c r="I691" s="832" t="s">
        <v>2725</v>
      </c>
      <c r="J691" s="832" t="s">
        <v>2726</v>
      </c>
      <c r="K691" s="832" t="s">
        <v>2727</v>
      </c>
      <c r="L691" s="835">
        <v>856.97</v>
      </c>
      <c r="M691" s="835">
        <v>3427.88</v>
      </c>
      <c r="N691" s="832">
        <v>4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4</v>
      </c>
      <c r="B692" s="832" t="s">
        <v>1698</v>
      </c>
      <c r="C692" s="832" t="s">
        <v>1705</v>
      </c>
      <c r="D692" s="833" t="s">
        <v>3118</v>
      </c>
      <c r="E692" s="834" t="s">
        <v>1739</v>
      </c>
      <c r="F692" s="832" t="s">
        <v>1701</v>
      </c>
      <c r="G692" s="832" t="s">
        <v>1940</v>
      </c>
      <c r="H692" s="832" t="s">
        <v>555</v>
      </c>
      <c r="I692" s="832" t="s">
        <v>2728</v>
      </c>
      <c r="J692" s="832" t="s">
        <v>2729</v>
      </c>
      <c r="K692" s="832" t="s">
        <v>2730</v>
      </c>
      <c r="L692" s="835">
        <v>761.3</v>
      </c>
      <c r="M692" s="835">
        <v>5329.0999999999995</v>
      </c>
      <c r="N692" s="832">
        <v>7</v>
      </c>
      <c r="O692" s="836">
        <v>2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4</v>
      </c>
      <c r="B693" s="832" t="s">
        <v>1698</v>
      </c>
      <c r="C693" s="832" t="s">
        <v>1705</v>
      </c>
      <c r="D693" s="833" t="s">
        <v>3118</v>
      </c>
      <c r="E693" s="834" t="s">
        <v>1739</v>
      </c>
      <c r="F693" s="832" t="s">
        <v>1701</v>
      </c>
      <c r="G693" s="832" t="s">
        <v>1940</v>
      </c>
      <c r="H693" s="832" t="s">
        <v>555</v>
      </c>
      <c r="I693" s="832" t="s">
        <v>2034</v>
      </c>
      <c r="J693" s="832" t="s">
        <v>2035</v>
      </c>
      <c r="K693" s="832" t="s">
        <v>2036</v>
      </c>
      <c r="L693" s="835">
        <v>198.08</v>
      </c>
      <c r="M693" s="835">
        <v>198.08</v>
      </c>
      <c r="N693" s="832">
        <v>1</v>
      </c>
      <c r="O693" s="836">
        <v>1</v>
      </c>
      <c r="P693" s="835">
        <v>198.08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4</v>
      </c>
      <c r="B694" s="832" t="s">
        <v>1698</v>
      </c>
      <c r="C694" s="832" t="s">
        <v>1705</v>
      </c>
      <c r="D694" s="833" t="s">
        <v>3118</v>
      </c>
      <c r="E694" s="834" t="s">
        <v>1739</v>
      </c>
      <c r="F694" s="832" t="s">
        <v>1701</v>
      </c>
      <c r="G694" s="832" t="s">
        <v>1940</v>
      </c>
      <c r="H694" s="832" t="s">
        <v>555</v>
      </c>
      <c r="I694" s="832" t="s">
        <v>2507</v>
      </c>
      <c r="J694" s="832" t="s">
        <v>2508</v>
      </c>
      <c r="K694" s="832" t="s">
        <v>2509</v>
      </c>
      <c r="L694" s="835">
        <v>498.24</v>
      </c>
      <c r="M694" s="835">
        <v>498.24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4</v>
      </c>
      <c r="B695" s="832" t="s">
        <v>1698</v>
      </c>
      <c r="C695" s="832" t="s">
        <v>1705</v>
      </c>
      <c r="D695" s="833" t="s">
        <v>3118</v>
      </c>
      <c r="E695" s="834" t="s">
        <v>1739</v>
      </c>
      <c r="F695" s="832" t="s">
        <v>1701</v>
      </c>
      <c r="G695" s="832" t="s">
        <v>1940</v>
      </c>
      <c r="H695" s="832" t="s">
        <v>555</v>
      </c>
      <c r="I695" s="832" t="s">
        <v>2040</v>
      </c>
      <c r="J695" s="832" t="s">
        <v>2041</v>
      </c>
      <c r="K695" s="832" t="s">
        <v>2042</v>
      </c>
      <c r="L695" s="835">
        <v>540</v>
      </c>
      <c r="M695" s="835">
        <v>540</v>
      </c>
      <c r="N695" s="832">
        <v>1</v>
      </c>
      <c r="O695" s="836">
        <v>1</v>
      </c>
      <c r="P695" s="835">
        <v>540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4</v>
      </c>
      <c r="B696" s="832" t="s">
        <v>1698</v>
      </c>
      <c r="C696" s="832" t="s">
        <v>1705</v>
      </c>
      <c r="D696" s="833" t="s">
        <v>3118</v>
      </c>
      <c r="E696" s="834" t="s">
        <v>1739</v>
      </c>
      <c r="F696" s="832" t="s">
        <v>1701</v>
      </c>
      <c r="G696" s="832" t="s">
        <v>1940</v>
      </c>
      <c r="H696" s="832" t="s">
        <v>555</v>
      </c>
      <c r="I696" s="832" t="s">
        <v>2731</v>
      </c>
      <c r="J696" s="832" t="s">
        <v>2732</v>
      </c>
      <c r="K696" s="832" t="s">
        <v>2733</v>
      </c>
      <c r="L696" s="835">
        <v>2816</v>
      </c>
      <c r="M696" s="835">
        <v>14080</v>
      </c>
      <c r="N696" s="832">
        <v>5</v>
      </c>
      <c r="O696" s="836">
        <v>1</v>
      </c>
      <c r="P696" s="835">
        <v>14080</v>
      </c>
      <c r="Q696" s="837">
        <v>1</v>
      </c>
      <c r="R696" s="832">
        <v>5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4</v>
      </c>
      <c r="B697" s="832" t="s">
        <v>1698</v>
      </c>
      <c r="C697" s="832" t="s">
        <v>1705</v>
      </c>
      <c r="D697" s="833" t="s">
        <v>3118</v>
      </c>
      <c r="E697" s="834" t="s">
        <v>1739</v>
      </c>
      <c r="F697" s="832" t="s">
        <v>1701</v>
      </c>
      <c r="G697" s="832" t="s">
        <v>1940</v>
      </c>
      <c r="H697" s="832" t="s">
        <v>555</v>
      </c>
      <c r="I697" s="832" t="s">
        <v>2043</v>
      </c>
      <c r="J697" s="832" t="s">
        <v>2044</v>
      </c>
      <c r="K697" s="832" t="s">
        <v>2045</v>
      </c>
      <c r="L697" s="835">
        <v>319</v>
      </c>
      <c r="M697" s="835">
        <v>319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4</v>
      </c>
      <c r="B698" s="832" t="s">
        <v>1698</v>
      </c>
      <c r="C698" s="832" t="s">
        <v>1705</v>
      </c>
      <c r="D698" s="833" t="s">
        <v>3118</v>
      </c>
      <c r="E698" s="834" t="s">
        <v>1739</v>
      </c>
      <c r="F698" s="832" t="s">
        <v>1701</v>
      </c>
      <c r="G698" s="832" t="s">
        <v>1940</v>
      </c>
      <c r="H698" s="832" t="s">
        <v>555</v>
      </c>
      <c r="I698" s="832" t="s">
        <v>2046</v>
      </c>
      <c r="J698" s="832" t="s">
        <v>2047</v>
      </c>
      <c r="K698" s="832" t="s">
        <v>2048</v>
      </c>
      <c r="L698" s="835">
        <v>1781.3</v>
      </c>
      <c r="M698" s="835">
        <v>21375.599999999999</v>
      </c>
      <c r="N698" s="832">
        <v>12</v>
      </c>
      <c r="O698" s="836">
        <v>2</v>
      </c>
      <c r="P698" s="835">
        <v>5343.9</v>
      </c>
      <c r="Q698" s="837">
        <v>0.25</v>
      </c>
      <c r="R698" s="832">
        <v>3</v>
      </c>
      <c r="S698" s="837">
        <v>0.25</v>
      </c>
      <c r="T698" s="836">
        <v>1</v>
      </c>
      <c r="U698" s="838">
        <v>0.5</v>
      </c>
    </row>
    <row r="699" spans="1:21" ht="14.4" customHeight="1" x14ac:dyDescent="0.3">
      <c r="A699" s="831">
        <v>4</v>
      </c>
      <c r="B699" s="832" t="s">
        <v>1698</v>
      </c>
      <c r="C699" s="832" t="s">
        <v>1705</v>
      </c>
      <c r="D699" s="833" t="s">
        <v>3118</v>
      </c>
      <c r="E699" s="834" t="s">
        <v>1739</v>
      </c>
      <c r="F699" s="832" t="s">
        <v>1701</v>
      </c>
      <c r="G699" s="832" t="s">
        <v>1940</v>
      </c>
      <c r="H699" s="832" t="s">
        <v>555</v>
      </c>
      <c r="I699" s="832" t="s">
        <v>2052</v>
      </c>
      <c r="J699" s="832" t="s">
        <v>2053</v>
      </c>
      <c r="K699" s="832" t="s">
        <v>1909</v>
      </c>
      <c r="L699" s="835">
        <v>556.46</v>
      </c>
      <c r="M699" s="835">
        <v>1112.92</v>
      </c>
      <c r="N699" s="832">
        <v>2</v>
      </c>
      <c r="O699" s="836">
        <v>2</v>
      </c>
      <c r="P699" s="835">
        <v>1112.92</v>
      </c>
      <c r="Q699" s="837">
        <v>1</v>
      </c>
      <c r="R699" s="832">
        <v>2</v>
      </c>
      <c r="S699" s="837">
        <v>1</v>
      </c>
      <c r="T699" s="836">
        <v>2</v>
      </c>
      <c r="U699" s="838">
        <v>1</v>
      </c>
    </row>
    <row r="700" spans="1:21" ht="14.4" customHeight="1" x14ac:dyDescent="0.3">
      <c r="A700" s="831">
        <v>4</v>
      </c>
      <c r="B700" s="832" t="s">
        <v>1698</v>
      </c>
      <c r="C700" s="832" t="s">
        <v>1705</v>
      </c>
      <c r="D700" s="833" t="s">
        <v>3118</v>
      </c>
      <c r="E700" s="834" t="s">
        <v>1739</v>
      </c>
      <c r="F700" s="832" t="s">
        <v>1701</v>
      </c>
      <c r="G700" s="832" t="s">
        <v>1940</v>
      </c>
      <c r="H700" s="832" t="s">
        <v>555</v>
      </c>
      <c r="I700" s="832" t="s">
        <v>2734</v>
      </c>
      <c r="J700" s="832" t="s">
        <v>2422</v>
      </c>
      <c r="K700" s="832" t="s">
        <v>2735</v>
      </c>
      <c r="L700" s="835">
        <v>1070</v>
      </c>
      <c r="M700" s="835">
        <v>8560</v>
      </c>
      <c r="N700" s="832">
        <v>8</v>
      </c>
      <c r="O700" s="836">
        <v>2</v>
      </c>
      <c r="P700" s="835">
        <v>4280</v>
      </c>
      <c r="Q700" s="837">
        <v>0.5</v>
      </c>
      <c r="R700" s="832">
        <v>4</v>
      </c>
      <c r="S700" s="837">
        <v>0.5</v>
      </c>
      <c r="T700" s="836">
        <v>1</v>
      </c>
      <c r="U700" s="838">
        <v>0.5</v>
      </c>
    </row>
    <row r="701" spans="1:21" ht="14.4" customHeight="1" x14ac:dyDescent="0.3">
      <c r="A701" s="831">
        <v>4</v>
      </c>
      <c r="B701" s="832" t="s">
        <v>1698</v>
      </c>
      <c r="C701" s="832" t="s">
        <v>1705</v>
      </c>
      <c r="D701" s="833" t="s">
        <v>3118</v>
      </c>
      <c r="E701" s="834" t="s">
        <v>1739</v>
      </c>
      <c r="F701" s="832" t="s">
        <v>1701</v>
      </c>
      <c r="G701" s="832" t="s">
        <v>1940</v>
      </c>
      <c r="H701" s="832" t="s">
        <v>555</v>
      </c>
      <c r="I701" s="832" t="s">
        <v>2060</v>
      </c>
      <c r="J701" s="832" t="s">
        <v>2061</v>
      </c>
      <c r="K701" s="832" t="s">
        <v>2062</v>
      </c>
      <c r="L701" s="835">
        <v>1124.9000000000001</v>
      </c>
      <c r="M701" s="835">
        <v>30372.300000000003</v>
      </c>
      <c r="N701" s="832">
        <v>27</v>
      </c>
      <c r="O701" s="836">
        <v>8</v>
      </c>
      <c r="P701" s="835">
        <v>30372.300000000003</v>
      </c>
      <c r="Q701" s="837">
        <v>1</v>
      </c>
      <c r="R701" s="832">
        <v>27</v>
      </c>
      <c r="S701" s="837">
        <v>1</v>
      </c>
      <c r="T701" s="836">
        <v>8</v>
      </c>
      <c r="U701" s="838">
        <v>1</v>
      </c>
    </row>
    <row r="702" spans="1:21" ht="14.4" customHeight="1" x14ac:dyDescent="0.3">
      <c r="A702" s="831">
        <v>4</v>
      </c>
      <c r="B702" s="832" t="s">
        <v>1698</v>
      </c>
      <c r="C702" s="832" t="s">
        <v>1705</v>
      </c>
      <c r="D702" s="833" t="s">
        <v>3118</v>
      </c>
      <c r="E702" s="834" t="s">
        <v>1739</v>
      </c>
      <c r="F702" s="832" t="s">
        <v>1701</v>
      </c>
      <c r="G702" s="832" t="s">
        <v>1940</v>
      </c>
      <c r="H702" s="832" t="s">
        <v>555</v>
      </c>
      <c r="I702" s="832" t="s">
        <v>2363</v>
      </c>
      <c r="J702" s="832" t="s">
        <v>2364</v>
      </c>
      <c r="K702" s="832" t="s">
        <v>1981</v>
      </c>
      <c r="L702" s="835">
        <v>590.5</v>
      </c>
      <c r="M702" s="835">
        <v>590.5</v>
      </c>
      <c r="N702" s="832">
        <v>1</v>
      </c>
      <c r="O702" s="836">
        <v>1</v>
      </c>
      <c r="P702" s="835">
        <v>590.5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4</v>
      </c>
      <c r="B703" s="832" t="s">
        <v>1698</v>
      </c>
      <c r="C703" s="832" t="s">
        <v>1705</v>
      </c>
      <c r="D703" s="833" t="s">
        <v>3118</v>
      </c>
      <c r="E703" s="834" t="s">
        <v>1739</v>
      </c>
      <c r="F703" s="832" t="s">
        <v>1701</v>
      </c>
      <c r="G703" s="832" t="s">
        <v>1940</v>
      </c>
      <c r="H703" s="832" t="s">
        <v>555</v>
      </c>
      <c r="I703" s="832" t="s">
        <v>2063</v>
      </c>
      <c r="J703" s="832" t="s">
        <v>2064</v>
      </c>
      <c r="K703" s="832" t="s">
        <v>2065</v>
      </c>
      <c r="L703" s="835">
        <v>297.5</v>
      </c>
      <c r="M703" s="835">
        <v>1785</v>
      </c>
      <c r="N703" s="832">
        <v>6</v>
      </c>
      <c r="O703" s="836">
        <v>4</v>
      </c>
      <c r="P703" s="835">
        <v>1785</v>
      </c>
      <c r="Q703" s="837">
        <v>1</v>
      </c>
      <c r="R703" s="832">
        <v>6</v>
      </c>
      <c r="S703" s="837">
        <v>1</v>
      </c>
      <c r="T703" s="836">
        <v>4</v>
      </c>
      <c r="U703" s="838">
        <v>1</v>
      </c>
    </row>
    <row r="704" spans="1:21" ht="14.4" customHeight="1" x14ac:dyDescent="0.3">
      <c r="A704" s="831">
        <v>4</v>
      </c>
      <c r="B704" s="832" t="s">
        <v>1698</v>
      </c>
      <c r="C704" s="832" t="s">
        <v>1705</v>
      </c>
      <c r="D704" s="833" t="s">
        <v>3118</v>
      </c>
      <c r="E704" s="834" t="s">
        <v>1739</v>
      </c>
      <c r="F704" s="832" t="s">
        <v>1701</v>
      </c>
      <c r="G704" s="832" t="s">
        <v>1940</v>
      </c>
      <c r="H704" s="832" t="s">
        <v>555</v>
      </c>
      <c r="I704" s="832" t="s">
        <v>2368</v>
      </c>
      <c r="J704" s="832" t="s">
        <v>2369</v>
      </c>
      <c r="K704" s="832" t="s">
        <v>1964</v>
      </c>
      <c r="L704" s="835">
        <v>311</v>
      </c>
      <c r="M704" s="835">
        <v>933</v>
      </c>
      <c r="N704" s="832">
        <v>3</v>
      </c>
      <c r="O704" s="836">
        <v>2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4</v>
      </c>
      <c r="B705" s="832" t="s">
        <v>1698</v>
      </c>
      <c r="C705" s="832" t="s">
        <v>1705</v>
      </c>
      <c r="D705" s="833" t="s">
        <v>3118</v>
      </c>
      <c r="E705" s="834" t="s">
        <v>1739</v>
      </c>
      <c r="F705" s="832" t="s">
        <v>1701</v>
      </c>
      <c r="G705" s="832" t="s">
        <v>1940</v>
      </c>
      <c r="H705" s="832" t="s">
        <v>555</v>
      </c>
      <c r="I705" s="832" t="s">
        <v>2066</v>
      </c>
      <c r="J705" s="832" t="s">
        <v>2067</v>
      </c>
      <c r="K705" s="832" t="s">
        <v>2068</v>
      </c>
      <c r="L705" s="835">
        <v>2815.92</v>
      </c>
      <c r="M705" s="835">
        <v>8447.76</v>
      </c>
      <c r="N705" s="832">
        <v>3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4</v>
      </c>
      <c r="B706" s="832" t="s">
        <v>1698</v>
      </c>
      <c r="C706" s="832" t="s">
        <v>1705</v>
      </c>
      <c r="D706" s="833" t="s">
        <v>3118</v>
      </c>
      <c r="E706" s="834" t="s">
        <v>1739</v>
      </c>
      <c r="F706" s="832" t="s">
        <v>1701</v>
      </c>
      <c r="G706" s="832" t="s">
        <v>1940</v>
      </c>
      <c r="H706" s="832" t="s">
        <v>555</v>
      </c>
      <c r="I706" s="832" t="s">
        <v>2510</v>
      </c>
      <c r="J706" s="832" t="s">
        <v>2413</v>
      </c>
      <c r="K706" s="832" t="s">
        <v>2511</v>
      </c>
      <c r="L706" s="835">
        <v>2250</v>
      </c>
      <c r="M706" s="835">
        <v>13500</v>
      </c>
      <c r="N706" s="832">
        <v>6</v>
      </c>
      <c r="O706" s="836">
        <v>3</v>
      </c>
      <c r="P706" s="835">
        <v>9000</v>
      </c>
      <c r="Q706" s="837">
        <v>0.66666666666666663</v>
      </c>
      <c r="R706" s="832">
        <v>4</v>
      </c>
      <c r="S706" s="837">
        <v>0.66666666666666663</v>
      </c>
      <c r="T706" s="836">
        <v>2</v>
      </c>
      <c r="U706" s="838">
        <v>0.66666666666666663</v>
      </c>
    </row>
    <row r="707" spans="1:21" ht="14.4" customHeight="1" x14ac:dyDescent="0.3">
      <c r="A707" s="831">
        <v>4</v>
      </c>
      <c r="B707" s="832" t="s">
        <v>1698</v>
      </c>
      <c r="C707" s="832" t="s">
        <v>1705</v>
      </c>
      <c r="D707" s="833" t="s">
        <v>3118</v>
      </c>
      <c r="E707" s="834" t="s">
        <v>1739</v>
      </c>
      <c r="F707" s="832" t="s">
        <v>1701</v>
      </c>
      <c r="G707" s="832" t="s">
        <v>1940</v>
      </c>
      <c r="H707" s="832" t="s">
        <v>555</v>
      </c>
      <c r="I707" s="832" t="s">
        <v>2736</v>
      </c>
      <c r="J707" s="832" t="s">
        <v>2737</v>
      </c>
      <c r="K707" s="832" t="s">
        <v>2738</v>
      </c>
      <c r="L707" s="835">
        <v>304.69</v>
      </c>
      <c r="M707" s="835">
        <v>304.69</v>
      </c>
      <c r="N707" s="832">
        <v>1</v>
      </c>
      <c r="O707" s="836">
        <v>1</v>
      </c>
      <c r="P707" s="835">
        <v>304.69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4</v>
      </c>
      <c r="B708" s="832" t="s">
        <v>1698</v>
      </c>
      <c r="C708" s="832" t="s">
        <v>1705</v>
      </c>
      <c r="D708" s="833" t="s">
        <v>3118</v>
      </c>
      <c r="E708" s="834" t="s">
        <v>1739</v>
      </c>
      <c r="F708" s="832" t="s">
        <v>1701</v>
      </c>
      <c r="G708" s="832" t="s">
        <v>1940</v>
      </c>
      <c r="H708" s="832" t="s">
        <v>555</v>
      </c>
      <c r="I708" s="832" t="s">
        <v>2739</v>
      </c>
      <c r="J708" s="832" t="s">
        <v>2128</v>
      </c>
      <c r="K708" s="832" t="s">
        <v>2740</v>
      </c>
      <c r="L708" s="835">
        <v>1500</v>
      </c>
      <c r="M708" s="835">
        <v>12000</v>
      </c>
      <c r="N708" s="832">
        <v>8</v>
      </c>
      <c r="O708" s="836">
        <v>2</v>
      </c>
      <c r="P708" s="835">
        <v>12000</v>
      </c>
      <c r="Q708" s="837">
        <v>1</v>
      </c>
      <c r="R708" s="832">
        <v>8</v>
      </c>
      <c r="S708" s="837">
        <v>1</v>
      </c>
      <c r="T708" s="836">
        <v>2</v>
      </c>
      <c r="U708" s="838">
        <v>1</v>
      </c>
    </row>
    <row r="709" spans="1:21" ht="14.4" customHeight="1" x14ac:dyDescent="0.3">
      <c r="A709" s="831">
        <v>4</v>
      </c>
      <c r="B709" s="832" t="s">
        <v>1698</v>
      </c>
      <c r="C709" s="832" t="s">
        <v>1705</v>
      </c>
      <c r="D709" s="833" t="s">
        <v>3118</v>
      </c>
      <c r="E709" s="834" t="s">
        <v>1739</v>
      </c>
      <c r="F709" s="832" t="s">
        <v>1701</v>
      </c>
      <c r="G709" s="832" t="s">
        <v>1940</v>
      </c>
      <c r="H709" s="832" t="s">
        <v>555</v>
      </c>
      <c r="I709" s="832" t="s">
        <v>2741</v>
      </c>
      <c r="J709" s="832" t="s">
        <v>2742</v>
      </c>
      <c r="K709" s="832" t="s">
        <v>2743</v>
      </c>
      <c r="L709" s="835">
        <v>1500.3</v>
      </c>
      <c r="M709" s="835">
        <v>9001.7999999999993</v>
      </c>
      <c r="N709" s="832">
        <v>6</v>
      </c>
      <c r="O709" s="836">
        <v>1</v>
      </c>
      <c r="P709" s="835">
        <v>9001.7999999999993</v>
      </c>
      <c r="Q709" s="837">
        <v>1</v>
      </c>
      <c r="R709" s="832">
        <v>6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4</v>
      </c>
      <c r="B710" s="832" t="s">
        <v>1698</v>
      </c>
      <c r="C710" s="832" t="s">
        <v>1705</v>
      </c>
      <c r="D710" s="833" t="s">
        <v>3118</v>
      </c>
      <c r="E710" s="834" t="s">
        <v>1739</v>
      </c>
      <c r="F710" s="832" t="s">
        <v>1701</v>
      </c>
      <c r="G710" s="832" t="s">
        <v>1940</v>
      </c>
      <c r="H710" s="832" t="s">
        <v>555</v>
      </c>
      <c r="I710" s="832" t="s">
        <v>2383</v>
      </c>
      <c r="J710" s="832" t="s">
        <v>2384</v>
      </c>
      <c r="K710" s="832" t="s">
        <v>2385</v>
      </c>
      <c r="L710" s="835">
        <v>233.18</v>
      </c>
      <c r="M710" s="835">
        <v>699.54</v>
      </c>
      <c r="N710" s="832">
        <v>3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4</v>
      </c>
      <c r="B711" s="832" t="s">
        <v>1698</v>
      </c>
      <c r="C711" s="832" t="s">
        <v>1705</v>
      </c>
      <c r="D711" s="833" t="s">
        <v>3118</v>
      </c>
      <c r="E711" s="834" t="s">
        <v>1739</v>
      </c>
      <c r="F711" s="832" t="s">
        <v>1701</v>
      </c>
      <c r="G711" s="832" t="s">
        <v>1940</v>
      </c>
      <c r="H711" s="832" t="s">
        <v>555</v>
      </c>
      <c r="I711" s="832" t="s">
        <v>2744</v>
      </c>
      <c r="J711" s="832" t="s">
        <v>2745</v>
      </c>
      <c r="K711" s="832" t="s">
        <v>2746</v>
      </c>
      <c r="L711" s="835">
        <v>2815.92</v>
      </c>
      <c r="M711" s="835">
        <v>42238.8</v>
      </c>
      <c r="N711" s="832">
        <v>15</v>
      </c>
      <c r="O711" s="836">
        <v>2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4</v>
      </c>
      <c r="B712" s="832" t="s">
        <v>1698</v>
      </c>
      <c r="C712" s="832" t="s">
        <v>1705</v>
      </c>
      <c r="D712" s="833" t="s">
        <v>3118</v>
      </c>
      <c r="E712" s="834" t="s">
        <v>1739</v>
      </c>
      <c r="F712" s="832" t="s">
        <v>1701</v>
      </c>
      <c r="G712" s="832" t="s">
        <v>1940</v>
      </c>
      <c r="H712" s="832" t="s">
        <v>555</v>
      </c>
      <c r="I712" s="832" t="s">
        <v>2389</v>
      </c>
      <c r="J712" s="832" t="s">
        <v>2390</v>
      </c>
      <c r="K712" s="832" t="s">
        <v>2391</v>
      </c>
      <c r="L712" s="835">
        <v>1023.03</v>
      </c>
      <c r="M712" s="835">
        <v>6138.18</v>
      </c>
      <c r="N712" s="832">
        <v>6</v>
      </c>
      <c r="O712" s="836">
        <v>1</v>
      </c>
      <c r="P712" s="835">
        <v>6138.18</v>
      </c>
      <c r="Q712" s="837">
        <v>1</v>
      </c>
      <c r="R712" s="832">
        <v>6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4</v>
      </c>
      <c r="B713" s="832" t="s">
        <v>1698</v>
      </c>
      <c r="C713" s="832" t="s">
        <v>1705</v>
      </c>
      <c r="D713" s="833" t="s">
        <v>3118</v>
      </c>
      <c r="E713" s="834" t="s">
        <v>1739</v>
      </c>
      <c r="F713" s="832" t="s">
        <v>1701</v>
      </c>
      <c r="G713" s="832" t="s">
        <v>1940</v>
      </c>
      <c r="H713" s="832" t="s">
        <v>555</v>
      </c>
      <c r="I713" s="832" t="s">
        <v>2394</v>
      </c>
      <c r="J713" s="832" t="s">
        <v>2395</v>
      </c>
      <c r="K713" s="832" t="s">
        <v>2396</v>
      </c>
      <c r="L713" s="835">
        <v>1137.67</v>
      </c>
      <c r="M713" s="835">
        <v>2275.34</v>
      </c>
      <c r="N713" s="832">
        <v>2</v>
      </c>
      <c r="O713" s="836">
        <v>1</v>
      </c>
      <c r="P713" s="835">
        <v>2275.34</v>
      </c>
      <c r="Q713" s="837">
        <v>1</v>
      </c>
      <c r="R713" s="832">
        <v>2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4</v>
      </c>
      <c r="B714" s="832" t="s">
        <v>1698</v>
      </c>
      <c r="C714" s="832" t="s">
        <v>1705</v>
      </c>
      <c r="D714" s="833" t="s">
        <v>3118</v>
      </c>
      <c r="E714" s="834" t="s">
        <v>1739</v>
      </c>
      <c r="F714" s="832" t="s">
        <v>1701</v>
      </c>
      <c r="G714" s="832" t="s">
        <v>1940</v>
      </c>
      <c r="H714" s="832" t="s">
        <v>555</v>
      </c>
      <c r="I714" s="832" t="s">
        <v>2518</v>
      </c>
      <c r="J714" s="832" t="s">
        <v>2416</v>
      </c>
      <c r="K714" s="832" t="s">
        <v>2519</v>
      </c>
      <c r="L714" s="835">
        <v>1257.81</v>
      </c>
      <c r="M714" s="835">
        <v>7546.86</v>
      </c>
      <c r="N714" s="832">
        <v>6</v>
      </c>
      <c r="O714" s="836">
        <v>2</v>
      </c>
      <c r="P714" s="835">
        <v>5031.24</v>
      </c>
      <c r="Q714" s="837">
        <v>0.66666666666666663</v>
      </c>
      <c r="R714" s="832">
        <v>4</v>
      </c>
      <c r="S714" s="837">
        <v>0.66666666666666663</v>
      </c>
      <c r="T714" s="836">
        <v>1</v>
      </c>
      <c r="U714" s="838">
        <v>0.5</v>
      </c>
    </row>
    <row r="715" spans="1:21" ht="14.4" customHeight="1" x14ac:dyDescent="0.3">
      <c r="A715" s="831">
        <v>4</v>
      </c>
      <c r="B715" s="832" t="s">
        <v>1698</v>
      </c>
      <c r="C715" s="832" t="s">
        <v>1705</v>
      </c>
      <c r="D715" s="833" t="s">
        <v>3118</v>
      </c>
      <c r="E715" s="834" t="s">
        <v>1739</v>
      </c>
      <c r="F715" s="832" t="s">
        <v>1701</v>
      </c>
      <c r="G715" s="832" t="s">
        <v>1940</v>
      </c>
      <c r="H715" s="832" t="s">
        <v>555</v>
      </c>
      <c r="I715" s="832" t="s">
        <v>2089</v>
      </c>
      <c r="J715" s="832" t="s">
        <v>2090</v>
      </c>
      <c r="K715" s="832" t="s">
        <v>2091</v>
      </c>
      <c r="L715" s="835">
        <v>491.09</v>
      </c>
      <c r="M715" s="835">
        <v>491.09</v>
      </c>
      <c r="N715" s="832">
        <v>1</v>
      </c>
      <c r="O715" s="836">
        <v>1</v>
      </c>
      <c r="P715" s="835">
        <v>491.09</v>
      </c>
      <c r="Q715" s="837">
        <v>1</v>
      </c>
      <c r="R715" s="832">
        <v>1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4</v>
      </c>
      <c r="B716" s="832" t="s">
        <v>1698</v>
      </c>
      <c r="C716" s="832" t="s">
        <v>1705</v>
      </c>
      <c r="D716" s="833" t="s">
        <v>3118</v>
      </c>
      <c r="E716" s="834" t="s">
        <v>1739</v>
      </c>
      <c r="F716" s="832" t="s">
        <v>1701</v>
      </c>
      <c r="G716" s="832" t="s">
        <v>1940</v>
      </c>
      <c r="H716" s="832" t="s">
        <v>555</v>
      </c>
      <c r="I716" s="832" t="s">
        <v>2092</v>
      </c>
      <c r="J716" s="832" t="s">
        <v>2093</v>
      </c>
      <c r="K716" s="832" t="s">
        <v>2094</v>
      </c>
      <c r="L716" s="835">
        <v>300</v>
      </c>
      <c r="M716" s="835">
        <v>1200</v>
      </c>
      <c r="N716" s="832">
        <v>4</v>
      </c>
      <c r="O716" s="836">
        <v>2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4</v>
      </c>
      <c r="B717" s="832" t="s">
        <v>1698</v>
      </c>
      <c r="C717" s="832" t="s">
        <v>1705</v>
      </c>
      <c r="D717" s="833" t="s">
        <v>3118</v>
      </c>
      <c r="E717" s="834" t="s">
        <v>1739</v>
      </c>
      <c r="F717" s="832" t="s">
        <v>1701</v>
      </c>
      <c r="G717" s="832" t="s">
        <v>1940</v>
      </c>
      <c r="H717" s="832" t="s">
        <v>555</v>
      </c>
      <c r="I717" s="832" t="s">
        <v>2402</v>
      </c>
      <c r="J717" s="832" t="s">
        <v>2403</v>
      </c>
      <c r="K717" s="832" t="s">
        <v>2404</v>
      </c>
      <c r="L717" s="835">
        <v>224.7</v>
      </c>
      <c r="M717" s="835">
        <v>449.4</v>
      </c>
      <c r="N717" s="832">
        <v>2</v>
      </c>
      <c r="O717" s="836">
        <v>1</v>
      </c>
      <c r="P717" s="835">
        <v>449.4</v>
      </c>
      <c r="Q717" s="837">
        <v>1</v>
      </c>
      <c r="R717" s="832">
        <v>2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4</v>
      </c>
      <c r="B718" s="832" t="s">
        <v>1698</v>
      </c>
      <c r="C718" s="832" t="s">
        <v>1705</v>
      </c>
      <c r="D718" s="833" t="s">
        <v>3118</v>
      </c>
      <c r="E718" s="834" t="s">
        <v>1739</v>
      </c>
      <c r="F718" s="832" t="s">
        <v>1701</v>
      </c>
      <c r="G718" s="832" t="s">
        <v>1940</v>
      </c>
      <c r="H718" s="832" t="s">
        <v>555</v>
      </c>
      <c r="I718" s="832" t="s">
        <v>2418</v>
      </c>
      <c r="J718" s="832" t="s">
        <v>2419</v>
      </c>
      <c r="K718" s="832" t="s">
        <v>2420</v>
      </c>
      <c r="L718" s="835">
        <v>128</v>
      </c>
      <c r="M718" s="835">
        <v>384</v>
      </c>
      <c r="N718" s="832">
        <v>3</v>
      </c>
      <c r="O718" s="836">
        <v>2</v>
      </c>
      <c r="P718" s="835">
        <v>384</v>
      </c>
      <c r="Q718" s="837">
        <v>1</v>
      </c>
      <c r="R718" s="832">
        <v>3</v>
      </c>
      <c r="S718" s="837">
        <v>1</v>
      </c>
      <c r="T718" s="836">
        <v>2</v>
      </c>
      <c r="U718" s="838">
        <v>1</v>
      </c>
    </row>
    <row r="719" spans="1:21" ht="14.4" customHeight="1" x14ac:dyDescent="0.3">
      <c r="A719" s="831">
        <v>4</v>
      </c>
      <c r="B719" s="832" t="s">
        <v>1698</v>
      </c>
      <c r="C719" s="832" t="s">
        <v>1705</v>
      </c>
      <c r="D719" s="833" t="s">
        <v>3118</v>
      </c>
      <c r="E719" s="834" t="s">
        <v>1739</v>
      </c>
      <c r="F719" s="832" t="s">
        <v>1701</v>
      </c>
      <c r="G719" s="832" t="s">
        <v>1940</v>
      </c>
      <c r="H719" s="832" t="s">
        <v>555</v>
      </c>
      <c r="I719" s="832" t="s">
        <v>2095</v>
      </c>
      <c r="J719" s="832" t="s">
        <v>2096</v>
      </c>
      <c r="K719" s="832" t="s">
        <v>1981</v>
      </c>
      <c r="L719" s="835">
        <v>981</v>
      </c>
      <c r="M719" s="835">
        <v>1962</v>
      </c>
      <c r="N719" s="832">
        <v>2</v>
      </c>
      <c r="O719" s="836">
        <v>2</v>
      </c>
      <c r="P719" s="835">
        <v>1962</v>
      </c>
      <c r="Q719" s="837">
        <v>1</v>
      </c>
      <c r="R719" s="832">
        <v>2</v>
      </c>
      <c r="S719" s="837">
        <v>1</v>
      </c>
      <c r="T719" s="836">
        <v>2</v>
      </c>
      <c r="U719" s="838">
        <v>1</v>
      </c>
    </row>
    <row r="720" spans="1:21" ht="14.4" customHeight="1" x14ac:dyDescent="0.3">
      <c r="A720" s="831">
        <v>4</v>
      </c>
      <c r="B720" s="832" t="s">
        <v>1698</v>
      </c>
      <c r="C720" s="832" t="s">
        <v>1705</v>
      </c>
      <c r="D720" s="833" t="s">
        <v>3118</v>
      </c>
      <c r="E720" s="834" t="s">
        <v>1739</v>
      </c>
      <c r="F720" s="832" t="s">
        <v>1701</v>
      </c>
      <c r="G720" s="832" t="s">
        <v>1940</v>
      </c>
      <c r="H720" s="832" t="s">
        <v>555</v>
      </c>
      <c r="I720" s="832" t="s">
        <v>2097</v>
      </c>
      <c r="J720" s="832" t="s">
        <v>2098</v>
      </c>
      <c r="K720" s="832" t="s">
        <v>2099</v>
      </c>
      <c r="L720" s="835">
        <v>175</v>
      </c>
      <c r="M720" s="835">
        <v>1400</v>
      </c>
      <c r="N720" s="832">
        <v>8</v>
      </c>
      <c r="O720" s="836">
        <v>6</v>
      </c>
      <c r="P720" s="835">
        <v>350</v>
      </c>
      <c r="Q720" s="837">
        <v>0.25</v>
      </c>
      <c r="R720" s="832">
        <v>2</v>
      </c>
      <c r="S720" s="837">
        <v>0.25</v>
      </c>
      <c r="T720" s="836">
        <v>2</v>
      </c>
      <c r="U720" s="838">
        <v>0.33333333333333331</v>
      </c>
    </row>
    <row r="721" spans="1:21" ht="14.4" customHeight="1" x14ac:dyDescent="0.3">
      <c r="A721" s="831">
        <v>4</v>
      </c>
      <c r="B721" s="832" t="s">
        <v>1698</v>
      </c>
      <c r="C721" s="832" t="s">
        <v>1705</v>
      </c>
      <c r="D721" s="833" t="s">
        <v>3118</v>
      </c>
      <c r="E721" s="834" t="s">
        <v>1739</v>
      </c>
      <c r="F721" s="832" t="s">
        <v>1701</v>
      </c>
      <c r="G721" s="832" t="s">
        <v>1940</v>
      </c>
      <c r="H721" s="832" t="s">
        <v>555</v>
      </c>
      <c r="I721" s="832" t="s">
        <v>2100</v>
      </c>
      <c r="J721" s="832" t="s">
        <v>2098</v>
      </c>
      <c r="K721" s="832" t="s">
        <v>2101</v>
      </c>
      <c r="L721" s="835">
        <v>135</v>
      </c>
      <c r="M721" s="835">
        <v>270</v>
      </c>
      <c r="N721" s="832">
        <v>2</v>
      </c>
      <c r="O721" s="836">
        <v>2</v>
      </c>
      <c r="P721" s="835">
        <v>135</v>
      </c>
      <c r="Q721" s="837">
        <v>0.5</v>
      </c>
      <c r="R721" s="832">
        <v>1</v>
      </c>
      <c r="S721" s="837">
        <v>0.5</v>
      </c>
      <c r="T721" s="836">
        <v>1</v>
      </c>
      <c r="U721" s="838">
        <v>0.5</v>
      </c>
    </row>
    <row r="722" spans="1:21" ht="14.4" customHeight="1" x14ac:dyDescent="0.3">
      <c r="A722" s="831">
        <v>4</v>
      </c>
      <c r="B722" s="832" t="s">
        <v>1698</v>
      </c>
      <c r="C722" s="832" t="s">
        <v>1705</v>
      </c>
      <c r="D722" s="833" t="s">
        <v>3118</v>
      </c>
      <c r="E722" s="834" t="s">
        <v>1739</v>
      </c>
      <c r="F722" s="832" t="s">
        <v>1701</v>
      </c>
      <c r="G722" s="832" t="s">
        <v>1940</v>
      </c>
      <c r="H722" s="832" t="s">
        <v>555</v>
      </c>
      <c r="I722" s="832" t="s">
        <v>2102</v>
      </c>
      <c r="J722" s="832" t="s">
        <v>2103</v>
      </c>
      <c r="K722" s="832" t="s">
        <v>1981</v>
      </c>
      <c r="L722" s="835">
        <v>1526.74</v>
      </c>
      <c r="M722" s="835">
        <v>1526.74</v>
      </c>
      <c r="N722" s="832">
        <v>1</v>
      </c>
      <c r="O722" s="836">
        <v>1</v>
      </c>
      <c r="P722" s="835">
        <v>1526.74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4</v>
      </c>
      <c r="B723" s="832" t="s">
        <v>1698</v>
      </c>
      <c r="C723" s="832" t="s">
        <v>1705</v>
      </c>
      <c r="D723" s="833" t="s">
        <v>3118</v>
      </c>
      <c r="E723" s="834" t="s">
        <v>1739</v>
      </c>
      <c r="F723" s="832" t="s">
        <v>1701</v>
      </c>
      <c r="G723" s="832" t="s">
        <v>1940</v>
      </c>
      <c r="H723" s="832" t="s">
        <v>555</v>
      </c>
      <c r="I723" s="832" t="s">
        <v>2424</v>
      </c>
      <c r="J723" s="832" t="s">
        <v>2425</v>
      </c>
      <c r="K723" s="832" t="s">
        <v>2426</v>
      </c>
      <c r="L723" s="835">
        <v>188.16</v>
      </c>
      <c r="M723" s="835">
        <v>188.16</v>
      </c>
      <c r="N723" s="832">
        <v>1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4</v>
      </c>
      <c r="B724" s="832" t="s">
        <v>1698</v>
      </c>
      <c r="C724" s="832" t="s">
        <v>1705</v>
      </c>
      <c r="D724" s="833" t="s">
        <v>3118</v>
      </c>
      <c r="E724" s="834" t="s">
        <v>1739</v>
      </c>
      <c r="F724" s="832" t="s">
        <v>1701</v>
      </c>
      <c r="G724" s="832" t="s">
        <v>1940</v>
      </c>
      <c r="H724" s="832" t="s">
        <v>555</v>
      </c>
      <c r="I724" s="832" t="s">
        <v>2104</v>
      </c>
      <c r="J724" s="832" t="s">
        <v>2105</v>
      </c>
      <c r="K724" s="832" t="s">
        <v>2106</v>
      </c>
      <c r="L724" s="835">
        <v>2939</v>
      </c>
      <c r="M724" s="835">
        <v>8817</v>
      </c>
      <c r="N724" s="832">
        <v>3</v>
      </c>
      <c r="O724" s="836">
        <v>3</v>
      </c>
      <c r="P724" s="835">
        <v>8817</v>
      </c>
      <c r="Q724" s="837">
        <v>1</v>
      </c>
      <c r="R724" s="832">
        <v>3</v>
      </c>
      <c r="S724" s="837">
        <v>1</v>
      </c>
      <c r="T724" s="836">
        <v>3</v>
      </c>
      <c r="U724" s="838">
        <v>1</v>
      </c>
    </row>
    <row r="725" spans="1:21" ht="14.4" customHeight="1" x14ac:dyDescent="0.3">
      <c r="A725" s="831">
        <v>4</v>
      </c>
      <c r="B725" s="832" t="s">
        <v>1698</v>
      </c>
      <c r="C725" s="832" t="s">
        <v>1705</v>
      </c>
      <c r="D725" s="833" t="s">
        <v>3118</v>
      </c>
      <c r="E725" s="834" t="s">
        <v>1739</v>
      </c>
      <c r="F725" s="832" t="s">
        <v>1701</v>
      </c>
      <c r="G725" s="832" t="s">
        <v>1940</v>
      </c>
      <c r="H725" s="832" t="s">
        <v>555</v>
      </c>
      <c r="I725" s="832" t="s">
        <v>2520</v>
      </c>
      <c r="J725" s="832" t="s">
        <v>2521</v>
      </c>
      <c r="K725" s="832" t="s">
        <v>2522</v>
      </c>
      <c r="L725" s="835">
        <v>296.39999999999998</v>
      </c>
      <c r="M725" s="835">
        <v>296.39999999999998</v>
      </c>
      <c r="N725" s="832">
        <v>1</v>
      </c>
      <c r="O725" s="836">
        <v>1</v>
      </c>
      <c r="P725" s="835">
        <v>296.39999999999998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4</v>
      </c>
      <c r="B726" s="832" t="s">
        <v>1698</v>
      </c>
      <c r="C726" s="832" t="s">
        <v>1705</v>
      </c>
      <c r="D726" s="833" t="s">
        <v>3118</v>
      </c>
      <c r="E726" s="834" t="s">
        <v>1739</v>
      </c>
      <c r="F726" s="832" t="s">
        <v>1701</v>
      </c>
      <c r="G726" s="832" t="s">
        <v>1940</v>
      </c>
      <c r="H726" s="832" t="s">
        <v>555</v>
      </c>
      <c r="I726" s="832" t="s">
        <v>2747</v>
      </c>
      <c r="J726" s="832" t="s">
        <v>2748</v>
      </c>
      <c r="K726" s="832" t="s">
        <v>2749</v>
      </c>
      <c r="L726" s="835">
        <v>700</v>
      </c>
      <c r="M726" s="835">
        <v>700</v>
      </c>
      <c r="N726" s="832">
        <v>1</v>
      </c>
      <c r="O726" s="836">
        <v>1</v>
      </c>
      <c r="P726" s="835">
        <v>700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4</v>
      </c>
      <c r="B727" s="832" t="s">
        <v>1698</v>
      </c>
      <c r="C727" s="832" t="s">
        <v>1705</v>
      </c>
      <c r="D727" s="833" t="s">
        <v>3118</v>
      </c>
      <c r="E727" s="834" t="s">
        <v>1739</v>
      </c>
      <c r="F727" s="832" t="s">
        <v>1701</v>
      </c>
      <c r="G727" s="832" t="s">
        <v>1940</v>
      </c>
      <c r="H727" s="832" t="s">
        <v>555</v>
      </c>
      <c r="I727" s="832" t="s">
        <v>2750</v>
      </c>
      <c r="J727" s="832" t="s">
        <v>2461</v>
      </c>
      <c r="K727" s="832" t="s">
        <v>2751</v>
      </c>
      <c r="L727" s="835">
        <v>1487.79</v>
      </c>
      <c r="M727" s="835">
        <v>8926.74</v>
      </c>
      <c r="N727" s="832">
        <v>6</v>
      </c>
      <c r="O727" s="836">
        <v>1</v>
      </c>
      <c r="P727" s="835">
        <v>8926.74</v>
      </c>
      <c r="Q727" s="837">
        <v>1</v>
      </c>
      <c r="R727" s="832">
        <v>6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4</v>
      </c>
      <c r="B728" s="832" t="s">
        <v>1698</v>
      </c>
      <c r="C728" s="832" t="s">
        <v>1705</v>
      </c>
      <c r="D728" s="833" t="s">
        <v>3118</v>
      </c>
      <c r="E728" s="834" t="s">
        <v>1739</v>
      </c>
      <c r="F728" s="832" t="s">
        <v>1701</v>
      </c>
      <c r="G728" s="832" t="s">
        <v>1940</v>
      </c>
      <c r="H728" s="832" t="s">
        <v>555</v>
      </c>
      <c r="I728" s="832" t="s">
        <v>2116</v>
      </c>
      <c r="J728" s="832" t="s">
        <v>2117</v>
      </c>
      <c r="K728" s="832" t="s">
        <v>2118</v>
      </c>
      <c r="L728" s="835">
        <v>2184.6799999999998</v>
      </c>
      <c r="M728" s="835">
        <v>6554.0399999999991</v>
      </c>
      <c r="N728" s="832">
        <v>3</v>
      </c>
      <c r="O728" s="836">
        <v>1</v>
      </c>
      <c r="P728" s="835">
        <v>6554.0399999999991</v>
      </c>
      <c r="Q728" s="837">
        <v>1</v>
      </c>
      <c r="R728" s="832">
        <v>3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4</v>
      </c>
      <c r="B729" s="832" t="s">
        <v>1698</v>
      </c>
      <c r="C729" s="832" t="s">
        <v>1705</v>
      </c>
      <c r="D729" s="833" t="s">
        <v>3118</v>
      </c>
      <c r="E729" s="834" t="s">
        <v>1739</v>
      </c>
      <c r="F729" s="832" t="s">
        <v>1701</v>
      </c>
      <c r="G729" s="832" t="s">
        <v>1940</v>
      </c>
      <c r="H729" s="832" t="s">
        <v>555</v>
      </c>
      <c r="I729" s="832" t="s">
        <v>2752</v>
      </c>
      <c r="J729" s="832" t="s">
        <v>2753</v>
      </c>
      <c r="K729" s="832" t="s">
        <v>2754</v>
      </c>
      <c r="L729" s="835">
        <v>1499.96</v>
      </c>
      <c r="M729" s="835">
        <v>5999.84</v>
      </c>
      <c r="N729" s="832">
        <v>4</v>
      </c>
      <c r="O729" s="836">
        <v>2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4</v>
      </c>
      <c r="B730" s="832" t="s">
        <v>1698</v>
      </c>
      <c r="C730" s="832" t="s">
        <v>1705</v>
      </c>
      <c r="D730" s="833" t="s">
        <v>3118</v>
      </c>
      <c r="E730" s="834" t="s">
        <v>1739</v>
      </c>
      <c r="F730" s="832" t="s">
        <v>1701</v>
      </c>
      <c r="G730" s="832" t="s">
        <v>1940</v>
      </c>
      <c r="H730" s="832" t="s">
        <v>555</v>
      </c>
      <c r="I730" s="832" t="s">
        <v>2755</v>
      </c>
      <c r="J730" s="832" t="s">
        <v>2649</v>
      </c>
      <c r="K730" s="832" t="s">
        <v>2756</v>
      </c>
      <c r="L730" s="835">
        <v>599.79999999999995</v>
      </c>
      <c r="M730" s="835">
        <v>599.79999999999995</v>
      </c>
      <c r="N730" s="832">
        <v>1</v>
      </c>
      <c r="O730" s="836">
        <v>1</v>
      </c>
      <c r="P730" s="835">
        <v>599.79999999999995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4</v>
      </c>
      <c r="B731" s="832" t="s">
        <v>1698</v>
      </c>
      <c r="C731" s="832" t="s">
        <v>1705</v>
      </c>
      <c r="D731" s="833" t="s">
        <v>3118</v>
      </c>
      <c r="E731" s="834" t="s">
        <v>1739</v>
      </c>
      <c r="F731" s="832" t="s">
        <v>1701</v>
      </c>
      <c r="G731" s="832" t="s">
        <v>1940</v>
      </c>
      <c r="H731" s="832" t="s">
        <v>555</v>
      </c>
      <c r="I731" s="832" t="s">
        <v>2136</v>
      </c>
      <c r="J731" s="832" t="s">
        <v>2137</v>
      </c>
      <c r="K731" s="832" t="s">
        <v>2138</v>
      </c>
      <c r="L731" s="835">
        <v>208.05</v>
      </c>
      <c r="M731" s="835">
        <v>208.05</v>
      </c>
      <c r="N731" s="832">
        <v>1</v>
      </c>
      <c r="O731" s="836">
        <v>1</v>
      </c>
      <c r="P731" s="835">
        <v>208.05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4</v>
      </c>
      <c r="B732" s="832" t="s">
        <v>1698</v>
      </c>
      <c r="C732" s="832" t="s">
        <v>1705</v>
      </c>
      <c r="D732" s="833" t="s">
        <v>3118</v>
      </c>
      <c r="E732" s="834" t="s">
        <v>1739</v>
      </c>
      <c r="F732" s="832" t="s">
        <v>1701</v>
      </c>
      <c r="G732" s="832" t="s">
        <v>1940</v>
      </c>
      <c r="H732" s="832" t="s">
        <v>555</v>
      </c>
      <c r="I732" s="832" t="s">
        <v>2757</v>
      </c>
      <c r="J732" s="832" t="s">
        <v>2758</v>
      </c>
      <c r="K732" s="832" t="s">
        <v>2759</v>
      </c>
      <c r="L732" s="835">
        <v>2444.8000000000002</v>
      </c>
      <c r="M732" s="835">
        <v>2444.8000000000002</v>
      </c>
      <c r="N732" s="832">
        <v>1</v>
      </c>
      <c r="O732" s="836">
        <v>1</v>
      </c>
      <c r="P732" s="835">
        <v>2444.8000000000002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4</v>
      </c>
      <c r="B733" s="832" t="s">
        <v>1698</v>
      </c>
      <c r="C733" s="832" t="s">
        <v>1705</v>
      </c>
      <c r="D733" s="833" t="s">
        <v>3118</v>
      </c>
      <c r="E733" s="834" t="s">
        <v>1739</v>
      </c>
      <c r="F733" s="832" t="s">
        <v>1701</v>
      </c>
      <c r="G733" s="832" t="s">
        <v>1940</v>
      </c>
      <c r="H733" s="832" t="s">
        <v>555</v>
      </c>
      <c r="I733" s="832" t="s">
        <v>2760</v>
      </c>
      <c r="J733" s="832" t="s">
        <v>2753</v>
      </c>
      <c r="K733" s="832" t="s">
        <v>2761</v>
      </c>
      <c r="L733" s="835">
        <v>1499.96</v>
      </c>
      <c r="M733" s="835">
        <v>5999.84</v>
      </c>
      <c r="N733" s="832">
        <v>4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4</v>
      </c>
      <c r="B734" s="832" t="s">
        <v>1698</v>
      </c>
      <c r="C734" s="832" t="s">
        <v>1705</v>
      </c>
      <c r="D734" s="833" t="s">
        <v>3118</v>
      </c>
      <c r="E734" s="834" t="s">
        <v>1739</v>
      </c>
      <c r="F734" s="832" t="s">
        <v>1701</v>
      </c>
      <c r="G734" s="832" t="s">
        <v>1940</v>
      </c>
      <c r="H734" s="832" t="s">
        <v>555</v>
      </c>
      <c r="I734" s="832" t="s">
        <v>2139</v>
      </c>
      <c r="J734" s="832" t="s">
        <v>2140</v>
      </c>
      <c r="K734" s="832" t="s">
        <v>2141</v>
      </c>
      <c r="L734" s="835">
        <v>1629.94</v>
      </c>
      <c r="M734" s="835">
        <v>24449.100000000002</v>
      </c>
      <c r="N734" s="832">
        <v>15</v>
      </c>
      <c r="O734" s="836">
        <v>3</v>
      </c>
      <c r="P734" s="835">
        <v>24449.100000000002</v>
      </c>
      <c r="Q734" s="837">
        <v>1</v>
      </c>
      <c r="R734" s="832">
        <v>15</v>
      </c>
      <c r="S734" s="837">
        <v>1</v>
      </c>
      <c r="T734" s="836">
        <v>3</v>
      </c>
      <c r="U734" s="838">
        <v>1</v>
      </c>
    </row>
    <row r="735" spans="1:21" ht="14.4" customHeight="1" x14ac:dyDescent="0.3">
      <c r="A735" s="831">
        <v>4</v>
      </c>
      <c r="B735" s="832" t="s">
        <v>1698</v>
      </c>
      <c r="C735" s="832" t="s">
        <v>1705</v>
      </c>
      <c r="D735" s="833" t="s">
        <v>3118</v>
      </c>
      <c r="E735" s="834" t="s">
        <v>1739</v>
      </c>
      <c r="F735" s="832" t="s">
        <v>1701</v>
      </c>
      <c r="G735" s="832" t="s">
        <v>1940</v>
      </c>
      <c r="H735" s="832" t="s">
        <v>555</v>
      </c>
      <c r="I735" s="832" t="s">
        <v>2463</v>
      </c>
      <c r="J735" s="832" t="s">
        <v>2464</v>
      </c>
      <c r="K735" s="832" t="s">
        <v>2465</v>
      </c>
      <c r="L735" s="835">
        <v>1992.32</v>
      </c>
      <c r="M735" s="835">
        <v>9961.6</v>
      </c>
      <c r="N735" s="832">
        <v>5</v>
      </c>
      <c r="O735" s="836">
        <v>1</v>
      </c>
      <c r="P735" s="835">
        <v>9961.6</v>
      </c>
      <c r="Q735" s="837">
        <v>1</v>
      </c>
      <c r="R735" s="832">
        <v>5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4</v>
      </c>
      <c r="B736" s="832" t="s">
        <v>1698</v>
      </c>
      <c r="C736" s="832" t="s">
        <v>1705</v>
      </c>
      <c r="D736" s="833" t="s">
        <v>3118</v>
      </c>
      <c r="E736" s="834" t="s">
        <v>1739</v>
      </c>
      <c r="F736" s="832" t="s">
        <v>1701</v>
      </c>
      <c r="G736" s="832" t="s">
        <v>1940</v>
      </c>
      <c r="H736" s="832" t="s">
        <v>555</v>
      </c>
      <c r="I736" s="832" t="s">
        <v>2154</v>
      </c>
      <c r="J736" s="832" t="s">
        <v>2155</v>
      </c>
      <c r="K736" s="832" t="s">
        <v>2156</v>
      </c>
      <c r="L736" s="835">
        <v>1204.22</v>
      </c>
      <c r="M736" s="835">
        <v>2408.44</v>
      </c>
      <c r="N736" s="832">
        <v>2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4</v>
      </c>
      <c r="B737" s="832" t="s">
        <v>1698</v>
      </c>
      <c r="C737" s="832" t="s">
        <v>1705</v>
      </c>
      <c r="D737" s="833" t="s">
        <v>3118</v>
      </c>
      <c r="E737" s="834" t="s">
        <v>1739</v>
      </c>
      <c r="F737" s="832" t="s">
        <v>1701</v>
      </c>
      <c r="G737" s="832" t="s">
        <v>1940</v>
      </c>
      <c r="H737" s="832" t="s">
        <v>555</v>
      </c>
      <c r="I737" s="832" t="s">
        <v>2157</v>
      </c>
      <c r="J737" s="832" t="s">
        <v>2158</v>
      </c>
      <c r="K737" s="832" t="s">
        <v>2159</v>
      </c>
      <c r="L737" s="835">
        <v>1350</v>
      </c>
      <c r="M737" s="835">
        <v>2700</v>
      </c>
      <c r="N737" s="832">
        <v>2</v>
      </c>
      <c r="O737" s="836">
        <v>1</v>
      </c>
      <c r="P737" s="835">
        <v>2700</v>
      </c>
      <c r="Q737" s="837">
        <v>1</v>
      </c>
      <c r="R737" s="832">
        <v>2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4</v>
      </c>
      <c r="B738" s="832" t="s">
        <v>1698</v>
      </c>
      <c r="C738" s="832" t="s">
        <v>1705</v>
      </c>
      <c r="D738" s="833" t="s">
        <v>3118</v>
      </c>
      <c r="E738" s="834" t="s">
        <v>1739</v>
      </c>
      <c r="F738" s="832" t="s">
        <v>1701</v>
      </c>
      <c r="G738" s="832" t="s">
        <v>1906</v>
      </c>
      <c r="H738" s="832" t="s">
        <v>555</v>
      </c>
      <c r="I738" s="832" t="s">
        <v>2163</v>
      </c>
      <c r="J738" s="832" t="s">
        <v>1911</v>
      </c>
      <c r="K738" s="832" t="s">
        <v>2164</v>
      </c>
      <c r="L738" s="835">
        <v>100</v>
      </c>
      <c r="M738" s="835">
        <v>400</v>
      </c>
      <c r="N738" s="832">
        <v>4</v>
      </c>
      <c r="O738" s="836">
        <v>2</v>
      </c>
      <c r="P738" s="835">
        <v>400</v>
      </c>
      <c r="Q738" s="837">
        <v>1</v>
      </c>
      <c r="R738" s="832">
        <v>4</v>
      </c>
      <c r="S738" s="837">
        <v>1</v>
      </c>
      <c r="T738" s="836">
        <v>2</v>
      </c>
      <c r="U738" s="838">
        <v>1</v>
      </c>
    </row>
    <row r="739" spans="1:21" ht="14.4" customHeight="1" x14ac:dyDescent="0.3">
      <c r="A739" s="831">
        <v>4</v>
      </c>
      <c r="B739" s="832" t="s">
        <v>1698</v>
      </c>
      <c r="C739" s="832" t="s">
        <v>1705</v>
      </c>
      <c r="D739" s="833" t="s">
        <v>3118</v>
      </c>
      <c r="E739" s="834" t="s">
        <v>1739</v>
      </c>
      <c r="F739" s="832" t="s">
        <v>1701</v>
      </c>
      <c r="G739" s="832" t="s">
        <v>2168</v>
      </c>
      <c r="H739" s="832" t="s">
        <v>555</v>
      </c>
      <c r="I739" s="832" t="s">
        <v>2169</v>
      </c>
      <c r="J739" s="832" t="s">
        <v>2170</v>
      </c>
      <c r="K739" s="832" t="s">
        <v>2171</v>
      </c>
      <c r="L739" s="835">
        <v>410</v>
      </c>
      <c r="M739" s="835">
        <v>4100</v>
      </c>
      <c r="N739" s="832">
        <v>10</v>
      </c>
      <c r="O739" s="836">
        <v>10</v>
      </c>
      <c r="P739" s="835">
        <v>3690</v>
      </c>
      <c r="Q739" s="837">
        <v>0.9</v>
      </c>
      <c r="R739" s="832">
        <v>9</v>
      </c>
      <c r="S739" s="837">
        <v>0.9</v>
      </c>
      <c r="T739" s="836">
        <v>9</v>
      </c>
      <c r="U739" s="838">
        <v>0.9</v>
      </c>
    </row>
    <row r="740" spans="1:21" ht="14.4" customHeight="1" x14ac:dyDescent="0.3">
      <c r="A740" s="831">
        <v>4</v>
      </c>
      <c r="B740" s="832" t="s">
        <v>1698</v>
      </c>
      <c r="C740" s="832" t="s">
        <v>1705</v>
      </c>
      <c r="D740" s="833" t="s">
        <v>3118</v>
      </c>
      <c r="E740" s="834" t="s">
        <v>1739</v>
      </c>
      <c r="F740" s="832" t="s">
        <v>1701</v>
      </c>
      <c r="G740" s="832" t="s">
        <v>2168</v>
      </c>
      <c r="H740" s="832" t="s">
        <v>555</v>
      </c>
      <c r="I740" s="832" t="s">
        <v>2172</v>
      </c>
      <c r="J740" s="832" t="s">
        <v>2173</v>
      </c>
      <c r="K740" s="832" t="s">
        <v>2174</v>
      </c>
      <c r="L740" s="835">
        <v>566</v>
      </c>
      <c r="M740" s="835">
        <v>566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4</v>
      </c>
      <c r="B741" s="832" t="s">
        <v>1698</v>
      </c>
      <c r="C741" s="832" t="s">
        <v>1705</v>
      </c>
      <c r="D741" s="833" t="s">
        <v>3118</v>
      </c>
      <c r="E741" s="834" t="s">
        <v>1739</v>
      </c>
      <c r="F741" s="832" t="s">
        <v>1701</v>
      </c>
      <c r="G741" s="832" t="s">
        <v>2762</v>
      </c>
      <c r="H741" s="832" t="s">
        <v>555</v>
      </c>
      <c r="I741" s="832" t="s">
        <v>2763</v>
      </c>
      <c r="J741" s="832" t="s">
        <v>2764</v>
      </c>
      <c r="K741" s="832" t="s">
        <v>2765</v>
      </c>
      <c r="L741" s="835">
        <v>0</v>
      </c>
      <c r="M741" s="835">
        <v>0</v>
      </c>
      <c r="N741" s="832">
        <v>1</v>
      </c>
      <c r="O741" s="836">
        <v>1</v>
      </c>
      <c r="P741" s="835"/>
      <c r="Q741" s="837"/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4</v>
      </c>
      <c r="B742" s="832" t="s">
        <v>1698</v>
      </c>
      <c r="C742" s="832" t="s">
        <v>1705</v>
      </c>
      <c r="D742" s="833" t="s">
        <v>3118</v>
      </c>
      <c r="E742" s="834" t="s">
        <v>1740</v>
      </c>
      <c r="F742" s="832" t="s">
        <v>1699</v>
      </c>
      <c r="G742" s="832" t="s">
        <v>2766</v>
      </c>
      <c r="H742" s="832" t="s">
        <v>555</v>
      </c>
      <c r="I742" s="832" t="s">
        <v>2767</v>
      </c>
      <c r="J742" s="832" t="s">
        <v>2768</v>
      </c>
      <c r="K742" s="832" t="s">
        <v>2769</v>
      </c>
      <c r="L742" s="835">
        <v>58.86</v>
      </c>
      <c r="M742" s="835">
        <v>117.72</v>
      </c>
      <c r="N742" s="832">
        <v>2</v>
      </c>
      <c r="O742" s="836">
        <v>1</v>
      </c>
      <c r="P742" s="835">
        <v>117.72</v>
      </c>
      <c r="Q742" s="837">
        <v>1</v>
      </c>
      <c r="R742" s="832">
        <v>2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4</v>
      </c>
      <c r="B743" s="832" t="s">
        <v>1698</v>
      </c>
      <c r="C743" s="832" t="s">
        <v>1705</v>
      </c>
      <c r="D743" s="833" t="s">
        <v>3118</v>
      </c>
      <c r="E743" s="834" t="s">
        <v>1740</v>
      </c>
      <c r="F743" s="832" t="s">
        <v>1699</v>
      </c>
      <c r="G743" s="832" t="s">
        <v>2186</v>
      </c>
      <c r="H743" s="832" t="s">
        <v>555</v>
      </c>
      <c r="I743" s="832" t="s">
        <v>2481</v>
      </c>
      <c r="J743" s="832" t="s">
        <v>2188</v>
      </c>
      <c r="K743" s="832" t="s">
        <v>2482</v>
      </c>
      <c r="L743" s="835">
        <v>91.11</v>
      </c>
      <c r="M743" s="835">
        <v>182.22</v>
      </c>
      <c r="N743" s="832">
        <v>2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4</v>
      </c>
      <c r="B744" s="832" t="s">
        <v>1698</v>
      </c>
      <c r="C744" s="832" t="s">
        <v>1705</v>
      </c>
      <c r="D744" s="833" t="s">
        <v>3118</v>
      </c>
      <c r="E744" s="834" t="s">
        <v>1740</v>
      </c>
      <c r="F744" s="832" t="s">
        <v>1699</v>
      </c>
      <c r="G744" s="832" t="s">
        <v>1853</v>
      </c>
      <c r="H744" s="832" t="s">
        <v>555</v>
      </c>
      <c r="I744" s="832" t="s">
        <v>2190</v>
      </c>
      <c r="J744" s="832" t="s">
        <v>889</v>
      </c>
      <c r="K744" s="832" t="s">
        <v>2191</v>
      </c>
      <c r="L744" s="835">
        <v>75.05</v>
      </c>
      <c r="M744" s="835">
        <v>75.05</v>
      </c>
      <c r="N744" s="832">
        <v>1</v>
      </c>
      <c r="O744" s="836">
        <v>0.5</v>
      </c>
      <c r="P744" s="835">
        <v>75.05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4</v>
      </c>
      <c r="B745" s="832" t="s">
        <v>1698</v>
      </c>
      <c r="C745" s="832" t="s">
        <v>1705</v>
      </c>
      <c r="D745" s="833" t="s">
        <v>3118</v>
      </c>
      <c r="E745" s="834" t="s">
        <v>1740</v>
      </c>
      <c r="F745" s="832" t="s">
        <v>1699</v>
      </c>
      <c r="G745" s="832" t="s">
        <v>2276</v>
      </c>
      <c r="H745" s="832" t="s">
        <v>555</v>
      </c>
      <c r="I745" s="832" t="s">
        <v>2277</v>
      </c>
      <c r="J745" s="832" t="s">
        <v>595</v>
      </c>
      <c r="K745" s="832" t="s">
        <v>2278</v>
      </c>
      <c r="L745" s="835">
        <v>0</v>
      </c>
      <c r="M745" s="835">
        <v>0</v>
      </c>
      <c r="N745" s="832">
        <v>1</v>
      </c>
      <c r="O745" s="836">
        <v>1</v>
      </c>
      <c r="P745" s="835"/>
      <c r="Q745" s="837"/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4</v>
      </c>
      <c r="B746" s="832" t="s">
        <v>1698</v>
      </c>
      <c r="C746" s="832" t="s">
        <v>1705</v>
      </c>
      <c r="D746" s="833" t="s">
        <v>3118</v>
      </c>
      <c r="E746" s="834" t="s">
        <v>1740</v>
      </c>
      <c r="F746" s="832" t="s">
        <v>1699</v>
      </c>
      <c r="G746" s="832" t="s">
        <v>1894</v>
      </c>
      <c r="H746" s="832" t="s">
        <v>555</v>
      </c>
      <c r="I746" s="832" t="s">
        <v>1895</v>
      </c>
      <c r="J746" s="832" t="s">
        <v>1896</v>
      </c>
      <c r="K746" s="832" t="s">
        <v>1897</v>
      </c>
      <c r="L746" s="835">
        <v>132.97999999999999</v>
      </c>
      <c r="M746" s="835">
        <v>531.91999999999996</v>
      </c>
      <c r="N746" s="832">
        <v>4</v>
      </c>
      <c r="O746" s="836">
        <v>0.5</v>
      </c>
      <c r="P746" s="835">
        <v>531.91999999999996</v>
      </c>
      <c r="Q746" s="837">
        <v>1</v>
      </c>
      <c r="R746" s="832">
        <v>4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4</v>
      </c>
      <c r="B747" s="832" t="s">
        <v>1698</v>
      </c>
      <c r="C747" s="832" t="s">
        <v>1705</v>
      </c>
      <c r="D747" s="833" t="s">
        <v>3118</v>
      </c>
      <c r="E747" s="834" t="s">
        <v>1740</v>
      </c>
      <c r="F747" s="832" t="s">
        <v>1699</v>
      </c>
      <c r="G747" s="832" t="s">
        <v>1775</v>
      </c>
      <c r="H747" s="832" t="s">
        <v>555</v>
      </c>
      <c r="I747" s="832" t="s">
        <v>2770</v>
      </c>
      <c r="J747" s="832" t="s">
        <v>1777</v>
      </c>
      <c r="K747" s="832" t="s">
        <v>2771</v>
      </c>
      <c r="L747" s="835">
        <v>73.989999999999995</v>
      </c>
      <c r="M747" s="835">
        <v>73.989999999999995</v>
      </c>
      <c r="N747" s="832">
        <v>1</v>
      </c>
      <c r="O747" s="836">
        <v>0.5</v>
      </c>
      <c r="P747" s="835">
        <v>73.989999999999995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4</v>
      </c>
      <c r="B748" s="832" t="s">
        <v>1698</v>
      </c>
      <c r="C748" s="832" t="s">
        <v>1705</v>
      </c>
      <c r="D748" s="833" t="s">
        <v>3118</v>
      </c>
      <c r="E748" s="834" t="s">
        <v>1740</v>
      </c>
      <c r="F748" s="832" t="s">
        <v>1699</v>
      </c>
      <c r="G748" s="832" t="s">
        <v>2538</v>
      </c>
      <c r="H748" s="832" t="s">
        <v>555</v>
      </c>
      <c r="I748" s="832" t="s">
        <v>2539</v>
      </c>
      <c r="J748" s="832" t="s">
        <v>873</v>
      </c>
      <c r="K748" s="832" t="s">
        <v>2540</v>
      </c>
      <c r="L748" s="835">
        <v>0</v>
      </c>
      <c r="M748" s="835">
        <v>0</v>
      </c>
      <c r="N748" s="832">
        <v>3</v>
      </c>
      <c r="O748" s="836">
        <v>1</v>
      </c>
      <c r="P748" s="835"/>
      <c r="Q748" s="837"/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4</v>
      </c>
      <c r="B749" s="832" t="s">
        <v>1698</v>
      </c>
      <c r="C749" s="832" t="s">
        <v>1705</v>
      </c>
      <c r="D749" s="833" t="s">
        <v>3118</v>
      </c>
      <c r="E749" s="834" t="s">
        <v>1740</v>
      </c>
      <c r="F749" s="832" t="s">
        <v>1699</v>
      </c>
      <c r="G749" s="832" t="s">
        <v>2219</v>
      </c>
      <c r="H749" s="832" t="s">
        <v>555</v>
      </c>
      <c r="I749" s="832" t="s">
        <v>2220</v>
      </c>
      <c r="J749" s="832" t="s">
        <v>2221</v>
      </c>
      <c r="K749" s="832" t="s">
        <v>2222</v>
      </c>
      <c r="L749" s="835">
        <v>140.72</v>
      </c>
      <c r="M749" s="835">
        <v>562.88</v>
      </c>
      <c r="N749" s="832">
        <v>4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4</v>
      </c>
      <c r="B750" s="832" t="s">
        <v>1698</v>
      </c>
      <c r="C750" s="832" t="s">
        <v>1705</v>
      </c>
      <c r="D750" s="833" t="s">
        <v>3118</v>
      </c>
      <c r="E750" s="834" t="s">
        <v>1740</v>
      </c>
      <c r="F750" s="832" t="s">
        <v>1699</v>
      </c>
      <c r="G750" s="832" t="s">
        <v>2219</v>
      </c>
      <c r="H750" s="832" t="s">
        <v>555</v>
      </c>
      <c r="I750" s="832" t="s">
        <v>2772</v>
      </c>
      <c r="J750" s="832" t="s">
        <v>2221</v>
      </c>
      <c r="K750" s="832" t="s">
        <v>2222</v>
      </c>
      <c r="L750" s="835">
        <v>140.72</v>
      </c>
      <c r="M750" s="835">
        <v>562.88</v>
      </c>
      <c r="N750" s="832">
        <v>4</v>
      </c>
      <c r="O750" s="836">
        <v>0.5</v>
      </c>
      <c r="P750" s="835">
        <v>562.88</v>
      </c>
      <c r="Q750" s="837">
        <v>1</v>
      </c>
      <c r="R750" s="832">
        <v>4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4</v>
      </c>
      <c r="B751" s="832" t="s">
        <v>1698</v>
      </c>
      <c r="C751" s="832" t="s">
        <v>1705</v>
      </c>
      <c r="D751" s="833" t="s">
        <v>3118</v>
      </c>
      <c r="E751" s="834" t="s">
        <v>1740</v>
      </c>
      <c r="F751" s="832" t="s">
        <v>1699</v>
      </c>
      <c r="G751" s="832" t="s">
        <v>1871</v>
      </c>
      <c r="H751" s="832" t="s">
        <v>555</v>
      </c>
      <c r="I751" s="832" t="s">
        <v>1872</v>
      </c>
      <c r="J751" s="832" t="s">
        <v>628</v>
      </c>
      <c r="K751" s="832" t="s">
        <v>1873</v>
      </c>
      <c r="L751" s="835">
        <v>53.57</v>
      </c>
      <c r="M751" s="835">
        <v>107.14</v>
      </c>
      <c r="N751" s="832">
        <v>2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4</v>
      </c>
      <c r="B752" s="832" t="s">
        <v>1698</v>
      </c>
      <c r="C752" s="832" t="s">
        <v>1705</v>
      </c>
      <c r="D752" s="833" t="s">
        <v>3118</v>
      </c>
      <c r="E752" s="834" t="s">
        <v>1740</v>
      </c>
      <c r="F752" s="832" t="s">
        <v>1699</v>
      </c>
      <c r="G752" s="832" t="s">
        <v>1760</v>
      </c>
      <c r="H752" s="832" t="s">
        <v>597</v>
      </c>
      <c r="I752" s="832" t="s">
        <v>2773</v>
      </c>
      <c r="J752" s="832" t="s">
        <v>660</v>
      </c>
      <c r="K752" s="832" t="s">
        <v>2774</v>
      </c>
      <c r="L752" s="835">
        <v>369.5</v>
      </c>
      <c r="M752" s="835">
        <v>369.5</v>
      </c>
      <c r="N752" s="832">
        <v>1</v>
      </c>
      <c r="O752" s="836">
        <v>1</v>
      </c>
      <c r="P752" s="835">
        <v>369.5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4</v>
      </c>
      <c r="B753" s="832" t="s">
        <v>1698</v>
      </c>
      <c r="C753" s="832" t="s">
        <v>1705</v>
      </c>
      <c r="D753" s="833" t="s">
        <v>3118</v>
      </c>
      <c r="E753" s="834" t="s">
        <v>1740</v>
      </c>
      <c r="F753" s="832" t="s">
        <v>1699</v>
      </c>
      <c r="G753" s="832" t="s">
        <v>1763</v>
      </c>
      <c r="H753" s="832" t="s">
        <v>555</v>
      </c>
      <c r="I753" s="832" t="s">
        <v>1816</v>
      </c>
      <c r="J753" s="832" t="s">
        <v>670</v>
      </c>
      <c r="K753" s="832" t="s">
        <v>1817</v>
      </c>
      <c r="L753" s="835">
        <v>103.67</v>
      </c>
      <c r="M753" s="835">
        <v>622.02</v>
      </c>
      <c r="N753" s="832">
        <v>6</v>
      </c>
      <c r="O753" s="836">
        <v>1.5</v>
      </c>
      <c r="P753" s="835">
        <v>414.68</v>
      </c>
      <c r="Q753" s="837">
        <v>0.66666666666666674</v>
      </c>
      <c r="R753" s="832">
        <v>4</v>
      </c>
      <c r="S753" s="837">
        <v>0.66666666666666663</v>
      </c>
      <c r="T753" s="836">
        <v>1</v>
      </c>
      <c r="U753" s="838">
        <v>0.66666666666666663</v>
      </c>
    </row>
    <row r="754" spans="1:21" ht="14.4" customHeight="1" x14ac:dyDescent="0.3">
      <c r="A754" s="831">
        <v>4</v>
      </c>
      <c r="B754" s="832" t="s">
        <v>1698</v>
      </c>
      <c r="C754" s="832" t="s">
        <v>1705</v>
      </c>
      <c r="D754" s="833" t="s">
        <v>3118</v>
      </c>
      <c r="E754" s="834" t="s">
        <v>1740</v>
      </c>
      <c r="F754" s="832" t="s">
        <v>1699</v>
      </c>
      <c r="G754" s="832" t="s">
        <v>1891</v>
      </c>
      <c r="H754" s="832" t="s">
        <v>555</v>
      </c>
      <c r="I754" s="832" t="s">
        <v>2227</v>
      </c>
      <c r="J754" s="832" t="s">
        <v>600</v>
      </c>
      <c r="K754" s="832" t="s">
        <v>1893</v>
      </c>
      <c r="L754" s="835">
        <v>108.44</v>
      </c>
      <c r="M754" s="835">
        <v>108.44</v>
      </c>
      <c r="N754" s="832">
        <v>1</v>
      </c>
      <c r="O754" s="836">
        <v>0.5</v>
      </c>
      <c r="P754" s="835">
        <v>108.44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4</v>
      </c>
      <c r="B755" s="832" t="s">
        <v>1698</v>
      </c>
      <c r="C755" s="832" t="s">
        <v>1705</v>
      </c>
      <c r="D755" s="833" t="s">
        <v>3118</v>
      </c>
      <c r="E755" s="834" t="s">
        <v>1740</v>
      </c>
      <c r="F755" s="832" t="s">
        <v>1699</v>
      </c>
      <c r="G755" s="832" t="s">
        <v>1770</v>
      </c>
      <c r="H755" s="832" t="s">
        <v>597</v>
      </c>
      <c r="I755" s="832" t="s">
        <v>1341</v>
      </c>
      <c r="J755" s="832" t="s">
        <v>1342</v>
      </c>
      <c r="K755" s="832" t="s">
        <v>1343</v>
      </c>
      <c r="L755" s="835">
        <v>414.07</v>
      </c>
      <c r="M755" s="835">
        <v>1242.21</v>
      </c>
      <c r="N755" s="832">
        <v>3</v>
      </c>
      <c r="O755" s="836">
        <v>0.5</v>
      </c>
      <c r="P755" s="835">
        <v>1242.21</v>
      </c>
      <c r="Q755" s="837">
        <v>1</v>
      </c>
      <c r="R755" s="832">
        <v>3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4</v>
      </c>
      <c r="B756" s="832" t="s">
        <v>1698</v>
      </c>
      <c r="C756" s="832" t="s">
        <v>1705</v>
      </c>
      <c r="D756" s="833" t="s">
        <v>3118</v>
      </c>
      <c r="E756" s="834" t="s">
        <v>1740</v>
      </c>
      <c r="F756" s="832" t="s">
        <v>1699</v>
      </c>
      <c r="G756" s="832" t="s">
        <v>1901</v>
      </c>
      <c r="H756" s="832" t="s">
        <v>555</v>
      </c>
      <c r="I756" s="832" t="s">
        <v>1902</v>
      </c>
      <c r="J756" s="832" t="s">
        <v>1903</v>
      </c>
      <c r="K756" s="832" t="s">
        <v>1904</v>
      </c>
      <c r="L756" s="835">
        <v>50.32</v>
      </c>
      <c r="M756" s="835">
        <v>100.64</v>
      </c>
      <c r="N756" s="832">
        <v>2</v>
      </c>
      <c r="O756" s="836">
        <v>0.5</v>
      </c>
      <c r="P756" s="835">
        <v>100.64</v>
      </c>
      <c r="Q756" s="837">
        <v>1</v>
      </c>
      <c r="R756" s="832">
        <v>2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4</v>
      </c>
      <c r="B757" s="832" t="s">
        <v>1698</v>
      </c>
      <c r="C757" s="832" t="s">
        <v>1705</v>
      </c>
      <c r="D757" s="833" t="s">
        <v>3118</v>
      </c>
      <c r="E757" s="834" t="s">
        <v>1740</v>
      </c>
      <c r="F757" s="832" t="s">
        <v>1700</v>
      </c>
      <c r="G757" s="832" t="s">
        <v>1803</v>
      </c>
      <c r="H757" s="832" t="s">
        <v>555</v>
      </c>
      <c r="I757" s="832" t="s">
        <v>1804</v>
      </c>
      <c r="J757" s="832" t="s">
        <v>1805</v>
      </c>
      <c r="K757" s="832"/>
      <c r="L757" s="835">
        <v>0</v>
      </c>
      <c r="M757" s="835">
        <v>0</v>
      </c>
      <c r="N757" s="832">
        <v>2</v>
      </c>
      <c r="O757" s="836">
        <v>1.5</v>
      </c>
      <c r="P757" s="835">
        <v>0</v>
      </c>
      <c r="Q757" s="837"/>
      <c r="R757" s="832">
        <v>2</v>
      </c>
      <c r="S757" s="837">
        <v>1</v>
      </c>
      <c r="T757" s="836">
        <v>1.5</v>
      </c>
      <c r="U757" s="838">
        <v>1</v>
      </c>
    </row>
    <row r="758" spans="1:21" ht="14.4" customHeight="1" x14ac:dyDescent="0.3">
      <c r="A758" s="831">
        <v>4</v>
      </c>
      <c r="B758" s="832" t="s">
        <v>1698</v>
      </c>
      <c r="C758" s="832" t="s">
        <v>1705</v>
      </c>
      <c r="D758" s="833" t="s">
        <v>3118</v>
      </c>
      <c r="E758" s="834" t="s">
        <v>1740</v>
      </c>
      <c r="F758" s="832" t="s">
        <v>1700</v>
      </c>
      <c r="G758" s="832" t="s">
        <v>1803</v>
      </c>
      <c r="H758" s="832" t="s">
        <v>555</v>
      </c>
      <c r="I758" s="832" t="s">
        <v>1852</v>
      </c>
      <c r="J758" s="832" t="s">
        <v>1805</v>
      </c>
      <c r="K758" s="832"/>
      <c r="L758" s="835">
        <v>0</v>
      </c>
      <c r="M758" s="835">
        <v>0</v>
      </c>
      <c r="N758" s="832">
        <v>2</v>
      </c>
      <c r="O758" s="836">
        <v>2</v>
      </c>
      <c r="P758" s="835">
        <v>0</v>
      </c>
      <c r="Q758" s="837"/>
      <c r="R758" s="832">
        <v>2</v>
      </c>
      <c r="S758" s="837">
        <v>1</v>
      </c>
      <c r="T758" s="836">
        <v>2</v>
      </c>
      <c r="U758" s="838">
        <v>1</v>
      </c>
    </row>
    <row r="759" spans="1:21" ht="14.4" customHeight="1" x14ac:dyDescent="0.3">
      <c r="A759" s="831">
        <v>4</v>
      </c>
      <c r="B759" s="832" t="s">
        <v>1698</v>
      </c>
      <c r="C759" s="832" t="s">
        <v>1705</v>
      </c>
      <c r="D759" s="833" t="s">
        <v>3118</v>
      </c>
      <c r="E759" s="834" t="s">
        <v>1740</v>
      </c>
      <c r="F759" s="832" t="s">
        <v>1701</v>
      </c>
      <c r="G759" s="832" t="s">
        <v>1940</v>
      </c>
      <c r="H759" s="832" t="s">
        <v>555</v>
      </c>
      <c r="I759" s="832" t="s">
        <v>2015</v>
      </c>
      <c r="J759" s="832" t="s">
        <v>2016</v>
      </c>
      <c r="K759" s="832" t="s">
        <v>1952</v>
      </c>
      <c r="L759" s="835">
        <v>500</v>
      </c>
      <c r="M759" s="835">
        <v>1500</v>
      </c>
      <c r="N759" s="832">
        <v>3</v>
      </c>
      <c r="O759" s="836">
        <v>1</v>
      </c>
      <c r="P759" s="835">
        <v>1500</v>
      </c>
      <c r="Q759" s="837">
        <v>1</v>
      </c>
      <c r="R759" s="832">
        <v>3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4</v>
      </c>
      <c r="B760" s="832" t="s">
        <v>1698</v>
      </c>
      <c r="C760" s="832" t="s">
        <v>1705</v>
      </c>
      <c r="D760" s="833" t="s">
        <v>3118</v>
      </c>
      <c r="E760" s="834" t="s">
        <v>1740</v>
      </c>
      <c r="F760" s="832" t="s">
        <v>1701</v>
      </c>
      <c r="G760" s="832" t="s">
        <v>1940</v>
      </c>
      <c r="H760" s="832" t="s">
        <v>555</v>
      </c>
      <c r="I760" s="832" t="s">
        <v>2060</v>
      </c>
      <c r="J760" s="832" t="s">
        <v>2061</v>
      </c>
      <c r="K760" s="832" t="s">
        <v>2062</v>
      </c>
      <c r="L760" s="835">
        <v>1124.9000000000001</v>
      </c>
      <c r="M760" s="835">
        <v>4499.6000000000004</v>
      </c>
      <c r="N760" s="832">
        <v>4</v>
      </c>
      <c r="O760" s="836">
        <v>1</v>
      </c>
      <c r="P760" s="835">
        <v>4499.6000000000004</v>
      </c>
      <c r="Q760" s="837">
        <v>1</v>
      </c>
      <c r="R760" s="832">
        <v>4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4</v>
      </c>
      <c r="B761" s="832" t="s">
        <v>1698</v>
      </c>
      <c r="C761" s="832" t="s">
        <v>1705</v>
      </c>
      <c r="D761" s="833" t="s">
        <v>3118</v>
      </c>
      <c r="E761" s="834" t="s">
        <v>1740</v>
      </c>
      <c r="F761" s="832" t="s">
        <v>1701</v>
      </c>
      <c r="G761" s="832" t="s">
        <v>1940</v>
      </c>
      <c r="H761" s="832" t="s">
        <v>555</v>
      </c>
      <c r="I761" s="832" t="s">
        <v>2399</v>
      </c>
      <c r="J761" s="832" t="s">
        <v>2400</v>
      </c>
      <c r="K761" s="832" t="s">
        <v>2401</v>
      </c>
      <c r="L761" s="835">
        <v>5343.9</v>
      </c>
      <c r="M761" s="835">
        <v>16031.699999999999</v>
      </c>
      <c r="N761" s="832">
        <v>3</v>
      </c>
      <c r="O761" s="836">
        <v>1</v>
      </c>
      <c r="P761" s="835">
        <v>16031.699999999999</v>
      </c>
      <c r="Q761" s="837">
        <v>1</v>
      </c>
      <c r="R761" s="832">
        <v>3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4</v>
      </c>
      <c r="B762" s="832" t="s">
        <v>1698</v>
      </c>
      <c r="C762" s="832" t="s">
        <v>1705</v>
      </c>
      <c r="D762" s="833" t="s">
        <v>3118</v>
      </c>
      <c r="E762" s="834" t="s">
        <v>1740</v>
      </c>
      <c r="F762" s="832" t="s">
        <v>1701</v>
      </c>
      <c r="G762" s="832" t="s">
        <v>1906</v>
      </c>
      <c r="H762" s="832" t="s">
        <v>555</v>
      </c>
      <c r="I762" s="832" t="s">
        <v>2163</v>
      </c>
      <c r="J762" s="832" t="s">
        <v>1911</v>
      </c>
      <c r="K762" s="832" t="s">
        <v>2164</v>
      </c>
      <c r="L762" s="835">
        <v>100</v>
      </c>
      <c r="M762" s="835">
        <v>100</v>
      </c>
      <c r="N762" s="832">
        <v>1</v>
      </c>
      <c r="O762" s="836">
        <v>1</v>
      </c>
      <c r="P762" s="835">
        <v>100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4</v>
      </c>
      <c r="B763" s="832" t="s">
        <v>1698</v>
      </c>
      <c r="C763" s="832" t="s">
        <v>1705</v>
      </c>
      <c r="D763" s="833" t="s">
        <v>3118</v>
      </c>
      <c r="E763" s="834" t="s">
        <v>1740</v>
      </c>
      <c r="F763" s="832" t="s">
        <v>1701</v>
      </c>
      <c r="G763" s="832" t="s">
        <v>2168</v>
      </c>
      <c r="H763" s="832" t="s">
        <v>555</v>
      </c>
      <c r="I763" s="832" t="s">
        <v>2169</v>
      </c>
      <c r="J763" s="832" t="s">
        <v>2170</v>
      </c>
      <c r="K763" s="832" t="s">
        <v>2171</v>
      </c>
      <c r="L763" s="835">
        <v>410</v>
      </c>
      <c r="M763" s="835">
        <v>410</v>
      </c>
      <c r="N763" s="832">
        <v>1</v>
      </c>
      <c r="O763" s="836">
        <v>1</v>
      </c>
      <c r="P763" s="835">
        <v>410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4</v>
      </c>
      <c r="B764" s="832" t="s">
        <v>1698</v>
      </c>
      <c r="C764" s="832" t="s">
        <v>1705</v>
      </c>
      <c r="D764" s="833" t="s">
        <v>3118</v>
      </c>
      <c r="E764" s="834" t="s">
        <v>1741</v>
      </c>
      <c r="F764" s="832" t="s">
        <v>1699</v>
      </c>
      <c r="G764" s="832" t="s">
        <v>2243</v>
      </c>
      <c r="H764" s="832" t="s">
        <v>597</v>
      </c>
      <c r="I764" s="832" t="s">
        <v>2775</v>
      </c>
      <c r="J764" s="832" t="s">
        <v>2245</v>
      </c>
      <c r="K764" s="832" t="s">
        <v>2776</v>
      </c>
      <c r="L764" s="835">
        <v>141.09</v>
      </c>
      <c r="M764" s="835">
        <v>141.09</v>
      </c>
      <c r="N764" s="832">
        <v>1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4</v>
      </c>
      <c r="B765" s="832" t="s">
        <v>1698</v>
      </c>
      <c r="C765" s="832" t="s">
        <v>1705</v>
      </c>
      <c r="D765" s="833" t="s">
        <v>3118</v>
      </c>
      <c r="E765" s="834" t="s">
        <v>1741</v>
      </c>
      <c r="F765" s="832" t="s">
        <v>1699</v>
      </c>
      <c r="G765" s="832" t="s">
        <v>2243</v>
      </c>
      <c r="H765" s="832" t="s">
        <v>597</v>
      </c>
      <c r="I765" s="832" t="s">
        <v>2777</v>
      </c>
      <c r="J765" s="832" t="s">
        <v>2778</v>
      </c>
      <c r="K765" s="832" t="s">
        <v>2779</v>
      </c>
      <c r="L765" s="835">
        <v>924.88</v>
      </c>
      <c r="M765" s="835">
        <v>924.88</v>
      </c>
      <c r="N765" s="832">
        <v>1</v>
      </c>
      <c r="O765" s="836">
        <v>1</v>
      </c>
      <c r="P765" s="835">
        <v>924.88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4</v>
      </c>
      <c r="B766" s="832" t="s">
        <v>1698</v>
      </c>
      <c r="C766" s="832" t="s">
        <v>1705</v>
      </c>
      <c r="D766" s="833" t="s">
        <v>3118</v>
      </c>
      <c r="E766" s="834" t="s">
        <v>1741</v>
      </c>
      <c r="F766" s="832" t="s">
        <v>1699</v>
      </c>
      <c r="G766" s="832" t="s">
        <v>1757</v>
      </c>
      <c r="H766" s="832" t="s">
        <v>555</v>
      </c>
      <c r="I766" s="832" t="s">
        <v>1758</v>
      </c>
      <c r="J766" s="832" t="s">
        <v>709</v>
      </c>
      <c r="K766" s="832" t="s">
        <v>1759</v>
      </c>
      <c r="L766" s="835">
        <v>0</v>
      </c>
      <c r="M766" s="835">
        <v>0</v>
      </c>
      <c r="N766" s="832">
        <v>3</v>
      </c>
      <c r="O766" s="836">
        <v>2</v>
      </c>
      <c r="P766" s="835"/>
      <c r="Q766" s="837"/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4</v>
      </c>
      <c r="B767" s="832" t="s">
        <v>1698</v>
      </c>
      <c r="C767" s="832" t="s">
        <v>1705</v>
      </c>
      <c r="D767" s="833" t="s">
        <v>3118</v>
      </c>
      <c r="E767" s="834" t="s">
        <v>1741</v>
      </c>
      <c r="F767" s="832" t="s">
        <v>1699</v>
      </c>
      <c r="G767" s="832" t="s">
        <v>1787</v>
      </c>
      <c r="H767" s="832" t="s">
        <v>555</v>
      </c>
      <c r="I767" s="832" t="s">
        <v>2780</v>
      </c>
      <c r="J767" s="832" t="s">
        <v>1789</v>
      </c>
      <c r="K767" s="832" t="s">
        <v>2781</v>
      </c>
      <c r="L767" s="835">
        <v>42.05</v>
      </c>
      <c r="M767" s="835">
        <v>42.05</v>
      </c>
      <c r="N767" s="832">
        <v>1</v>
      </c>
      <c r="O767" s="836">
        <v>1</v>
      </c>
      <c r="P767" s="835">
        <v>42.05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4</v>
      </c>
      <c r="B768" s="832" t="s">
        <v>1698</v>
      </c>
      <c r="C768" s="832" t="s">
        <v>1705</v>
      </c>
      <c r="D768" s="833" t="s">
        <v>3118</v>
      </c>
      <c r="E768" s="834" t="s">
        <v>1741</v>
      </c>
      <c r="F768" s="832" t="s">
        <v>1699</v>
      </c>
      <c r="G768" s="832" t="s">
        <v>2782</v>
      </c>
      <c r="H768" s="832" t="s">
        <v>555</v>
      </c>
      <c r="I768" s="832" t="s">
        <v>2783</v>
      </c>
      <c r="J768" s="832" t="s">
        <v>2784</v>
      </c>
      <c r="K768" s="832" t="s">
        <v>2785</v>
      </c>
      <c r="L768" s="835">
        <v>140.94999999999999</v>
      </c>
      <c r="M768" s="835">
        <v>140.94999999999999</v>
      </c>
      <c r="N768" s="832">
        <v>1</v>
      </c>
      <c r="O768" s="836">
        <v>1</v>
      </c>
      <c r="P768" s="835">
        <v>140.94999999999999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4</v>
      </c>
      <c r="B769" s="832" t="s">
        <v>1698</v>
      </c>
      <c r="C769" s="832" t="s">
        <v>1705</v>
      </c>
      <c r="D769" s="833" t="s">
        <v>3118</v>
      </c>
      <c r="E769" s="834" t="s">
        <v>1741</v>
      </c>
      <c r="F769" s="832" t="s">
        <v>1699</v>
      </c>
      <c r="G769" s="832" t="s">
        <v>2706</v>
      </c>
      <c r="H769" s="832" t="s">
        <v>555</v>
      </c>
      <c r="I769" s="832" t="s">
        <v>2786</v>
      </c>
      <c r="J769" s="832" t="s">
        <v>2787</v>
      </c>
      <c r="K769" s="832" t="s">
        <v>2788</v>
      </c>
      <c r="L769" s="835">
        <v>0</v>
      </c>
      <c r="M769" s="835">
        <v>0</v>
      </c>
      <c r="N769" s="832">
        <v>1</v>
      </c>
      <c r="O769" s="836">
        <v>0.5</v>
      </c>
      <c r="P769" s="835">
        <v>0</v>
      </c>
      <c r="Q769" s="837"/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4</v>
      </c>
      <c r="B770" s="832" t="s">
        <v>1698</v>
      </c>
      <c r="C770" s="832" t="s">
        <v>1705</v>
      </c>
      <c r="D770" s="833" t="s">
        <v>3118</v>
      </c>
      <c r="E770" s="834" t="s">
        <v>1741</v>
      </c>
      <c r="F770" s="832" t="s">
        <v>1699</v>
      </c>
      <c r="G770" s="832" t="s">
        <v>1760</v>
      </c>
      <c r="H770" s="832" t="s">
        <v>597</v>
      </c>
      <c r="I770" s="832" t="s">
        <v>2789</v>
      </c>
      <c r="J770" s="832" t="s">
        <v>1028</v>
      </c>
      <c r="K770" s="832" t="s">
        <v>1830</v>
      </c>
      <c r="L770" s="835">
        <v>923.74</v>
      </c>
      <c r="M770" s="835">
        <v>923.74</v>
      </c>
      <c r="N770" s="832">
        <v>1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4</v>
      </c>
      <c r="B771" s="832" t="s">
        <v>1698</v>
      </c>
      <c r="C771" s="832" t="s">
        <v>1705</v>
      </c>
      <c r="D771" s="833" t="s">
        <v>3118</v>
      </c>
      <c r="E771" s="834" t="s">
        <v>1741</v>
      </c>
      <c r="F771" s="832" t="s">
        <v>1699</v>
      </c>
      <c r="G771" s="832" t="s">
        <v>1763</v>
      </c>
      <c r="H771" s="832" t="s">
        <v>555</v>
      </c>
      <c r="I771" s="832" t="s">
        <v>1764</v>
      </c>
      <c r="J771" s="832" t="s">
        <v>670</v>
      </c>
      <c r="K771" s="832" t="s">
        <v>1765</v>
      </c>
      <c r="L771" s="835">
        <v>32.25</v>
      </c>
      <c r="M771" s="835">
        <v>32.25</v>
      </c>
      <c r="N771" s="832">
        <v>1</v>
      </c>
      <c r="O771" s="836">
        <v>0.5</v>
      </c>
      <c r="P771" s="835">
        <v>32.25</v>
      </c>
      <c r="Q771" s="837">
        <v>1</v>
      </c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4</v>
      </c>
      <c r="B772" s="832" t="s">
        <v>1698</v>
      </c>
      <c r="C772" s="832" t="s">
        <v>1705</v>
      </c>
      <c r="D772" s="833" t="s">
        <v>3118</v>
      </c>
      <c r="E772" s="834" t="s">
        <v>1741</v>
      </c>
      <c r="F772" s="832" t="s">
        <v>1699</v>
      </c>
      <c r="G772" s="832" t="s">
        <v>1769</v>
      </c>
      <c r="H772" s="832" t="s">
        <v>597</v>
      </c>
      <c r="I772" s="832" t="s">
        <v>1446</v>
      </c>
      <c r="J772" s="832" t="s">
        <v>1447</v>
      </c>
      <c r="K772" s="832" t="s">
        <v>1448</v>
      </c>
      <c r="L772" s="835">
        <v>0</v>
      </c>
      <c r="M772" s="835">
        <v>0</v>
      </c>
      <c r="N772" s="832">
        <v>2</v>
      </c>
      <c r="O772" s="836">
        <v>1.5</v>
      </c>
      <c r="P772" s="835"/>
      <c r="Q772" s="837"/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4</v>
      </c>
      <c r="B773" s="832" t="s">
        <v>1698</v>
      </c>
      <c r="C773" s="832" t="s">
        <v>1705</v>
      </c>
      <c r="D773" s="833" t="s">
        <v>3118</v>
      </c>
      <c r="E773" s="834" t="s">
        <v>1741</v>
      </c>
      <c r="F773" s="832" t="s">
        <v>1701</v>
      </c>
      <c r="G773" s="832" t="s">
        <v>1906</v>
      </c>
      <c r="H773" s="832" t="s">
        <v>555</v>
      </c>
      <c r="I773" s="832" t="s">
        <v>2163</v>
      </c>
      <c r="J773" s="832" t="s">
        <v>1911</v>
      </c>
      <c r="K773" s="832" t="s">
        <v>2164</v>
      </c>
      <c r="L773" s="835">
        <v>100</v>
      </c>
      <c r="M773" s="835">
        <v>100</v>
      </c>
      <c r="N773" s="832">
        <v>1</v>
      </c>
      <c r="O773" s="836">
        <v>1</v>
      </c>
      <c r="P773" s="835">
        <v>100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4</v>
      </c>
      <c r="B774" s="832" t="s">
        <v>1698</v>
      </c>
      <c r="C774" s="832" t="s">
        <v>1705</v>
      </c>
      <c r="D774" s="833" t="s">
        <v>3118</v>
      </c>
      <c r="E774" s="834" t="s">
        <v>1741</v>
      </c>
      <c r="F774" s="832" t="s">
        <v>1701</v>
      </c>
      <c r="G774" s="832" t="s">
        <v>2168</v>
      </c>
      <c r="H774" s="832" t="s">
        <v>555</v>
      </c>
      <c r="I774" s="832" t="s">
        <v>2169</v>
      </c>
      <c r="J774" s="832" t="s">
        <v>2170</v>
      </c>
      <c r="K774" s="832" t="s">
        <v>2171</v>
      </c>
      <c r="L774" s="835">
        <v>410</v>
      </c>
      <c r="M774" s="835">
        <v>2050</v>
      </c>
      <c r="N774" s="832">
        <v>5</v>
      </c>
      <c r="O774" s="836">
        <v>5</v>
      </c>
      <c r="P774" s="835">
        <v>1640</v>
      </c>
      <c r="Q774" s="837">
        <v>0.8</v>
      </c>
      <c r="R774" s="832">
        <v>4</v>
      </c>
      <c r="S774" s="837">
        <v>0.8</v>
      </c>
      <c r="T774" s="836">
        <v>4</v>
      </c>
      <c r="U774" s="838">
        <v>0.8</v>
      </c>
    </row>
    <row r="775" spans="1:21" ht="14.4" customHeight="1" x14ac:dyDescent="0.3">
      <c r="A775" s="831">
        <v>4</v>
      </c>
      <c r="B775" s="832" t="s">
        <v>1698</v>
      </c>
      <c r="C775" s="832" t="s">
        <v>1705</v>
      </c>
      <c r="D775" s="833" t="s">
        <v>3118</v>
      </c>
      <c r="E775" s="834" t="s">
        <v>1741</v>
      </c>
      <c r="F775" s="832" t="s">
        <v>1701</v>
      </c>
      <c r="G775" s="832" t="s">
        <v>2168</v>
      </c>
      <c r="H775" s="832" t="s">
        <v>555</v>
      </c>
      <c r="I775" s="832" t="s">
        <v>2172</v>
      </c>
      <c r="J775" s="832" t="s">
        <v>2173</v>
      </c>
      <c r="K775" s="832" t="s">
        <v>2174</v>
      </c>
      <c r="L775" s="835">
        <v>566</v>
      </c>
      <c r="M775" s="835">
        <v>566</v>
      </c>
      <c r="N775" s="832">
        <v>1</v>
      </c>
      <c r="O775" s="836">
        <v>1</v>
      </c>
      <c r="P775" s="835">
        <v>566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4</v>
      </c>
      <c r="B776" s="832" t="s">
        <v>1698</v>
      </c>
      <c r="C776" s="832" t="s">
        <v>1705</v>
      </c>
      <c r="D776" s="833" t="s">
        <v>3118</v>
      </c>
      <c r="E776" s="834" t="s">
        <v>1743</v>
      </c>
      <c r="F776" s="832" t="s">
        <v>1699</v>
      </c>
      <c r="G776" s="832" t="s">
        <v>1825</v>
      </c>
      <c r="H776" s="832" t="s">
        <v>555</v>
      </c>
      <c r="I776" s="832" t="s">
        <v>2790</v>
      </c>
      <c r="J776" s="832" t="s">
        <v>2791</v>
      </c>
      <c r="K776" s="832" t="s">
        <v>1360</v>
      </c>
      <c r="L776" s="835">
        <v>103.64</v>
      </c>
      <c r="M776" s="835">
        <v>207.28</v>
      </c>
      <c r="N776" s="832">
        <v>2</v>
      </c>
      <c r="O776" s="836">
        <v>2</v>
      </c>
      <c r="P776" s="835">
        <v>207.28</v>
      </c>
      <c r="Q776" s="837">
        <v>1</v>
      </c>
      <c r="R776" s="832">
        <v>2</v>
      </c>
      <c r="S776" s="837">
        <v>1</v>
      </c>
      <c r="T776" s="836">
        <v>2</v>
      </c>
      <c r="U776" s="838">
        <v>1</v>
      </c>
    </row>
    <row r="777" spans="1:21" ht="14.4" customHeight="1" x14ac:dyDescent="0.3">
      <c r="A777" s="831">
        <v>4</v>
      </c>
      <c r="B777" s="832" t="s">
        <v>1698</v>
      </c>
      <c r="C777" s="832" t="s">
        <v>1705</v>
      </c>
      <c r="D777" s="833" t="s">
        <v>3118</v>
      </c>
      <c r="E777" s="834" t="s">
        <v>1743</v>
      </c>
      <c r="F777" s="832" t="s">
        <v>1699</v>
      </c>
      <c r="G777" s="832" t="s">
        <v>1753</v>
      </c>
      <c r="H777" s="832" t="s">
        <v>555</v>
      </c>
      <c r="I777" s="832" t="s">
        <v>2206</v>
      </c>
      <c r="J777" s="832" t="s">
        <v>2207</v>
      </c>
      <c r="K777" s="832" t="s">
        <v>1933</v>
      </c>
      <c r="L777" s="835">
        <v>105.32</v>
      </c>
      <c r="M777" s="835">
        <v>105.32</v>
      </c>
      <c r="N777" s="832">
        <v>1</v>
      </c>
      <c r="O777" s="836">
        <v>0.5</v>
      </c>
      <c r="P777" s="835">
        <v>105.32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4</v>
      </c>
      <c r="B778" s="832" t="s">
        <v>1698</v>
      </c>
      <c r="C778" s="832" t="s">
        <v>1705</v>
      </c>
      <c r="D778" s="833" t="s">
        <v>3118</v>
      </c>
      <c r="E778" s="834" t="s">
        <v>1743</v>
      </c>
      <c r="F778" s="832" t="s">
        <v>1699</v>
      </c>
      <c r="G778" s="832" t="s">
        <v>1917</v>
      </c>
      <c r="H778" s="832" t="s">
        <v>555</v>
      </c>
      <c r="I778" s="832" t="s">
        <v>1918</v>
      </c>
      <c r="J778" s="832" t="s">
        <v>635</v>
      </c>
      <c r="K778" s="832" t="s">
        <v>1919</v>
      </c>
      <c r="L778" s="835">
        <v>37.61</v>
      </c>
      <c r="M778" s="835">
        <v>37.61</v>
      </c>
      <c r="N778" s="832">
        <v>1</v>
      </c>
      <c r="O778" s="836">
        <v>1</v>
      </c>
      <c r="P778" s="835">
        <v>37.61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4</v>
      </c>
      <c r="B779" s="832" t="s">
        <v>1698</v>
      </c>
      <c r="C779" s="832" t="s">
        <v>1705</v>
      </c>
      <c r="D779" s="833" t="s">
        <v>3118</v>
      </c>
      <c r="E779" s="834" t="s">
        <v>1743</v>
      </c>
      <c r="F779" s="832" t="s">
        <v>1699</v>
      </c>
      <c r="G779" s="832" t="s">
        <v>2186</v>
      </c>
      <c r="H779" s="832" t="s">
        <v>555</v>
      </c>
      <c r="I779" s="832" t="s">
        <v>2264</v>
      </c>
      <c r="J779" s="832" t="s">
        <v>2188</v>
      </c>
      <c r="K779" s="832" t="s">
        <v>2189</v>
      </c>
      <c r="L779" s="835">
        <v>182.22</v>
      </c>
      <c r="M779" s="835">
        <v>182.22</v>
      </c>
      <c r="N779" s="832">
        <v>1</v>
      </c>
      <c r="O779" s="836">
        <v>1</v>
      </c>
      <c r="P779" s="835">
        <v>182.22</v>
      </c>
      <c r="Q779" s="837">
        <v>1</v>
      </c>
      <c r="R779" s="832">
        <v>1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4</v>
      </c>
      <c r="B780" s="832" t="s">
        <v>1698</v>
      </c>
      <c r="C780" s="832" t="s">
        <v>1705</v>
      </c>
      <c r="D780" s="833" t="s">
        <v>3118</v>
      </c>
      <c r="E780" s="834" t="s">
        <v>1743</v>
      </c>
      <c r="F780" s="832" t="s">
        <v>1699</v>
      </c>
      <c r="G780" s="832" t="s">
        <v>2276</v>
      </c>
      <c r="H780" s="832" t="s">
        <v>555</v>
      </c>
      <c r="I780" s="832" t="s">
        <v>2277</v>
      </c>
      <c r="J780" s="832" t="s">
        <v>595</v>
      </c>
      <c r="K780" s="832" t="s">
        <v>2278</v>
      </c>
      <c r="L780" s="835">
        <v>0</v>
      </c>
      <c r="M780" s="835">
        <v>0</v>
      </c>
      <c r="N780" s="832">
        <v>1</v>
      </c>
      <c r="O780" s="836">
        <v>0.5</v>
      </c>
      <c r="P780" s="835">
        <v>0</v>
      </c>
      <c r="Q780" s="837"/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4</v>
      </c>
      <c r="B781" s="832" t="s">
        <v>1698</v>
      </c>
      <c r="C781" s="832" t="s">
        <v>1705</v>
      </c>
      <c r="D781" s="833" t="s">
        <v>3118</v>
      </c>
      <c r="E781" s="834" t="s">
        <v>1743</v>
      </c>
      <c r="F781" s="832" t="s">
        <v>1699</v>
      </c>
      <c r="G781" s="832" t="s">
        <v>2792</v>
      </c>
      <c r="H781" s="832" t="s">
        <v>555</v>
      </c>
      <c r="I781" s="832" t="s">
        <v>2793</v>
      </c>
      <c r="J781" s="832" t="s">
        <v>2794</v>
      </c>
      <c r="K781" s="832" t="s">
        <v>2795</v>
      </c>
      <c r="L781" s="835">
        <v>57.48</v>
      </c>
      <c r="M781" s="835">
        <v>114.96</v>
      </c>
      <c r="N781" s="832">
        <v>2</v>
      </c>
      <c r="O781" s="836">
        <v>0.5</v>
      </c>
      <c r="P781" s="835">
        <v>114.96</v>
      </c>
      <c r="Q781" s="837">
        <v>1</v>
      </c>
      <c r="R781" s="832">
        <v>2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4</v>
      </c>
      <c r="B782" s="832" t="s">
        <v>1698</v>
      </c>
      <c r="C782" s="832" t="s">
        <v>1705</v>
      </c>
      <c r="D782" s="833" t="s">
        <v>3118</v>
      </c>
      <c r="E782" s="834" t="s">
        <v>1743</v>
      </c>
      <c r="F782" s="832" t="s">
        <v>1699</v>
      </c>
      <c r="G782" s="832" t="s">
        <v>1813</v>
      </c>
      <c r="H782" s="832" t="s">
        <v>555</v>
      </c>
      <c r="I782" s="832" t="s">
        <v>1814</v>
      </c>
      <c r="J782" s="832" t="s">
        <v>947</v>
      </c>
      <c r="K782" s="832" t="s">
        <v>1815</v>
      </c>
      <c r="L782" s="835">
        <v>760.22</v>
      </c>
      <c r="M782" s="835">
        <v>760.22</v>
      </c>
      <c r="N782" s="832">
        <v>1</v>
      </c>
      <c r="O782" s="836">
        <v>0.5</v>
      </c>
      <c r="P782" s="835">
        <v>760.22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4</v>
      </c>
      <c r="B783" s="832" t="s">
        <v>1698</v>
      </c>
      <c r="C783" s="832" t="s">
        <v>1705</v>
      </c>
      <c r="D783" s="833" t="s">
        <v>3118</v>
      </c>
      <c r="E783" s="834" t="s">
        <v>1743</v>
      </c>
      <c r="F783" s="832" t="s">
        <v>1699</v>
      </c>
      <c r="G783" s="832" t="s">
        <v>1763</v>
      </c>
      <c r="H783" s="832" t="s">
        <v>555</v>
      </c>
      <c r="I783" s="832" t="s">
        <v>1816</v>
      </c>
      <c r="J783" s="832" t="s">
        <v>670</v>
      </c>
      <c r="K783" s="832" t="s">
        <v>1817</v>
      </c>
      <c r="L783" s="835">
        <v>103.67</v>
      </c>
      <c r="M783" s="835">
        <v>103.67</v>
      </c>
      <c r="N783" s="832">
        <v>1</v>
      </c>
      <c r="O783" s="836">
        <v>0.5</v>
      </c>
      <c r="P783" s="835">
        <v>103.67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4</v>
      </c>
      <c r="B784" s="832" t="s">
        <v>1698</v>
      </c>
      <c r="C784" s="832" t="s">
        <v>1705</v>
      </c>
      <c r="D784" s="833" t="s">
        <v>3118</v>
      </c>
      <c r="E784" s="834" t="s">
        <v>1743</v>
      </c>
      <c r="F784" s="832" t="s">
        <v>1699</v>
      </c>
      <c r="G784" s="832" t="s">
        <v>2595</v>
      </c>
      <c r="H784" s="832" t="s">
        <v>597</v>
      </c>
      <c r="I784" s="832" t="s">
        <v>2596</v>
      </c>
      <c r="J784" s="832" t="s">
        <v>1596</v>
      </c>
      <c r="K784" s="832" t="s">
        <v>2597</v>
      </c>
      <c r="L784" s="835">
        <v>218.62</v>
      </c>
      <c r="M784" s="835">
        <v>218.62</v>
      </c>
      <c r="N784" s="832">
        <v>1</v>
      </c>
      <c r="O784" s="836">
        <v>0.5</v>
      </c>
      <c r="P784" s="835">
        <v>218.62</v>
      </c>
      <c r="Q784" s="837">
        <v>1</v>
      </c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4</v>
      </c>
      <c r="B785" s="832" t="s">
        <v>1698</v>
      </c>
      <c r="C785" s="832" t="s">
        <v>1705</v>
      </c>
      <c r="D785" s="833" t="s">
        <v>3118</v>
      </c>
      <c r="E785" s="834" t="s">
        <v>1743</v>
      </c>
      <c r="F785" s="832" t="s">
        <v>1699</v>
      </c>
      <c r="G785" s="832" t="s">
        <v>1838</v>
      </c>
      <c r="H785" s="832" t="s">
        <v>555</v>
      </c>
      <c r="I785" s="832" t="s">
        <v>2796</v>
      </c>
      <c r="J785" s="832" t="s">
        <v>2797</v>
      </c>
      <c r="K785" s="832" t="s">
        <v>2798</v>
      </c>
      <c r="L785" s="835">
        <v>31.32</v>
      </c>
      <c r="M785" s="835">
        <v>31.32</v>
      </c>
      <c r="N785" s="832">
        <v>1</v>
      </c>
      <c r="O785" s="836">
        <v>0.5</v>
      </c>
      <c r="P785" s="835">
        <v>31.32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4</v>
      </c>
      <c r="B786" s="832" t="s">
        <v>1698</v>
      </c>
      <c r="C786" s="832" t="s">
        <v>1705</v>
      </c>
      <c r="D786" s="833" t="s">
        <v>3118</v>
      </c>
      <c r="E786" s="834" t="s">
        <v>1743</v>
      </c>
      <c r="F786" s="832" t="s">
        <v>1699</v>
      </c>
      <c r="G786" s="832" t="s">
        <v>2799</v>
      </c>
      <c r="H786" s="832" t="s">
        <v>597</v>
      </c>
      <c r="I786" s="832" t="s">
        <v>2800</v>
      </c>
      <c r="J786" s="832" t="s">
        <v>2801</v>
      </c>
      <c r="K786" s="832" t="s">
        <v>2802</v>
      </c>
      <c r="L786" s="835">
        <v>802.48</v>
      </c>
      <c r="M786" s="835">
        <v>1604.96</v>
      </c>
      <c r="N786" s="832">
        <v>2</v>
      </c>
      <c r="O786" s="836">
        <v>1</v>
      </c>
      <c r="P786" s="835">
        <v>1604.96</v>
      </c>
      <c r="Q786" s="837">
        <v>1</v>
      </c>
      <c r="R786" s="832">
        <v>2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4</v>
      </c>
      <c r="B787" s="832" t="s">
        <v>1698</v>
      </c>
      <c r="C787" s="832" t="s">
        <v>1705</v>
      </c>
      <c r="D787" s="833" t="s">
        <v>3118</v>
      </c>
      <c r="E787" s="834" t="s">
        <v>1743</v>
      </c>
      <c r="F787" s="832" t="s">
        <v>1699</v>
      </c>
      <c r="G787" s="832" t="s">
        <v>1771</v>
      </c>
      <c r="H787" s="832" t="s">
        <v>555</v>
      </c>
      <c r="I787" s="832" t="s">
        <v>2803</v>
      </c>
      <c r="J787" s="832" t="s">
        <v>2804</v>
      </c>
      <c r="K787" s="832" t="s">
        <v>2805</v>
      </c>
      <c r="L787" s="835">
        <v>154.36000000000001</v>
      </c>
      <c r="M787" s="835">
        <v>308.72000000000003</v>
      </c>
      <c r="N787" s="832">
        <v>2</v>
      </c>
      <c r="O787" s="836">
        <v>1</v>
      </c>
      <c r="P787" s="835">
        <v>308.72000000000003</v>
      </c>
      <c r="Q787" s="837">
        <v>1</v>
      </c>
      <c r="R787" s="832">
        <v>2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4</v>
      </c>
      <c r="B788" s="832" t="s">
        <v>1698</v>
      </c>
      <c r="C788" s="832" t="s">
        <v>1705</v>
      </c>
      <c r="D788" s="833" t="s">
        <v>3118</v>
      </c>
      <c r="E788" s="834" t="s">
        <v>1743</v>
      </c>
      <c r="F788" s="832" t="s">
        <v>1699</v>
      </c>
      <c r="G788" s="832" t="s">
        <v>1821</v>
      </c>
      <c r="H788" s="832" t="s">
        <v>555</v>
      </c>
      <c r="I788" s="832" t="s">
        <v>1822</v>
      </c>
      <c r="J788" s="832" t="s">
        <v>1823</v>
      </c>
      <c r="K788" s="832" t="s">
        <v>1824</v>
      </c>
      <c r="L788" s="835">
        <v>374.79</v>
      </c>
      <c r="M788" s="835">
        <v>1499.16</v>
      </c>
      <c r="N788" s="832">
        <v>4</v>
      </c>
      <c r="O788" s="836">
        <v>0.5</v>
      </c>
      <c r="P788" s="835">
        <v>1499.16</v>
      </c>
      <c r="Q788" s="837">
        <v>1</v>
      </c>
      <c r="R788" s="832">
        <v>4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4</v>
      </c>
      <c r="B789" s="832" t="s">
        <v>1698</v>
      </c>
      <c r="C789" s="832" t="s">
        <v>1705</v>
      </c>
      <c r="D789" s="833" t="s">
        <v>3118</v>
      </c>
      <c r="E789" s="834" t="s">
        <v>1743</v>
      </c>
      <c r="F789" s="832" t="s">
        <v>1701</v>
      </c>
      <c r="G789" s="832" t="s">
        <v>2168</v>
      </c>
      <c r="H789" s="832" t="s">
        <v>555</v>
      </c>
      <c r="I789" s="832" t="s">
        <v>2169</v>
      </c>
      <c r="J789" s="832" t="s">
        <v>2170</v>
      </c>
      <c r="K789" s="832" t="s">
        <v>2171</v>
      </c>
      <c r="L789" s="835">
        <v>410</v>
      </c>
      <c r="M789" s="835">
        <v>820</v>
      </c>
      <c r="N789" s="832">
        <v>2</v>
      </c>
      <c r="O789" s="836">
        <v>2</v>
      </c>
      <c r="P789" s="835">
        <v>820</v>
      </c>
      <c r="Q789" s="837">
        <v>1</v>
      </c>
      <c r="R789" s="832">
        <v>2</v>
      </c>
      <c r="S789" s="837">
        <v>1</v>
      </c>
      <c r="T789" s="836">
        <v>2</v>
      </c>
      <c r="U789" s="838">
        <v>1</v>
      </c>
    </row>
    <row r="790" spans="1:21" ht="14.4" customHeight="1" x14ac:dyDescent="0.3">
      <c r="A790" s="831">
        <v>4</v>
      </c>
      <c r="B790" s="832" t="s">
        <v>1698</v>
      </c>
      <c r="C790" s="832" t="s">
        <v>1705</v>
      </c>
      <c r="D790" s="833" t="s">
        <v>3118</v>
      </c>
      <c r="E790" s="834" t="s">
        <v>1743</v>
      </c>
      <c r="F790" s="832" t="s">
        <v>1701</v>
      </c>
      <c r="G790" s="832" t="s">
        <v>2168</v>
      </c>
      <c r="H790" s="832" t="s">
        <v>555</v>
      </c>
      <c r="I790" s="832" t="s">
        <v>2172</v>
      </c>
      <c r="J790" s="832" t="s">
        <v>2173</v>
      </c>
      <c r="K790" s="832" t="s">
        <v>2174</v>
      </c>
      <c r="L790" s="835">
        <v>566</v>
      </c>
      <c r="M790" s="835">
        <v>2264</v>
      </c>
      <c r="N790" s="832">
        <v>4</v>
      </c>
      <c r="O790" s="836">
        <v>4</v>
      </c>
      <c r="P790" s="835">
        <v>566</v>
      </c>
      <c r="Q790" s="837">
        <v>0.25</v>
      </c>
      <c r="R790" s="832">
        <v>1</v>
      </c>
      <c r="S790" s="837">
        <v>0.25</v>
      </c>
      <c r="T790" s="836">
        <v>1</v>
      </c>
      <c r="U790" s="838">
        <v>0.25</v>
      </c>
    </row>
    <row r="791" spans="1:21" ht="14.4" customHeight="1" x14ac:dyDescent="0.3">
      <c r="A791" s="831">
        <v>4</v>
      </c>
      <c r="B791" s="832" t="s">
        <v>1698</v>
      </c>
      <c r="C791" s="832" t="s">
        <v>1705</v>
      </c>
      <c r="D791" s="833" t="s">
        <v>3118</v>
      </c>
      <c r="E791" s="834" t="s">
        <v>1743</v>
      </c>
      <c r="F791" s="832" t="s">
        <v>1701</v>
      </c>
      <c r="G791" s="832" t="s">
        <v>2175</v>
      </c>
      <c r="H791" s="832" t="s">
        <v>555</v>
      </c>
      <c r="I791" s="832" t="s">
        <v>2806</v>
      </c>
      <c r="J791" s="832" t="s">
        <v>2807</v>
      </c>
      <c r="K791" s="832" t="s">
        <v>2808</v>
      </c>
      <c r="L791" s="835">
        <v>1800</v>
      </c>
      <c r="M791" s="835">
        <v>5400</v>
      </c>
      <c r="N791" s="832">
        <v>3</v>
      </c>
      <c r="O791" s="836">
        <v>3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4</v>
      </c>
      <c r="B792" s="832" t="s">
        <v>1698</v>
      </c>
      <c r="C792" s="832" t="s">
        <v>1705</v>
      </c>
      <c r="D792" s="833" t="s">
        <v>3118</v>
      </c>
      <c r="E792" s="834" t="s">
        <v>1743</v>
      </c>
      <c r="F792" s="832" t="s">
        <v>1701</v>
      </c>
      <c r="G792" s="832" t="s">
        <v>2175</v>
      </c>
      <c r="H792" s="832" t="s">
        <v>555</v>
      </c>
      <c r="I792" s="832" t="s">
        <v>2809</v>
      </c>
      <c r="J792" s="832" t="s">
        <v>2810</v>
      </c>
      <c r="K792" s="832" t="s">
        <v>2811</v>
      </c>
      <c r="L792" s="835">
        <v>500</v>
      </c>
      <c r="M792" s="835">
        <v>13000</v>
      </c>
      <c r="N792" s="832">
        <v>26</v>
      </c>
      <c r="O792" s="836">
        <v>23</v>
      </c>
      <c r="P792" s="835">
        <v>13000</v>
      </c>
      <c r="Q792" s="837">
        <v>1</v>
      </c>
      <c r="R792" s="832">
        <v>26</v>
      </c>
      <c r="S792" s="837">
        <v>1</v>
      </c>
      <c r="T792" s="836">
        <v>23</v>
      </c>
      <c r="U792" s="838">
        <v>1</v>
      </c>
    </row>
    <row r="793" spans="1:21" ht="14.4" customHeight="1" x14ac:dyDescent="0.3">
      <c r="A793" s="831">
        <v>4</v>
      </c>
      <c r="B793" s="832" t="s">
        <v>1698</v>
      </c>
      <c r="C793" s="832" t="s">
        <v>1705</v>
      </c>
      <c r="D793" s="833" t="s">
        <v>3118</v>
      </c>
      <c r="E793" s="834" t="s">
        <v>1746</v>
      </c>
      <c r="F793" s="832" t="s">
        <v>1699</v>
      </c>
      <c r="G793" s="832" t="s">
        <v>1894</v>
      </c>
      <c r="H793" s="832" t="s">
        <v>555</v>
      </c>
      <c r="I793" s="832" t="s">
        <v>1895</v>
      </c>
      <c r="J793" s="832" t="s">
        <v>1896</v>
      </c>
      <c r="K793" s="832" t="s">
        <v>1897</v>
      </c>
      <c r="L793" s="835">
        <v>132.97999999999999</v>
      </c>
      <c r="M793" s="835">
        <v>132.97999999999999</v>
      </c>
      <c r="N793" s="832">
        <v>1</v>
      </c>
      <c r="O793" s="836">
        <v>1</v>
      </c>
      <c r="P793" s="835">
        <v>132.97999999999999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4</v>
      </c>
      <c r="B794" s="832" t="s">
        <v>1698</v>
      </c>
      <c r="C794" s="832" t="s">
        <v>1705</v>
      </c>
      <c r="D794" s="833" t="s">
        <v>3118</v>
      </c>
      <c r="E794" s="834" t="s">
        <v>1746</v>
      </c>
      <c r="F794" s="832" t="s">
        <v>1699</v>
      </c>
      <c r="G794" s="832" t="s">
        <v>1771</v>
      </c>
      <c r="H794" s="832" t="s">
        <v>597</v>
      </c>
      <c r="I794" s="832" t="s">
        <v>1530</v>
      </c>
      <c r="J794" s="832" t="s">
        <v>970</v>
      </c>
      <c r="K794" s="832" t="s">
        <v>1531</v>
      </c>
      <c r="L794" s="835">
        <v>154.36000000000001</v>
      </c>
      <c r="M794" s="835">
        <v>308.72000000000003</v>
      </c>
      <c r="N794" s="832">
        <v>2</v>
      </c>
      <c r="O794" s="836">
        <v>2</v>
      </c>
      <c r="P794" s="835">
        <v>154.36000000000001</v>
      </c>
      <c r="Q794" s="837">
        <v>0.5</v>
      </c>
      <c r="R794" s="832">
        <v>1</v>
      </c>
      <c r="S794" s="837">
        <v>0.5</v>
      </c>
      <c r="T794" s="836">
        <v>1</v>
      </c>
      <c r="U794" s="838">
        <v>0.5</v>
      </c>
    </row>
    <row r="795" spans="1:21" ht="14.4" customHeight="1" x14ac:dyDescent="0.3">
      <c r="A795" s="831">
        <v>4</v>
      </c>
      <c r="B795" s="832" t="s">
        <v>1698</v>
      </c>
      <c r="C795" s="832" t="s">
        <v>1705</v>
      </c>
      <c r="D795" s="833" t="s">
        <v>3118</v>
      </c>
      <c r="E795" s="834" t="s">
        <v>1746</v>
      </c>
      <c r="F795" s="832" t="s">
        <v>1699</v>
      </c>
      <c r="G795" s="832" t="s">
        <v>1771</v>
      </c>
      <c r="H795" s="832" t="s">
        <v>555</v>
      </c>
      <c r="I795" s="832" t="s">
        <v>2578</v>
      </c>
      <c r="J795" s="832" t="s">
        <v>970</v>
      </c>
      <c r="K795" s="832" t="s">
        <v>1531</v>
      </c>
      <c r="L795" s="835">
        <v>154.36000000000001</v>
      </c>
      <c r="M795" s="835">
        <v>154.36000000000001</v>
      </c>
      <c r="N795" s="832">
        <v>1</v>
      </c>
      <c r="O795" s="836">
        <v>1</v>
      </c>
      <c r="P795" s="835">
        <v>154.36000000000001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4</v>
      </c>
      <c r="B796" s="832" t="s">
        <v>1698</v>
      </c>
      <c r="C796" s="832" t="s">
        <v>1705</v>
      </c>
      <c r="D796" s="833" t="s">
        <v>3118</v>
      </c>
      <c r="E796" s="834" t="s">
        <v>1746</v>
      </c>
      <c r="F796" s="832" t="s">
        <v>1701</v>
      </c>
      <c r="G796" s="832" t="s">
        <v>1906</v>
      </c>
      <c r="H796" s="832" t="s">
        <v>555</v>
      </c>
      <c r="I796" s="832" t="s">
        <v>2163</v>
      </c>
      <c r="J796" s="832" t="s">
        <v>1911</v>
      </c>
      <c r="K796" s="832" t="s">
        <v>2164</v>
      </c>
      <c r="L796" s="835">
        <v>100</v>
      </c>
      <c r="M796" s="835">
        <v>100</v>
      </c>
      <c r="N796" s="832">
        <v>1</v>
      </c>
      <c r="O796" s="836">
        <v>1</v>
      </c>
      <c r="P796" s="835">
        <v>100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4</v>
      </c>
      <c r="B797" s="832" t="s">
        <v>1698</v>
      </c>
      <c r="C797" s="832" t="s">
        <v>1705</v>
      </c>
      <c r="D797" s="833" t="s">
        <v>3118</v>
      </c>
      <c r="E797" s="834" t="s">
        <v>1746</v>
      </c>
      <c r="F797" s="832" t="s">
        <v>1701</v>
      </c>
      <c r="G797" s="832" t="s">
        <v>1906</v>
      </c>
      <c r="H797" s="832" t="s">
        <v>555</v>
      </c>
      <c r="I797" s="832" t="s">
        <v>2165</v>
      </c>
      <c r="J797" s="832" t="s">
        <v>2166</v>
      </c>
      <c r="K797" s="832" t="s">
        <v>2167</v>
      </c>
      <c r="L797" s="835">
        <v>120</v>
      </c>
      <c r="M797" s="835">
        <v>240</v>
      </c>
      <c r="N797" s="832">
        <v>2</v>
      </c>
      <c r="O797" s="836">
        <v>1</v>
      </c>
      <c r="P797" s="835">
        <v>240</v>
      </c>
      <c r="Q797" s="837">
        <v>1</v>
      </c>
      <c r="R797" s="832">
        <v>2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4</v>
      </c>
      <c r="B798" s="832" t="s">
        <v>1698</v>
      </c>
      <c r="C798" s="832" t="s">
        <v>1705</v>
      </c>
      <c r="D798" s="833" t="s">
        <v>3118</v>
      </c>
      <c r="E798" s="834" t="s">
        <v>1746</v>
      </c>
      <c r="F798" s="832" t="s">
        <v>1701</v>
      </c>
      <c r="G798" s="832" t="s">
        <v>2168</v>
      </c>
      <c r="H798" s="832" t="s">
        <v>555</v>
      </c>
      <c r="I798" s="832" t="s">
        <v>2169</v>
      </c>
      <c r="J798" s="832" t="s">
        <v>2170</v>
      </c>
      <c r="K798" s="832" t="s">
        <v>2171</v>
      </c>
      <c r="L798" s="835">
        <v>410</v>
      </c>
      <c r="M798" s="835">
        <v>9020</v>
      </c>
      <c r="N798" s="832">
        <v>22</v>
      </c>
      <c r="O798" s="836">
        <v>22</v>
      </c>
      <c r="P798" s="835">
        <v>4100</v>
      </c>
      <c r="Q798" s="837">
        <v>0.45454545454545453</v>
      </c>
      <c r="R798" s="832">
        <v>10</v>
      </c>
      <c r="S798" s="837">
        <v>0.45454545454545453</v>
      </c>
      <c r="T798" s="836">
        <v>10</v>
      </c>
      <c r="U798" s="838">
        <v>0.45454545454545453</v>
      </c>
    </row>
    <row r="799" spans="1:21" ht="14.4" customHeight="1" x14ac:dyDescent="0.3">
      <c r="A799" s="831">
        <v>4</v>
      </c>
      <c r="B799" s="832" t="s">
        <v>1698</v>
      </c>
      <c r="C799" s="832" t="s">
        <v>1705</v>
      </c>
      <c r="D799" s="833" t="s">
        <v>3118</v>
      </c>
      <c r="E799" s="834" t="s">
        <v>1746</v>
      </c>
      <c r="F799" s="832" t="s">
        <v>1701</v>
      </c>
      <c r="G799" s="832" t="s">
        <v>2168</v>
      </c>
      <c r="H799" s="832" t="s">
        <v>555</v>
      </c>
      <c r="I799" s="832" t="s">
        <v>2172</v>
      </c>
      <c r="J799" s="832" t="s">
        <v>2173</v>
      </c>
      <c r="K799" s="832" t="s">
        <v>2174</v>
      </c>
      <c r="L799" s="835">
        <v>566</v>
      </c>
      <c r="M799" s="835">
        <v>5660</v>
      </c>
      <c r="N799" s="832">
        <v>10</v>
      </c>
      <c r="O799" s="836">
        <v>10</v>
      </c>
      <c r="P799" s="835">
        <v>1698</v>
      </c>
      <c r="Q799" s="837">
        <v>0.3</v>
      </c>
      <c r="R799" s="832">
        <v>3</v>
      </c>
      <c r="S799" s="837">
        <v>0.3</v>
      </c>
      <c r="T799" s="836">
        <v>3</v>
      </c>
      <c r="U799" s="838">
        <v>0.3</v>
      </c>
    </row>
    <row r="800" spans="1:21" ht="14.4" customHeight="1" x14ac:dyDescent="0.3">
      <c r="A800" s="831">
        <v>4</v>
      </c>
      <c r="B800" s="832" t="s">
        <v>1698</v>
      </c>
      <c r="C800" s="832" t="s">
        <v>1705</v>
      </c>
      <c r="D800" s="833" t="s">
        <v>3118</v>
      </c>
      <c r="E800" s="834" t="s">
        <v>1746</v>
      </c>
      <c r="F800" s="832" t="s">
        <v>1701</v>
      </c>
      <c r="G800" s="832" t="s">
        <v>2175</v>
      </c>
      <c r="H800" s="832" t="s">
        <v>555</v>
      </c>
      <c r="I800" s="832" t="s">
        <v>2806</v>
      </c>
      <c r="J800" s="832" t="s">
        <v>2807</v>
      </c>
      <c r="K800" s="832" t="s">
        <v>2808</v>
      </c>
      <c r="L800" s="835">
        <v>1800</v>
      </c>
      <c r="M800" s="835">
        <v>5400</v>
      </c>
      <c r="N800" s="832">
        <v>3</v>
      </c>
      <c r="O800" s="836">
        <v>3</v>
      </c>
      <c r="P800" s="835">
        <v>1800</v>
      </c>
      <c r="Q800" s="837">
        <v>0.33333333333333331</v>
      </c>
      <c r="R800" s="832">
        <v>1</v>
      </c>
      <c r="S800" s="837">
        <v>0.33333333333333331</v>
      </c>
      <c r="T800" s="836">
        <v>1</v>
      </c>
      <c r="U800" s="838">
        <v>0.33333333333333331</v>
      </c>
    </row>
    <row r="801" spans="1:21" ht="14.4" customHeight="1" x14ac:dyDescent="0.3">
      <c r="A801" s="831">
        <v>4</v>
      </c>
      <c r="B801" s="832" t="s">
        <v>1698</v>
      </c>
      <c r="C801" s="832" t="s">
        <v>1705</v>
      </c>
      <c r="D801" s="833" t="s">
        <v>3118</v>
      </c>
      <c r="E801" s="834" t="s">
        <v>1747</v>
      </c>
      <c r="F801" s="832" t="s">
        <v>1699</v>
      </c>
      <c r="G801" s="832" t="s">
        <v>2256</v>
      </c>
      <c r="H801" s="832" t="s">
        <v>555</v>
      </c>
      <c r="I801" s="832" t="s">
        <v>2257</v>
      </c>
      <c r="J801" s="832" t="s">
        <v>2258</v>
      </c>
      <c r="K801" s="832" t="s">
        <v>2259</v>
      </c>
      <c r="L801" s="835">
        <v>78.33</v>
      </c>
      <c r="M801" s="835">
        <v>78.33</v>
      </c>
      <c r="N801" s="832">
        <v>1</v>
      </c>
      <c r="O801" s="836">
        <v>1</v>
      </c>
      <c r="P801" s="835">
        <v>78.33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4</v>
      </c>
      <c r="B802" s="832" t="s">
        <v>1698</v>
      </c>
      <c r="C802" s="832" t="s">
        <v>1705</v>
      </c>
      <c r="D802" s="833" t="s">
        <v>3118</v>
      </c>
      <c r="E802" s="834" t="s">
        <v>1747</v>
      </c>
      <c r="F802" s="832" t="s">
        <v>1699</v>
      </c>
      <c r="G802" s="832" t="s">
        <v>1769</v>
      </c>
      <c r="H802" s="832" t="s">
        <v>597</v>
      </c>
      <c r="I802" s="832" t="s">
        <v>1446</v>
      </c>
      <c r="J802" s="832" t="s">
        <v>1447</v>
      </c>
      <c r="K802" s="832" t="s">
        <v>1448</v>
      </c>
      <c r="L802" s="835">
        <v>0</v>
      </c>
      <c r="M802" s="835">
        <v>0</v>
      </c>
      <c r="N802" s="832">
        <v>1</v>
      </c>
      <c r="O802" s="836">
        <v>1</v>
      </c>
      <c r="P802" s="835"/>
      <c r="Q802" s="837"/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4</v>
      </c>
      <c r="B803" s="832" t="s">
        <v>1698</v>
      </c>
      <c r="C803" s="832" t="s">
        <v>1705</v>
      </c>
      <c r="D803" s="833" t="s">
        <v>3118</v>
      </c>
      <c r="E803" s="834" t="s">
        <v>1748</v>
      </c>
      <c r="F803" s="832" t="s">
        <v>1699</v>
      </c>
      <c r="G803" s="832" t="s">
        <v>2812</v>
      </c>
      <c r="H803" s="832" t="s">
        <v>555</v>
      </c>
      <c r="I803" s="832" t="s">
        <v>2813</v>
      </c>
      <c r="J803" s="832" t="s">
        <v>2814</v>
      </c>
      <c r="K803" s="832" t="s">
        <v>2604</v>
      </c>
      <c r="L803" s="835">
        <v>196.2</v>
      </c>
      <c r="M803" s="835">
        <v>196.2</v>
      </c>
      <c r="N803" s="832">
        <v>1</v>
      </c>
      <c r="O803" s="836">
        <v>0.5</v>
      </c>
      <c r="P803" s="835">
        <v>196.2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4</v>
      </c>
      <c r="B804" s="832" t="s">
        <v>1698</v>
      </c>
      <c r="C804" s="832" t="s">
        <v>1705</v>
      </c>
      <c r="D804" s="833" t="s">
        <v>3118</v>
      </c>
      <c r="E804" s="834" t="s">
        <v>1748</v>
      </c>
      <c r="F804" s="832" t="s">
        <v>1699</v>
      </c>
      <c r="G804" s="832" t="s">
        <v>2812</v>
      </c>
      <c r="H804" s="832" t="s">
        <v>555</v>
      </c>
      <c r="I804" s="832" t="s">
        <v>2815</v>
      </c>
      <c r="J804" s="832" t="s">
        <v>2814</v>
      </c>
      <c r="K804" s="832" t="s">
        <v>2816</v>
      </c>
      <c r="L804" s="835">
        <v>392.41</v>
      </c>
      <c r="M804" s="835">
        <v>392.41</v>
      </c>
      <c r="N804" s="832">
        <v>1</v>
      </c>
      <c r="O804" s="836">
        <v>0.5</v>
      </c>
      <c r="P804" s="835">
        <v>392.41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4</v>
      </c>
      <c r="B805" s="832" t="s">
        <v>1698</v>
      </c>
      <c r="C805" s="832" t="s">
        <v>1705</v>
      </c>
      <c r="D805" s="833" t="s">
        <v>3118</v>
      </c>
      <c r="E805" s="834" t="s">
        <v>1748</v>
      </c>
      <c r="F805" s="832" t="s">
        <v>1699</v>
      </c>
      <c r="G805" s="832" t="s">
        <v>1753</v>
      </c>
      <c r="H805" s="832" t="s">
        <v>555</v>
      </c>
      <c r="I805" s="832" t="s">
        <v>2206</v>
      </c>
      <c r="J805" s="832" t="s">
        <v>2207</v>
      </c>
      <c r="K805" s="832" t="s">
        <v>1933</v>
      </c>
      <c r="L805" s="835">
        <v>105.32</v>
      </c>
      <c r="M805" s="835">
        <v>105.32</v>
      </c>
      <c r="N805" s="832">
        <v>1</v>
      </c>
      <c r="O805" s="836">
        <v>0.5</v>
      </c>
      <c r="P805" s="835">
        <v>105.32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4</v>
      </c>
      <c r="B806" s="832" t="s">
        <v>1698</v>
      </c>
      <c r="C806" s="832" t="s">
        <v>1705</v>
      </c>
      <c r="D806" s="833" t="s">
        <v>3118</v>
      </c>
      <c r="E806" s="834" t="s">
        <v>1748</v>
      </c>
      <c r="F806" s="832" t="s">
        <v>1699</v>
      </c>
      <c r="G806" s="832" t="s">
        <v>1753</v>
      </c>
      <c r="H806" s="832" t="s">
        <v>555</v>
      </c>
      <c r="I806" s="832" t="s">
        <v>2817</v>
      </c>
      <c r="J806" s="832" t="s">
        <v>2818</v>
      </c>
      <c r="K806" s="832" t="s">
        <v>2819</v>
      </c>
      <c r="L806" s="835">
        <v>58.52</v>
      </c>
      <c r="M806" s="835">
        <v>58.52</v>
      </c>
      <c r="N806" s="832">
        <v>1</v>
      </c>
      <c r="O806" s="836">
        <v>0.5</v>
      </c>
      <c r="P806" s="835">
        <v>58.52</v>
      </c>
      <c r="Q806" s="837">
        <v>1</v>
      </c>
      <c r="R806" s="832">
        <v>1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4</v>
      </c>
      <c r="B807" s="832" t="s">
        <v>1698</v>
      </c>
      <c r="C807" s="832" t="s">
        <v>1705</v>
      </c>
      <c r="D807" s="833" t="s">
        <v>3118</v>
      </c>
      <c r="E807" s="834" t="s">
        <v>1748</v>
      </c>
      <c r="F807" s="832" t="s">
        <v>1699</v>
      </c>
      <c r="G807" s="832" t="s">
        <v>2820</v>
      </c>
      <c r="H807" s="832" t="s">
        <v>555</v>
      </c>
      <c r="I807" s="832" t="s">
        <v>2821</v>
      </c>
      <c r="J807" s="832" t="s">
        <v>2822</v>
      </c>
      <c r="K807" s="832" t="s">
        <v>2823</v>
      </c>
      <c r="L807" s="835">
        <v>3480.65</v>
      </c>
      <c r="M807" s="835">
        <v>3480.65</v>
      </c>
      <c r="N807" s="832">
        <v>1</v>
      </c>
      <c r="O807" s="836">
        <v>0.5</v>
      </c>
      <c r="P807" s="835">
        <v>3480.65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4</v>
      </c>
      <c r="B808" s="832" t="s">
        <v>1698</v>
      </c>
      <c r="C808" s="832" t="s">
        <v>1705</v>
      </c>
      <c r="D808" s="833" t="s">
        <v>3118</v>
      </c>
      <c r="E808" s="834" t="s">
        <v>1748</v>
      </c>
      <c r="F808" s="832" t="s">
        <v>1699</v>
      </c>
      <c r="G808" s="832" t="s">
        <v>2824</v>
      </c>
      <c r="H808" s="832" t="s">
        <v>597</v>
      </c>
      <c r="I808" s="832" t="s">
        <v>2825</v>
      </c>
      <c r="J808" s="832" t="s">
        <v>2826</v>
      </c>
      <c r="K808" s="832" t="s">
        <v>2827</v>
      </c>
      <c r="L808" s="835">
        <v>416.52</v>
      </c>
      <c r="M808" s="835">
        <v>416.52</v>
      </c>
      <c r="N808" s="832">
        <v>1</v>
      </c>
      <c r="O808" s="836">
        <v>0.5</v>
      </c>
      <c r="P808" s="835">
        <v>416.52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4</v>
      </c>
      <c r="B809" s="832" t="s">
        <v>1698</v>
      </c>
      <c r="C809" s="832" t="s">
        <v>1705</v>
      </c>
      <c r="D809" s="833" t="s">
        <v>3118</v>
      </c>
      <c r="E809" s="834" t="s">
        <v>1748</v>
      </c>
      <c r="F809" s="832" t="s">
        <v>1699</v>
      </c>
      <c r="G809" s="832" t="s">
        <v>2585</v>
      </c>
      <c r="H809" s="832" t="s">
        <v>555</v>
      </c>
      <c r="I809" s="832" t="s">
        <v>2828</v>
      </c>
      <c r="J809" s="832" t="s">
        <v>2587</v>
      </c>
      <c r="K809" s="832" t="s">
        <v>2588</v>
      </c>
      <c r="L809" s="835">
        <v>300.33</v>
      </c>
      <c r="M809" s="835">
        <v>300.33</v>
      </c>
      <c r="N809" s="832">
        <v>1</v>
      </c>
      <c r="O809" s="836">
        <v>1</v>
      </c>
      <c r="P809" s="835">
        <v>300.33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4</v>
      </c>
      <c r="B810" s="832" t="s">
        <v>1698</v>
      </c>
      <c r="C810" s="832" t="s">
        <v>1705</v>
      </c>
      <c r="D810" s="833" t="s">
        <v>3118</v>
      </c>
      <c r="E810" s="834" t="s">
        <v>1748</v>
      </c>
      <c r="F810" s="832" t="s">
        <v>1699</v>
      </c>
      <c r="G810" s="832" t="s">
        <v>2829</v>
      </c>
      <c r="H810" s="832" t="s">
        <v>555</v>
      </c>
      <c r="I810" s="832" t="s">
        <v>2830</v>
      </c>
      <c r="J810" s="832" t="s">
        <v>2831</v>
      </c>
      <c r="K810" s="832" t="s">
        <v>2832</v>
      </c>
      <c r="L810" s="835">
        <v>58.63</v>
      </c>
      <c r="M810" s="835">
        <v>117.26</v>
      </c>
      <c r="N810" s="832">
        <v>2</v>
      </c>
      <c r="O810" s="836">
        <v>1</v>
      </c>
      <c r="P810" s="835">
        <v>117.26</v>
      </c>
      <c r="Q810" s="837">
        <v>1</v>
      </c>
      <c r="R810" s="832">
        <v>2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4</v>
      </c>
      <c r="B811" s="832" t="s">
        <v>1698</v>
      </c>
      <c r="C811" s="832" t="s">
        <v>1705</v>
      </c>
      <c r="D811" s="833" t="s">
        <v>3118</v>
      </c>
      <c r="E811" s="834" t="s">
        <v>1748</v>
      </c>
      <c r="F811" s="832" t="s">
        <v>1699</v>
      </c>
      <c r="G811" s="832" t="s">
        <v>1826</v>
      </c>
      <c r="H811" s="832" t="s">
        <v>555</v>
      </c>
      <c r="I811" s="832" t="s">
        <v>1827</v>
      </c>
      <c r="J811" s="832" t="s">
        <v>656</v>
      </c>
      <c r="K811" s="832" t="s">
        <v>1828</v>
      </c>
      <c r="L811" s="835">
        <v>248.55</v>
      </c>
      <c r="M811" s="835">
        <v>994.2</v>
      </c>
      <c r="N811" s="832">
        <v>4</v>
      </c>
      <c r="O811" s="836">
        <v>4</v>
      </c>
      <c r="P811" s="835">
        <v>497.1</v>
      </c>
      <c r="Q811" s="837">
        <v>0.5</v>
      </c>
      <c r="R811" s="832">
        <v>2</v>
      </c>
      <c r="S811" s="837">
        <v>0.5</v>
      </c>
      <c r="T811" s="836">
        <v>2</v>
      </c>
      <c r="U811" s="838">
        <v>0.5</v>
      </c>
    </row>
    <row r="812" spans="1:21" ht="14.4" customHeight="1" x14ac:dyDescent="0.3">
      <c r="A812" s="831">
        <v>4</v>
      </c>
      <c r="B812" s="832" t="s">
        <v>1698</v>
      </c>
      <c r="C812" s="832" t="s">
        <v>1705</v>
      </c>
      <c r="D812" s="833" t="s">
        <v>3118</v>
      </c>
      <c r="E812" s="834" t="s">
        <v>1748</v>
      </c>
      <c r="F812" s="832" t="s">
        <v>1699</v>
      </c>
      <c r="G812" s="832" t="s">
        <v>2282</v>
      </c>
      <c r="H812" s="832" t="s">
        <v>555</v>
      </c>
      <c r="I812" s="832" t="s">
        <v>2833</v>
      </c>
      <c r="J812" s="832" t="s">
        <v>2834</v>
      </c>
      <c r="K812" s="832" t="s">
        <v>2835</v>
      </c>
      <c r="L812" s="835">
        <v>56.17</v>
      </c>
      <c r="M812" s="835">
        <v>112.34</v>
      </c>
      <c r="N812" s="832">
        <v>2</v>
      </c>
      <c r="O812" s="836">
        <v>0.5</v>
      </c>
      <c r="P812" s="835">
        <v>112.34</v>
      </c>
      <c r="Q812" s="837">
        <v>1</v>
      </c>
      <c r="R812" s="832">
        <v>2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4</v>
      </c>
      <c r="B813" s="832" t="s">
        <v>1698</v>
      </c>
      <c r="C813" s="832" t="s">
        <v>1705</v>
      </c>
      <c r="D813" s="833" t="s">
        <v>3118</v>
      </c>
      <c r="E813" s="834" t="s">
        <v>1748</v>
      </c>
      <c r="F813" s="832" t="s">
        <v>1699</v>
      </c>
      <c r="G813" s="832" t="s">
        <v>1887</v>
      </c>
      <c r="H813" s="832" t="s">
        <v>555</v>
      </c>
      <c r="I813" s="832" t="s">
        <v>2198</v>
      </c>
      <c r="J813" s="832" t="s">
        <v>853</v>
      </c>
      <c r="K813" s="832" t="s">
        <v>2199</v>
      </c>
      <c r="L813" s="835">
        <v>48.42</v>
      </c>
      <c r="M813" s="835">
        <v>48.42</v>
      </c>
      <c r="N813" s="832">
        <v>1</v>
      </c>
      <c r="O813" s="836">
        <v>0.5</v>
      </c>
      <c r="P813" s="835">
        <v>48.42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4</v>
      </c>
      <c r="B814" s="832" t="s">
        <v>1698</v>
      </c>
      <c r="C814" s="832" t="s">
        <v>1705</v>
      </c>
      <c r="D814" s="833" t="s">
        <v>3118</v>
      </c>
      <c r="E814" s="834" t="s">
        <v>1748</v>
      </c>
      <c r="F814" s="832" t="s">
        <v>1699</v>
      </c>
      <c r="G814" s="832" t="s">
        <v>1887</v>
      </c>
      <c r="H814" s="832" t="s">
        <v>555</v>
      </c>
      <c r="I814" s="832" t="s">
        <v>1888</v>
      </c>
      <c r="J814" s="832" t="s">
        <v>1889</v>
      </c>
      <c r="K814" s="832" t="s">
        <v>1890</v>
      </c>
      <c r="L814" s="835">
        <v>48.42</v>
      </c>
      <c r="M814" s="835">
        <v>96.84</v>
      </c>
      <c r="N814" s="832">
        <v>2</v>
      </c>
      <c r="O814" s="836">
        <v>1.5</v>
      </c>
      <c r="P814" s="835">
        <v>48.42</v>
      </c>
      <c r="Q814" s="837">
        <v>0.5</v>
      </c>
      <c r="R814" s="832">
        <v>1</v>
      </c>
      <c r="S814" s="837">
        <v>0.5</v>
      </c>
      <c r="T814" s="836">
        <v>1</v>
      </c>
      <c r="U814" s="838">
        <v>0.66666666666666663</v>
      </c>
    </row>
    <row r="815" spans="1:21" ht="14.4" customHeight="1" x14ac:dyDescent="0.3">
      <c r="A815" s="831">
        <v>4</v>
      </c>
      <c r="B815" s="832" t="s">
        <v>1698</v>
      </c>
      <c r="C815" s="832" t="s">
        <v>1705</v>
      </c>
      <c r="D815" s="833" t="s">
        <v>3118</v>
      </c>
      <c r="E815" s="834" t="s">
        <v>1748</v>
      </c>
      <c r="F815" s="832" t="s">
        <v>1699</v>
      </c>
      <c r="G815" s="832" t="s">
        <v>1931</v>
      </c>
      <c r="H815" s="832" t="s">
        <v>555</v>
      </c>
      <c r="I815" s="832" t="s">
        <v>2836</v>
      </c>
      <c r="J815" s="832" t="s">
        <v>2837</v>
      </c>
      <c r="K815" s="832" t="s">
        <v>2838</v>
      </c>
      <c r="L815" s="835">
        <v>158.99</v>
      </c>
      <c r="M815" s="835">
        <v>158.99</v>
      </c>
      <c r="N815" s="832">
        <v>1</v>
      </c>
      <c r="O815" s="836">
        <v>0.5</v>
      </c>
      <c r="P815" s="835">
        <v>158.99</v>
      </c>
      <c r="Q815" s="837">
        <v>1</v>
      </c>
      <c r="R815" s="832">
        <v>1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4</v>
      </c>
      <c r="B816" s="832" t="s">
        <v>1698</v>
      </c>
      <c r="C816" s="832" t="s">
        <v>1705</v>
      </c>
      <c r="D816" s="833" t="s">
        <v>3118</v>
      </c>
      <c r="E816" s="834" t="s">
        <v>1748</v>
      </c>
      <c r="F816" s="832" t="s">
        <v>1699</v>
      </c>
      <c r="G816" s="832" t="s">
        <v>1934</v>
      </c>
      <c r="H816" s="832" t="s">
        <v>555</v>
      </c>
      <c r="I816" s="832" t="s">
        <v>2709</v>
      </c>
      <c r="J816" s="832" t="s">
        <v>2710</v>
      </c>
      <c r="K816" s="832" t="s">
        <v>2711</v>
      </c>
      <c r="L816" s="835">
        <v>248.55</v>
      </c>
      <c r="M816" s="835">
        <v>2734.05</v>
      </c>
      <c r="N816" s="832">
        <v>11</v>
      </c>
      <c r="O816" s="836">
        <v>11</v>
      </c>
      <c r="P816" s="835">
        <v>1988.3999999999999</v>
      </c>
      <c r="Q816" s="837">
        <v>0.72727272727272718</v>
      </c>
      <c r="R816" s="832">
        <v>8</v>
      </c>
      <c r="S816" s="837">
        <v>0.72727272727272729</v>
      </c>
      <c r="T816" s="836">
        <v>8</v>
      </c>
      <c r="U816" s="838">
        <v>0.72727272727272729</v>
      </c>
    </row>
    <row r="817" spans="1:21" ht="14.4" customHeight="1" x14ac:dyDescent="0.3">
      <c r="A817" s="831">
        <v>4</v>
      </c>
      <c r="B817" s="832" t="s">
        <v>1698</v>
      </c>
      <c r="C817" s="832" t="s">
        <v>1705</v>
      </c>
      <c r="D817" s="833" t="s">
        <v>3118</v>
      </c>
      <c r="E817" s="834" t="s">
        <v>1748</v>
      </c>
      <c r="F817" s="832" t="s">
        <v>1699</v>
      </c>
      <c r="G817" s="832" t="s">
        <v>2695</v>
      </c>
      <c r="H817" s="832" t="s">
        <v>555</v>
      </c>
      <c r="I817" s="832" t="s">
        <v>2839</v>
      </c>
      <c r="J817" s="832" t="s">
        <v>2697</v>
      </c>
      <c r="K817" s="832" t="s">
        <v>2840</v>
      </c>
      <c r="L817" s="835">
        <v>661.62</v>
      </c>
      <c r="M817" s="835">
        <v>661.62</v>
      </c>
      <c r="N817" s="832">
        <v>1</v>
      </c>
      <c r="O817" s="836">
        <v>0.5</v>
      </c>
      <c r="P817" s="835">
        <v>661.62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4</v>
      </c>
      <c r="B818" s="832" t="s">
        <v>1698</v>
      </c>
      <c r="C818" s="832" t="s">
        <v>1705</v>
      </c>
      <c r="D818" s="833" t="s">
        <v>3118</v>
      </c>
      <c r="E818" s="834" t="s">
        <v>1748</v>
      </c>
      <c r="F818" s="832" t="s">
        <v>1699</v>
      </c>
      <c r="G818" s="832" t="s">
        <v>1771</v>
      </c>
      <c r="H818" s="832" t="s">
        <v>597</v>
      </c>
      <c r="I818" s="832" t="s">
        <v>1530</v>
      </c>
      <c r="J818" s="832" t="s">
        <v>970</v>
      </c>
      <c r="K818" s="832" t="s">
        <v>1531</v>
      </c>
      <c r="L818" s="835">
        <v>154.36000000000001</v>
      </c>
      <c r="M818" s="835">
        <v>308.72000000000003</v>
      </c>
      <c r="N818" s="832">
        <v>2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4</v>
      </c>
      <c r="B819" s="832" t="s">
        <v>1698</v>
      </c>
      <c r="C819" s="832" t="s">
        <v>1705</v>
      </c>
      <c r="D819" s="833" t="s">
        <v>3118</v>
      </c>
      <c r="E819" s="834" t="s">
        <v>1748</v>
      </c>
      <c r="F819" s="832" t="s">
        <v>1700</v>
      </c>
      <c r="G819" s="832" t="s">
        <v>1803</v>
      </c>
      <c r="H819" s="832" t="s">
        <v>555</v>
      </c>
      <c r="I819" s="832" t="s">
        <v>1852</v>
      </c>
      <c r="J819" s="832" t="s">
        <v>1805</v>
      </c>
      <c r="K819" s="832"/>
      <c r="L819" s="835">
        <v>0</v>
      </c>
      <c r="M819" s="835">
        <v>0</v>
      </c>
      <c r="N819" s="832">
        <v>2</v>
      </c>
      <c r="O819" s="836">
        <v>2</v>
      </c>
      <c r="P819" s="835">
        <v>0</v>
      </c>
      <c r="Q819" s="837"/>
      <c r="R819" s="832">
        <v>2</v>
      </c>
      <c r="S819" s="837">
        <v>1</v>
      </c>
      <c r="T819" s="836">
        <v>2</v>
      </c>
      <c r="U819" s="838">
        <v>1</v>
      </c>
    </row>
    <row r="820" spans="1:21" ht="14.4" customHeight="1" x14ac:dyDescent="0.3">
      <c r="A820" s="831">
        <v>4</v>
      </c>
      <c r="B820" s="832" t="s">
        <v>1698</v>
      </c>
      <c r="C820" s="832" t="s">
        <v>1705</v>
      </c>
      <c r="D820" s="833" t="s">
        <v>3118</v>
      </c>
      <c r="E820" s="834" t="s">
        <v>1748</v>
      </c>
      <c r="F820" s="832" t="s">
        <v>1701</v>
      </c>
      <c r="G820" s="832" t="s">
        <v>2168</v>
      </c>
      <c r="H820" s="832" t="s">
        <v>555</v>
      </c>
      <c r="I820" s="832" t="s">
        <v>2169</v>
      </c>
      <c r="J820" s="832" t="s">
        <v>2170</v>
      </c>
      <c r="K820" s="832" t="s">
        <v>2171</v>
      </c>
      <c r="L820" s="835">
        <v>410</v>
      </c>
      <c r="M820" s="835">
        <v>1230</v>
      </c>
      <c r="N820" s="832">
        <v>3</v>
      </c>
      <c r="O820" s="836">
        <v>3</v>
      </c>
      <c r="P820" s="835">
        <v>1230</v>
      </c>
      <c r="Q820" s="837">
        <v>1</v>
      </c>
      <c r="R820" s="832">
        <v>3</v>
      </c>
      <c r="S820" s="837">
        <v>1</v>
      </c>
      <c r="T820" s="836">
        <v>3</v>
      </c>
      <c r="U820" s="838">
        <v>1</v>
      </c>
    </row>
    <row r="821" spans="1:21" ht="14.4" customHeight="1" x14ac:dyDescent="0.3">
      <c r="A821" s="831">
        <v>4</v>
      </c>
      <c r="B821" s="832" t="s">
        <v>1698</v>
      </c>
      <c r="C821" s="832" t="s">
        <v>1705</v>
      </c>
      <c r="D821" s="833" t="s">
        <v>3118</v>
      </c>
      <c r="E821" s="834" t="s">
        <v>1748</v>
      </c>
      <c r="F821" s="832" t="s">
        <v>1701</v>
      </c>
      <c r="G821" s="832" t="s">
        <v>2168</v>
      </c>
      <c r="H821" s="832" t="s">
        <v>555</v>
      </c>
      <c r="I821" s="832" t="s">
        <v>2172</v>
      </c>
      <c r="J821" s="832" t="s">
        <v>2173</v>
      </c>
      <c r="K821" s="832" t="s">
        <v>2174</v>
      </c>
      <c r="L821" s="835">
        <v>566</v>
      </c>
      <c r="M821" s="835">
        <v>566</v>
      </c>
      <c r="N821" s="832">
        <v>1</v>
      </c>
      <c r="O821" s="836">
        <v>1</v>
      </c>
      <c r="P821" s="835">
        <v>566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4</v>
      </c>
      <c r="B822" s="832" t="s">
        <v>1698</v>
      </c>
      <c r="C822" s="832" t="s">
        <v>1705</v>
      </c>
      <c r="D822" s="833" t="s">
        <v>3118</v>
      </c>
      <c r="E822" s="834" t="s">
        <v>1748</v>
      </c>
      <c r="F822" s="832" t="s">
        <v>1701</v>
      </c>
      <c r="G822" s="832" t="s">
        <v>2175</v>
      </c>
      <c r="H822" s="832" t="s">
        <v>555</v>
      </c>
      <c r="I822" s="832" t="s">
        <v>2176</v>
      </c>
      <c r="J822" s="832" t="s">
        <v>2177</v>
      </c>
      <c r="K822" s="832" t="s">
        <v>2178</v>
      </c>
      <c r="L822" s="835">
        <v>900</v>
      </c>
      <c r="M822" s="835">
        <v>1800</v>
      </c>
      <c r="N822" s="832">
        <v>2</v>
      </c>
      <c r="O822" s="836">
        <v>2</v>
      </c>
      <c r="P822" s="835">
        <v>1800</v>
      </c>
      <c r="Q822" s="837">
        <v>1</v>
      </c>
      <c r="R822" s="832">
        <v>2</v>
      </c>
      <c r="S822" s="837">
        <v>1</v>
      </c>
      <c r="T822" s="836">
        <v>2</v>
      </c>
      <c r="U822" s="838">
        <v>1</v>
      </c>
    </row>
    <row r="823" spans="1:21" ht="14.4" customHeight="1" x14ac:dyDescent="0.3">
      <c r="A823" s="831">
        <v>4</v>
      </c>
      <c r="B823" s="832" t="s">
        <v>1698</v>
      </c>
      <c r="C823" s="832" t="s">
        <v>1705</v>
      </c>
      <c r="D823" s="833" t="s">
        <v>3118</v>
      </c>
      <c r="E823" s="834" t="s">
        <v>1749</v>
      </c>
      <c r="F823" s="832" t="s">
        <v>1699</v>
      </c>
      <c r="G823" s="832" t="s">
        <v>2186</v>
      </c>
      <c r="H823" s="832" t="s">
        <v>555</v>
      </c>
      <c r="I823" s="832" t="s">
        <v>2481</v>
      </c>
      <c r="J823" s="832" t="s">
        <v>2188</v>
      </c>
      <c r="K823" s="832" t="s">
        <v>2482</v>
      </c>
      <c r="L823" s="835">
        <v>91.11</v>
      </c>
      <c r="M823" s="835">
        <v>91.11</v>
      </c>
      <c r="N823" s="832">
        <v>1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4</v>
      </c>
      <c r="B824" s="832" t="s">
        <v>1698</v>
      </c>
      <c r="C824" s="832" t="s">
        <v>1705</v>
      </c>
      <c r="D824" s="833" t="s">
        <v>3118</v>
      </c>
      <c r="E824" s="834" t="s">
        <v>1749</v>
      </c>
      <c r="F824" s="832" t="s">
        <v>1699</v>
      </c>
      <c r="G824" s="832" t="s">
        <v>2841</v>
      </c>
      <c r="H824" s="832" t="s">
        <v>555</v>
      </c>
      <c r="I824" s="832" t="s">
        <v>2842</v>
      </c>
      <c r="J824" s="832" t="s">
        <v>1213</v>
      </c>
      <c r="K824" s="832" t="s">
        <v>2843</v>
      </c>
      <c r="L824" s="835">
        <v>37.520000000000003</v>
      </c>
      <c r="M824" s="835">
        <v>75.040000000000006</v>
      </c>
      <c r="N824" s="832">
        <v>2</v>
      </c>
      <c r="O824" s="836">
        <v>1</v>
      </c>
      <c r="P824" s="835">
        <v>75.040000000000006</v>
      </c>
      <c r="Q824" s="837">
        <v>1</v>
      </c>
      <c r="R824" s="832">
        <v>2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4</v>
      </c>
      <c r="B825" s="832" t="s">
        <v>1698</v>
      </c>
      <c r="C825" s="832" t="s">
        <v>1705</v>
      </c>
      <c r="D825" s="833" t="s">
        <v>3118</v>
      </c>
      <c r="E825" s="834" t="s">
        <v>1749</v>
      </c>
      <c r="F825" s="832" t="s">
        <v>1699</v>
      </c>
      <c r="G825" s="832" t="s">
        <v>2192</v>
      </c>
      <c r="H825" s="832" t="s">
        <v>555</v>
      </c>
      <c r="I825" s="832" t="s">
        <v>2274</v>
      </c>
      <c r="J825" s="832" t="s">
        <v>2194</v>
      </c>
      <c r="K825" s="832" t="s">
        <v>2275</v>
      </c>
      <c r="L825" s="835">
        <v>30.46</v>
      </c>
      <c r="M825" s="835">
        <v>91.38</v>
      </c>
      <c r="N825" s="832">
        <v>3</v>
      </c>
      <c r="O825" s="836">
        <v>2</v>
      </c>
      <c r="P825" s="835">
        <v>91.38</v>
      </c>
      <c r="Q825" s="837">
        <v>1</v>
      </c>
      <c r="R825" s="832">
        <v>3</v>
      </c>
      <c r="S825" s="837">
        <v>1</v>
      </c>
      <c r="T825" s="836">
        <v>2</v>
      </c>
      <c r="U825" s="838">
        <v>1</v>
      </c>
    </row>
    <row r="826" spans="1:21" ht="14.4" customHeight="1" x14ac:dyDescent="0.3">
      <c r="A826" s="831">
        <v>4</v>
      </c>
      <c r="B826" s="832" t="s">
        <v>1698</v>
      </c>
      <c r="C826" s="832" t="s">
        <v>1705</v>
      </c>
      <c r="D826" s="833" t="s">
        <v>3118</v>
      </c>
      <c r="E826" s="834" t="s">
        <v>1749</v>
      </c>
      <c r="F826" s="832" t="s">
        <v>1699</v>
      </c>
      <c r="G826" s="832" t="s">
        <v>2844</v>
      </c>
      <c r="H826" s="832" t="s">
        <v>555</v>
      </c>
      <c r="I826" s="832" t="s">
        <v>2845</v>
      </c>
      <c r="J826" s="832" t="s">
        <v>2846</v>
      </c>
      <c r="K826" s="832" t="s">
        <v>2847</v>
      </c>
      <c r="L826" s="835">
        <v>0</v>
      </c>
      <c r="M826" s="835">
        <v>0</v>
      </c>
      <c r="N826" s="832">
        <v>1</v>
      </c>
      <c r="O826" s="836">
        <v>1</v>
      </c>
      <c r="P826" s="835">
        <v>0</v>
      </c>
      <c r="Q826" s="837"/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4</v>
      </c>
      <c r="B827" s="832" t="s">
        <v>1698</v>
      </c>
      <c r="C827" s="832" t="s">
        <v>1705</v>
      </c>
      <c r="D827" s="833" t="s">
        <v>3118</v>
      </c>
      <c r="E827" s="834" t="s">
        <v>1749</v>
      </c>
      <c r="F827" s="832" t="s">
        <v>1699</v>
      </c>
      <c r="G827" s="832" t="s">
        <v>1826</v>
      </c>
      <c r="H827" s="832" t="s">
        <v>555</v>
      </c>
      <c r="I827" s="832" t="s">
        <v>1827</v>
      </c>
      <c r="J827" s="832" t="s">
        <v>656</v>
      </c>
      <c r="K827" s="832" t="s">
        <v>1828</v>
      </c>
      <c r="L827" s="835">
        <v>248.55</v>
      </c>
      <c r="M827" s="835">
        <v>248.55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4</v>
      </c>
      <c r="B828" s="832" t="s">
        <v>1698</v>
      </c>
      <c r="C828" s="832" t="s">
        <v>1705</v>
      </c>
      <c r="D828" s="833" t="s">
        <v>3118</v>
      </c>
      <c r="E828" s="834" t="s">
        <v>1749</v>
      </c>
      <c r="F828" s="832" t="s">
        <v>1699</v>
      </c>
      <c r="G828" s="832" t="s">
        <v>2848</v>
      </c>
      <c r="H828" s="832" t="s">
        <v>555</v>
      </c>
      <c r="I828" s="832" t="s">
        <v>2849</v>
      </c>
      <c r="J828" s="832" t="s">
        <v>2850</v>
      </c>
      <c r="K828" s="832" t="s">
        <v>2851</v>
      </c>
      <c r="L828" s="835">
        <v>729.38</v>
      </c>
      <c r="M828" s="835">
        <v>1458.76</v>
      </c>
      <c r="N828" s="832">
        <v>2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4</v>
      </c>
      <c r="B829" s="832" t="s">
        <v>1698</v>
      </c>
      <c r="C829" s="832" t="s">
        <v>1705</v>
      </c>
      <c r="D829" s="833" t="s">
        <v>3118</v>
      </c>
      <c r="E829" s="834" t="s">
        <v>1749</v>
      </c>
      <c r="F829" s="832" t="s">
        <v>1699</v>
      </c>
      <c r="G829" s="832" t="s">
        <v>1887</v>
      </c>
      <c r="H829" s="832" t="s">
        <v>597</v>
      </c>
      <c r="I829" s="832" t="s">
        <v>1548</v>
      </c>
      <c r="J829" s="832" t="s">
        <v>853</v>
      </c>
      <c r="K829" s="832" t="s">
        <v>847</v>
      </c>
      <c r="L829" s="835">
        <v>48.42</v>
      </c>
      <c r="M829" s="835">
        <v>48.42</v>
      </c>
      <c r="N829" s="832">
        <v>1</v>
      </c>
      <c r="O829" s="836">
        <v>1</v>
      </c>
      <c r="P829" s="835">
        <v>48.42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4</v>
      </c>
      <c r="B830" s="832" t="s">
        <v>1698</v>
      </c>
      <c r="C830" s="832" t="s">
        <v>1705</v>
      </c>
      <c r="D830" s="833" t="s">
        <v>3118</v>
      </c>
      <c r="E830" s="834" t="s">
        <v>1749</v>
      </c>
      <c r="F830" s="832" t="s">
        <v>1699</v>
      </c>
      <c r="G830" s="832" t="s">
        <v>1887</v>
      </c>
      <c r="H830" s="832" t="s">
        <v>555</v>
      </c>
      <c r="I830" s="832" t="s">
        <v>1888</v>
      </c>
      <c r="J830" s="832" t="s">
        <v>1889</v>
      </c>
      <c r="K830" s="832" t="s">
        <v>1890</v>
      </c>
      <c r="L830" s="835">
        <v>48.42</v>
      </c>
      <c r="M830" s="835">
        <v>96.84</v>
      </c>
      <c r="N830" s="832">
        <v>2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4</v>
      </c>
      <c r="B831" s="832" t="s">
        <v>1698</v>
      </c>
      <c r="C831" s="832" t="s">
        <v>1705</v>
      </c>
      <c r="D831" s="833" t="s">
        <v>3118</v>
      </c>
      <c r="E831" s="834" t="s">
        <v>1749</v>
      </c>
      <c r="F831" s="832" t="s">
        <v>1699</v>
      </c>
      <c r="G831" s="832" t="s">
        <v>1763</v>
      </c>
      <c r="H831" s="832" t="s">
        <v>555</v>
      </c>
      <c r="I831" s="832" t="s">
        <v>2569</v>
      </c>
      <c r="J831" s="832" t="s">
        <v>670</v>
      </c>
      <c r="K831" s="832" t="s">
        <v>1817</v>
      </c>
      <c r="L831" s="835">
        <v>103.67</v>
      </c>
      <c r="M831" s="835">
        <v>103.67</v>
      </c>
      <c r="N831" s="832">
        <v>1</v>
      </c>
      <c r="O831" s="836">
        <v>1</v>
      </c>
      <c r="P831" s="835">
        <v>103.67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4</v>
      </c>
      <c r="B832" s="832" t="s">
        <v>1698</v>
      </c>
      <c r="C832" s="832" t="s">
        <v>1705</v>
      </c>
      <c r="D832" s="833" t="s">
        <v>3118</v>
      </c>
      <c r="E832" s="834" t="s">
        <v>1749</v>
      </c>
      <c r="F832" s="832" t="s">
        <v>1699</v>
      </c>
      <c r="G832" s="832" t="s">
        <v>1763</v>
      </c>
      <c r="H832" s="832" t="s">
        <v>555</v>
      </c>
      <c r="I832" s="832" t="s">
        <v>1816</v>
      </c>
      <c r="J832" s="832" t="s">
        <v>670</v>
      </c>
      <c r="K832" s="832" t="s">
        <v>1817</v>
      </c>
      <c r="L832" s="835">
        <v>103.67</v>
      </c>
      <c r="M832" s="835">
        <v>103.67</v>
      </c>
      <c r="N832" s="832">
        <v>1</v>
      </c>
      <c r="O832" s="836">
        <v>1</v>
      </c>
      <c r="P832" s="835">
        <v>103.67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4</v>
      </c>
      <c r="B833" s="832" t="s">
        <v>1698</v>
      </c>
      <c r="C833" s="832" t="s">
        <v>1705</v>
      </c>
      <c r="D833" s="833" t="s">
        <v>3118</v>
      </c>
      <c r="E833" s="834" t="s">
        <v>1749</v>
      </c>
      <c r="F833" s="832" t="s">
        <v>1699</v>
      </c>
      <c r="G833" s="832" t="s">
        <v>1763</v>
      </c>
      <c r="H833" s="832" t="s">
        <v>555</v>
      </c>
      <c r="I833" s="832" t="s">
        <v>2631</v>
      </c>
      <c r="J833" s="832" t="s">
        <v>670</v>
      </c>
      <c r="K833" s="832" t="s">
        <v>1817</v>
      </c>
      <c r="L833" s="835">
        <v>103.67</v>
      </c>
      <c r="M833" s="835">
        <v>1347.71</v>
      </c>
      <c r="N833" s="832">
        <v>13</v>
      </c>
      <c r="O833" s="836">
        <v>4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4</v>
      </c>
      <c r="B834" s="832" t="s">
        <v>1698</v>
      </c>
      <c r="C834" s="832" t="s">
        <v>1705</v>
      </c>
      <c r="D834" s="833" t="s">
        <v>3118</v>
      </c>
      <c r="E834" s="834" t="s">
        <v>1749</v>
      </c>
      <c r="F834" s="832" t="s">
        <v>1699</v>
      </c>
      <c r="G834" s="832" t="s">
        <v>1934</v>
      </c>
      <c r="H834" s="832" t="s">
        <v>555</v>
      </c>
      <c r="I834" s="832" t="s">
        <v>2490</v>
      </c>
      <c r="J834" s="832" t="s">
        <v>2491</v>
      </c>
      <c r="K834" s="832" t="s">
        <v>1937</v>
      </c>
      <c r="L834" s="835">
        <v>248.55</v>
      </c>
      <c r="M834" s="835">
        <v>248.55</v>
      </c>
      <c r="N834" s="832">
        <v>1</v>
      </c>
      <c r="O834" s="836">
        <v>1</v>
      </c>
      <c r="P834" s="835">
        <v>248.55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4</v>
      </c>
      <c r="B835" s="832" t="s">
        <v>1698</v>
      </c>
      <c r="C835" s="832" t="s">
        <v>1705</v>
      </c>
      <c r="D835" s="833" t="s">
        <v>3118</v>
      </c>
      <c r="E835" s="834" t="s">
        <v>1749</v>
      </c>
      <c r="F835" s="832" t="s">
        <v>1699</v>
      </c>
      <c r="G835" s="832" t="s">
        <v>1934</v>
      </c>
      <c r="H835" s="832" t="s">
        <v>555</v>
      </c>
      <c r="I835" s="832" t="s">
        <v>1935</v>
      </c>
      <c r="J835" s="832" t="s">
        <v>1936</v>
      </c>
      <c r="K835" s="832" t="s">
        <v>1937</v>
      </c>
      <c r="L835" s="835">
        <v>248.55</v>
      </c>
      <c r="M835" s="835">
        <v>3479.7</v>
      </c>
      <c r="N835" s="832">
        <v>14</v>
      </c>
      <c r="O835" s="836">
        <v>14</v>
      </c>
      <c r="P835" s="835">
        <v>2236.9499999999998</v>
      </c>
      <c r="Q835" s="837">
        <v>0.64285714285714279</v>
      </c>
      <c r="R835" s="832">
        <v>9</v>
      </c>
      <c r="S835" s="837">
        <v>0.6428571428571429</v>
      </c>
      <c r="T835" s="836">
        <v>9</v>
      </c>
      <c r="U835" s="838">
        <v>0.6428571428571429</v>
      </c>
    </row>
    <row r="836" spans="1:21" ht="14.4" customHeight="1" x14ac:dyDescent="0.3">
      <c r="A836" s="831">
        <v>4</v>
      </c>
      <c r="B836" s="832" t="s">
        <v>1698</v>
      </c>
      <c r="C836" s="832" t="s">
        <v>1705</v>
      </c>
      <c r="D836" s="833" t="s">
        <v>3118</v>
      </c>
      <c r="E836" s="834" t="s">
        <v>1749</v>
      </c>
      <c r="F836" s="832" t="s">
        <v>1699</v>
      </c>
      <c r="G836" s="832" t="s">
        <v>2295</v>
      </c>
      <c r="H836" s="832" t="s">
        <v>555</v>
      </c>
      <c r="I836" s="832" t="s">
        <v>2852</v>
      </c>
      <c r="J836" s="832" t="s">
        <v>2297</v>
      </c>
      <c r="K836" s="832" t="s">
        <v>2298</v>
      </c>
      <c r="L836" s="835">
        <v>453.79</v>
      </c>
      <c r="M836" s="835">
        <v>453.79</v>
      </c>
      <c r="N836" s="832">
        <v>1</v>
      </c>
      <c r="O836" s="836">
        <v>1</v>
      </c>
      <c r="P836" s="835">
        <v>453.79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4</v>
      </c>
      <c r="B837" s="832" t="s">
        <v>1698</v>
      </c>
      <c r="C837" s="832" t="s">
        <v>1705</v>
      </c>
      <c r="D837" s="833" t="s">
        <v>3118</v>
      </c>
      <c r="E837" s="834" t="s">
        <v>1749</v>
      </c>
      <c r="F837" s="832" t="s">
        <v>1699</v>
      </c>
      <c r="G837" s="832" t="s">
        <v>1878</v>
      </c>
      <c r="H837" s="832" t="s">
        <v>555</v>
      </c>
      <c r="I837" s="832" t="s">
        <v>1879</v>
      </c>
      <c r="J837" s="832" t="s">
        <v>1012</v>
      </c>
      <c r="K837" s="832" t="s">
        <v>1880</v>
      </c>
      <c r="L837" s="835">
        <v>0</v>
      </c>
      <c r="M837" s="835">
        <v>0</v>
      </c>
      <c r="N837" s="832">
        <v>8</v>
      </c>
      <c r="O837" s="836">
        <v>5</v>
      </c>
      <c r="P837" s="835">
        <v>0</v>
      </c>
      <c r="Q837" s="837"/>
      <c r="R837" s="832">
        <v>7</v>
      </c>
      <c r="S837" s="837">
        <v>0.875</v>
      </c>
      <c r="T837" s="836">
        <v>4</v>
      </c>
      <c r="U837" s="838">
        <v>0.8</v>
      </c>
    </row>
    <row r="838" spans="1:21" ht="14.4" customHeight="1" x14ac:dyDescent="0.3">
      <c r="A838" s="831">
        <v>4</v>
      </c>
      <c r="B838" s="832" t="s">
        <v>1698</v>
      </c>
      <c r="C838" s="832" t="s">
        <v>1705</v>
      </c>
      <c r="D838" s="833" t="s">
        <v>3118</v>
      </c>
      <c r="E838" s="834" t="s">
        <v>1749</v>
      </c>
      <c r="F838" s="832" t="s">
        <v>1699</v>
      </c>
      <c r="G838" s="832" t="s">
        <v>1770</v>
      </c>
      <c r="H838" s="832" t="s">
        <v>597</v>
      </c>
      <c r="I838" s="832" t="s">
        <v>1341</v>
      </c>
      <c r="J838" s="832" t="s">
        <v>1342</v>
      </c>
      <c r="K838" s="832" t="s">
        <v>1343</v>
      </c>
      <c r="L838" s="835">
        <v>414.07</v>
      </c>
      <c r="M838" s="835">
        <v>3312.56</v>
      </c>
      <c r="N838" s="832">
        <v>8</v>
      </c>
      <c r="O838" s="836">
        <v>2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4</v>
      </c>
      <c r="B839" s="832" t="s">
        <v>1698</v>
      </c>
      <c r="C839" s="832" t="s">
        <v>1705</v>
      </c>
      <c r="D839" s="833" t="s">
        <v>3118</v>
      </c>
      <c r="E839" s="834" t="s">
        <v>1749</v>
      </c>
      <c r="F839" s="832" t="s">
        <v>1699</v>
      </c>
      <c r="G839" s="832" t="s">
        <v>1821</v>
      </c>
      <c r="H839" s="832" t="s">
        <v>555</v>
      </c>
      <c r="I839" s="832" t="s">
        <v>1870</v>
      </c>
      <c r="J839" s="832" t="s">
        <v>1823</v>
      </c>
      <c r="K839" s="832" t="s">
        <v>1824</v>
      </c>
      <c r="L839" s="835">
        <v>374.79</v>
      </c>
      <c r="M839" s="835">
        <v>749.58</v>
      </c>
      <c r="N839" s="832">
        <v>2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4</v>
      </c>
      <c r="B840" s="832" t="s">
        <v>1698</v>
      </c>
      <c r="C840" s="832" t="s">
        <v>1705</v>
      </c>
      <c r="D840" s="833" t="s">
        <v>3118</v>
      </c>
      <c r="E840" s="834" t="s">
        <v>1749</v>
      </c>
      <c r="F840" s="832" t="s">
        <v>1700</v>
      </c>
      <c r="G840" s="832" t="s">
        <v>1803</v>
      </c>
      <c r="H840" s="832" t="s">
        <v>555</v>
      </c>
      <c r="I840" s="832" t="s">
        <v>1804</v>
      </c>
      <c r="J840" s="832" t="s">
        <v>1805</v>
      </c>
      <c r="K840" s="832"/>
      <c r="L840" s="835">
        <v>0</v>
      </c>
      <c r="M840" s="835">
        <v>0</v>
      </c>
      <c r="N840" s="832">
        <v>3</v>
      </c>
      <c r="O840" s="836">
        <v>3</v>
      </c>
      <c r="P840" s="835">
        <v>0</v>
      </c>
      <c r="Q840" s="837"/>
      <c r="R840" s="832">
        <v>3</v>
      </c>
      <c r="S840" s="837">
        <v>1</v>
      </c>
      <c r="T840" s="836">
        <v>3</v>
      </c>
      <c r="U840" s="838">
        <v>1</v>
      </c>
    </row>
    <row r="841" spans="1:21" ht="14.4" customHeight="1" x14ac:dyDescent="0.3">
      <c r="A841" s="831">
        <v>4</v>
      </c>
      <c r="B841" s="832" t="s">
        <v>1698</v>
      </c>
      <c r="C841" s="832" t="s">
        <v>1705</v>
      </c>
      <c r="D841" s="833" t="s">
        <v>3118</v>
      </c>
      <c r="E841" s="834" t="s">
        <v>1749</v>
      </c>
      <c r="F841" s="832" t="s">
        <v>1700</v>
      </c>
      <c r="G841" s="832" t="s">
        <v>1803</v>
      </c>
      <c r="H841" s="832" t="s">
        <v>555</v>
      </c>
      <c r="I841" s="832" t="s">
        <v>1852</v>
      </c>
      <c r="J841" s="832" t="s">
        <v>1805</v>
      </c>
      <c r="K841" s="832"/>
      <c r="L841" s="835">
        <v>0</v>
      </c>
      <c r="M841" s="835">
        <v>0</v>
      </c>
      <c r="N841" s="832">
        <v>12</v>
      </c>
      <c r="O841" s="836">
        <v>12</v>
      </c>
      <c r="P841" s="835">
        <v>0</v>
      </c>
      <c r="Q841" s="837"/>
      <c r="R841" s="832">
        <v>12</v>
      </c>
      <c r="S841" s="837">
        <v>1</v>
      </c>
      <c r="T841" s="836">
        <v>12</v>
      </c>
      <c r="U841" s="838">
        <v>1</v>
      </c>
    </row>
    <row r="842" spans="1:21" ht="14.4" customHeight="1" x14ac:dyDescent="0.3">
      <c r="A842" s="831">
        <v>4</v>
      </c>
      <c r="B842" s="832" t="s">
        <v>1698</v>
      </c>
      <c r="C842" s="832" t="s">
        <v>1705</v>
      </c>
      <c r="D842" s="833" t="s">
        <v>3118</v>
      </c>
      <c r="E842" s="834" t="s">
        <v>1749</v>
      </c>
      <c r="F842" s="832" t="s">
        <v>1701</v>
      </c>
      <c r="G842" s="832" t="s">
        <v>1940</v>
      </c>
      <c r="H842" s="832" t="s">
        <v>555</v>
      </c>
      <c r="I842" s="832" t="s">
        <v>1944</v>
      </c>
      <c r="J842" s="832" t="s">
        <v>1945</v>
      </c>
      <c r="K842" s="832" t="s">
        <v>1946</v>
      </c>
      <c r="L842" s="835">
        <v>287</v>
      </c>
      <c r="M842" s="835">
        <v>3157</v>
      </c>
      <c r="N842" s="832">
        <v>11</v>
      </c>
      <c r="O842" s="836">
        <v>7</v>
      </c>
      <c r="P842" s="835">
        <v>1722</v>
      </c>
      <c r="Q842" s="837">
        <v>0.54545454545454541</v>
      </c>
      <c r="R842" s="832">
        <v>6</v>
      </c>
      <c r="S842" s="837">
        <v>0.54545454545454541</v>
      </c>
      <c r="T842" s="836">
        <v>4</v>
      </c>
      <c r="U842" s="838">
        <v>0.5714285714285714</v>
      </c>
    </row>
    <row r="843" spans="1:21" ht="14.4" customHeight="1" x14ac:dyDescent="0.3">
      <c r="A843" s="831">
        <v>4</v>
      </c>
      <c r="B843" s="832" t="s">
        <v>1698</v>
      </c>
      <c r="C843" s="832" t="s">
        <v>1705</v>
      </c>
      <c r="D843" s="833" t="s">
        <v>3118</v>
      </c>
      <c r="E843" s="834" t="s">
        <v>1749</v>
      </c>
      <c r="F843" s="832" t="s">
        <v>1701</v>
      </c>
      <c r="G843" s="832" t="s">
        <v>1940</v>
      </c>
      <c r="H843" s="832" t="s">
        <v>555</v>
      </c>
      <c r="I843" s="832" t="s">
        <v>2316</v>
      </c>
      <c r="J843" s="832" t="s">
        <v>2317</v>
      </c>
      <c r="K843" s="832" t="s">
        <v>2318</v>
      </c>
      <c r="L843" s="835">
        <v>124</v>
      </c>
      <c r="M843" s="835">
        <v>248</v>
      </c>
      <c r="N843" s="832">
        <v>2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4</v>
      </c>
      <c r="B844" s="832" t="s">
        <v>1698</v>
      </c>
      <c r="C844" s="832" t="s">
        <v>1705</v>
      </c>
      <c r="D844" s="833" t="s">
        <v>3118</v>
      </c>
      <c r="E844" s="834" t="s">
        <v>1749</v>
      </c>
      <c r="F844" s="832" t="s">
        <v>1701</v>
      </c>
      <c r="G844" s="832" t="s">
        <v>1940</v>
      </c>
      <c r="H844" s="832" t="s">
        <v>555</v>
      </c>
      <c r="I844" s="832" t="s">
        <v>1950</v>
      </c>
      <c r="J844" s="832" t="s">
        <v>1951</v>
      </c>
      <c r="K844" s="832" t="s">
        <v>1952</v>
      </c>
      <c r="L844" s="835">
        <v>315.5</v>
      </c>
      <c r="M844" s="835">
        <v>946.5</v>
      </c>
      <c r="N844" s="832">
        <v>3</v>
      </c>
      <c r="O844" s="836">
        <v>2</v>
      </c>
      <c r="P844" s="835">
        <v>946.5</v>
      </c>
      <c r="Q844" s="837">
        <v>1</v>
      </c>
      <c r="R844" s="832">
        <v>3</v>
      </c>
      <c r="S844" s="837">
        <v>1</v>
      </c>
      <c r="T844" s="836">
        <v>2</v>
      </c>
      <c r="U844" s="838">
        <v>1</v>
      </c>
    </row>
    <row r="845" spans="1:21" ht="14.4" customHeight="1" x14ac:dyDescent="0.3">
      <c r="A845" s="831">
        <v>4</v>
      </c>
      <c r="B845" s="832" t="s">
        <v>1698</v>
      </c>
      <c r="C845" s="832" t="s">
        <v>1705</v>
      </c>
      <c r="D845" s="833" t="s">
        <v>3118</v>
      </c>
      <c r="E845" s="834" t="s">
        <v>1749</v>
      </c>
      <c r="F845" s="832" t="s">
        <v>1701</v>
      </c>
      <c r="G845" s="832" t="s">
        <v>1940</v>
      </c>
      <c r="H845" s="832" t="s">
        <v>555</v>
      </c>
      <c r="I845" s="832" t="s">
        <v>1953</v>
      </c>
      <c r="J845" s="832" t="s">
        <v>1954</v>
      </c>
      <c r="K845" s="832" t="s">
        <v>1955</v>
      </c>
      <c r="L845" s="835">
        <v>484.6</v>
      </c>
      <c r="M845" s="835">
        <v>969.2</v>
      </c>
      <c r="N845" s="832">
        <v>2</v>
      </c>
      <c r="O845" s="836">
        <v>1</v>
      </c>
      <c r="P845" s="835">
        <v>969.2</v>
      </c>
      <c r="Q845" s="837">
        <v>1</v>
      </c>
      <c r="R845" s="832">
        <v>2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4</v>
      </c>
      <c r="B846" s="832" t="s">
        <v>1698</v>
      </c>
      <c r="C846" s="832" t="s">
        <v>1705</v>
      </c>
      <c r="D846" s="833" t="s">
        <v>3118</v>
      </c>
      <c r="E846" s="834" t="s">
        <v>1749</v>
      </c>
      <c r="F846" s="832" t="s">
        <v>1701</v>
      </c>
      <c r="G846" s="832" t="s">
        <v>1940</v>
      </c>
      <c r="H846" s="832" t="s">
        <v>555</v>
      </c>
      <c r="I846" s="832" t="s">
        <v>1956</v>
      </c>
      <c r="J846" s="832" t="s">
        <v>1957</v>
      </c>
      <c r="K846" s="832" t="s">
        <v>1958</v>
      </c>
      <c r="L846" s="835">
        <v>291.2</v>
      </c>
      <c r="M846" s="835">
        <v>1456</v>
      </c>
      <c r="N846" s="832">
        <v>5</v>
      </c>
      <c r="O846" s="836">
        <v>4</v>
      </c>
      <c r="P846" s="835">
        <v>1456</v>
      </c>
      <c r="Q846" s="837">
        <v>1</v>
      </c>
      <c r="R846" s="832">
        <v>5</v>
      </c>
      <c r="S846" s="837">
        <v>1</v>
      </c>
      <c r="T846" s="836">
        <v>4</v>
      </c>
      <c r="U846" s="838">
        <v>1</v>
      </c>
    </row>
    <row r="847" spans="1:21" ht="14.4" customHeight="1" x14ac:dyDescent="0.3">
      <c r="A847" s="831">
        <v>4</v>
      </c>
      <c r="B847" s="832" t="s">
        <v>1698</v>
      </c>
      <c r="C847" s="832" t="s">
        <v>1705</v>
      </c>
      <c r="D847" s="833" t="s">
        <v>3118</v>
      </c>
      <c r="E847" s="834" t="s">
        <v>1749</v>
      </c>
      <c r="F847" s="832" t="s">
        <v>1701</v>
      </c>
      <c r="G847" s="832" t="s">
        <v>1940</v>
      </c>
      <c r="H847" s="832" t="s">
        <v>555</v>
      </c>
      <c r="I847" s="832" t="s">
        <v>1959</v>
      </c>
      <c r="J847" s="832" t="s">
        <v>1960</v>
      </c>
      <c r="K847" s="832" t="s">
        <v>1961</v>
      </c>
      <c r="L847" s="835">
        <v>201.3</v>
      </c>
      <c r="M847" s="835">
        <v>201.3</v>
      </c>
      <c r="N847" s="832">
        <v>1</v>
      </c>
      <c r="O847" s="836">
        <v>1</v>
      </c>
      <c r="P847" s="835">
        <v>201.3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4</v>
      </c>
      <c r="B848" s="832" t="s">
        <v>1698</v>
      </c>
      <c r="C848" s="832" t="s">
        <v>1705</v>
      </c>
      <c r="D848" s="833" t="s">
        <v>3118</v>
      </c>
      <c r="E848" s="834" t="s">
        <v>1749</v>
      </c>
      <c r="F848" s="832" t="s">
        <v>1701</v>
      </c>
      <c r="G848" s="832" t="s">
        <v>1940</v>
      </c>
      <c r="H848" s="832" t="s">
        <v>555</v>
      </c>
      <c r="I848" s="832" t="s">
        <v>1967</v>
      </c>
      <c r="J848" s="832" t="s">
        <v>1968</v>
      </c>
      <c r="K848" s="832" t="s">
        <v>1969</v>
      </c>
      <c r="L848" s="835">
        <v>579</v>
      </c>
      <c r="M848" s="835">
        <v>1158</v>
      </c>
      <c r="N848" s="832">
        <v>2</v>
      </c>
      <c r="O848" s="836">
        <v>1</v>
      </c>
      <c r="P848" s="835">
        <v>1158</v>
      </c>
      <c r="Q848" s="837">
        <v>1</v>
      </c>
      <c r="R848" s="832">
        <v>2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4</v>
      </c>
      <c r="B849" s="832" t="s">
        <v>1698</v>
      </c>
      <c r="C849" s="832" t="s">
        <v>1705</v>
      </c>
      <c r="D849" s="833" t="s">
        <v>3118</v>
      </c>
      <c r="E849" s="834" t="s">
        <v>1749</v>
      </c>
      <c r="F849" s="832" t="s">
        <v>1701</v>
      </c>
      <c r="G849" s="832" t="s">
        <v>1940</v>
      </c>
      <c r="H849" s="832" t="s">
        <v>555</v>
      </c>
      <c r="I849" s="832" t="s">
        <v>1973</v>
      </c>
      <c r="J849" s="832" t="s">
        <v>1974</v>
      </c>
      <c r="K849" s="832" t="s">
        <v>1975</v>
      </c>
      <c r="L849" s="835">
        <v>5343.9</v>
      </c>
      <c r="M849" s="835">
        <v>16031.699999999999</v>
      </c>
      <c r="N849" s="832">
        <v>3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4</v>
      </c>
      <c r="B850" s="832" t="s">
        <v>1698</v>
      </c>
      <c r="C850" s="832" t="s">
        <v>1705</v>
      </c>
      <c r="D850" s="833" t="s">
        <v>3118</v>
      </c>
      <c r="E850" s="834" t="s">
        <v>1749</v>
      </c>
      <c r="F850" s="832" t="s">
        <v>1701</v>
      </c>
      <c r="G850" s="832" t="s">
        <v>1940</v>
      </c>
      <c r="H850" s="832" t="s">
        <v>555</v>
      </c>
      <c r="I850" s="832" t="s">
        <v>1979</v>
      </c>
      <c r="J850" s="832" t="s">
        <v>1980</v>
      </c>
      <c r="K850" s="832" t="s">
        <v>1981</v>
      </c>
      <c r="L850" s="835">
        <v>1832.09</v>
      </c>
      <c r="M850" s="835">
        <v>5496.2699999999995</v>
      </c>
      <c r="N850" s="832">
        <v>3</v>
      </c>
      <c r="O850" s="836">
        <v>1</v>
      </c>
      <c r="P850" s="835">
        <v>5496.2699999999995</v>
      </c>
      <c r="Q850" s="837">
        <v>1</v>
      </c>
      <c r="R850" s="832">
        <v>3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4</v>
      </c>
      <c r="B851" s="832" t="s">
        <v>1698</v>
      </c>
      <c r="C851" s="832" t="s">
        <v>1705</v>
      </c>
      <c r="D851" s="833" t="s">
        <v>3118</v>
      </c>
      <c r="E851" s="834" t="s">
        <v>1749</v>
      </c>
      <c r="F851" s="832" t="s">
        <v>1701</v>
      </c>
      <c r="G851" s="832" t="s">
        <v>1940</v>
      </c>
      <c r="H851" s="832" t="s">
        <v>555</v>
      </c>
      <c r="I851" s="832" t="s">
        <v>2325</v>
      </c>
      <c r="J851" s="832" t="s">
        <v>2326</v>
      </c>
      <c r="K851" s="832" t="s">
        <v>2327</v>
      </c>
      <c r="L851" s="835">
        <v>476</v>
      </c>
      <c r="M851" s="835">
        <v>476</v>
      </c>
      <c r="N851" s="832">
        <v>1</v>
      </c>
      <c r="O851" s="836">
        <v>1</v>
      </c>
      <c r="P851" s="835">
        <v>476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4</v>
      </c>
      <c r="B852" s="832" t="s">
        <v>1698</v>
      </c>
      <c r="C852" s="832" t="s">
        <v>1705</v>
      </c>
      <c r="D852" s="833" t="s">
        <v>3118</v>
      </c>
      <c r="E852" s="834" t="s">
        <v>1749</v>
      </c>
      <c r="F852" s="832" t="s">
        <v>1701</v>
      </c>
      <c r="G852" s="832" t="s">
        <v>1940</v>
      </c>
      <c r="H852" s="832" t="s">
        <v>555</v>
      </c>
      <c r="I852" s="832" t="s">
        <v>1982</v>
      </c>
      <c r="J852" s="832" t="s">
        <v>1983</v>
      </c>
      <c r="K852" s="832" t="s">
        <v>1981</v>
      </c>
      <c r="L852" s="835">
        <v>300</v>
      </c>
      <c r="M852" s="835">
        <v>300</v>
      </c>
      <c r="N852" s="832">
        <v>1</v>
      </c>
      <c r="O852" s="836">
        <v>1</v>
      </c>
      <c r="P852" s="835">
        <v>300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4</v>
      </c>
      <c r="B853" s="832" t="s">
        <v>1698</v>
      </c>
      <c r="C853" s="832" t="s">
        <v>1705</v>
      </c>
      <c r="D853" s="833" t="s">
        <v>3118</v>
      </c>
      <c r="E853" s="834" t="s">
        <v>1749</v>
      </c>
      <c r="F853" s="832" t="s">
        <v>1701</v>
      </c>
      <c r="G853" s="832" t="s">
        <v>1940</v>
      </c>
      <c r="H853" s="832" t="s">
        <v>555</v>
      </c>
      <c r="I853" s="832" t="s">
        <v>2719</v>
      </c>
      <c r="J853" s="832" t="s">
        <v>2720</v>
      </c>
      <c r="K853" s="832" t="s">
        <v>2721</v>
      </c>
      <c r="L853" s="835">
        <v>2412.9</v>
      </c>
      <c r="M853" s="835">
        <v>14477.400000000001</v>
      </c>
      <c r="N853" s="832">
        <v>6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4</v>
      </c>
      <c r="B854" s="832" t="s">
        <v>1698</v>
      </c>
      <c r="C854" s="832" t="s">
        <v>1705</v>
      </c>
      <c r="D854" s="833" t="s">
        <v>3118</v>
      </c>
      <c r="E854" s="834" t="s">
        <v>1749</v>
      </c>
      <c r="F854" s="832" t="s">
        <v>1701</v>
      </c>
      <c r="G854" s="832" t="s">
        <v>1940</v>
      </c>
      <c r="H854" s="832" t="s">
        <v>555</v>
      </c>
      <c r="I854" s="832" t="s">
        <v>2007</v>
      </c>
      <c r="J854" s="832" t="s">
        <v>2005</v>
      </c>
      <c r="K854" s="832" t="s">
        <v>2008</v>
      </c>
      <c r="L854" s="835">
        <v>1987.45</v>
      </c>
      <c r="M854" s="835">
        <v>3974.9</v>
      </c>
      <c r="N854" s="832">
        <v>2</v>
      </c>
      <c r="O854" s="836">
        <v>1</v>
      </c>
      <c r="P854" s="835">
        <v>3974.9</v>
      </c>
      <c r="Q854" s="837">
        <v>1</v>
      </c>
      <c r="R854" s="832">
        <v>2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4</v>
      </c>
      <c r="B855" s="832" t="s">
        <v>1698</v>
      </c>
      <c r="C855" s="832" t="s">
        <v>1705</v>
      </c>
      <c r="D855" s="833" t="s">
        <v>3118</v>
      </c>
      <c r="E855" s="834" t="s">
        <v>1749</v>
      </c>
      <c r="F855" s="832" t="s">
        <v>1701</v>
      </c>
      <c r="G855" s="832" t="s">
        <v>1940</v>
      </c>
      <c r="H855" s="832" t="s">
        <v>555</v>
      </c>
      <c r="I855" s="832" t="s">
        <v>2340</v>
      </c>
      <c r="J855" s="832" t="s">
        <v>2013</v>
      </c>
      <c r="K855" s="832" t="s">
        <v>2341</v>
      </c>
      <c r="L855" s="835">
        <v>1074.31</v>
      </c>
      <c r="M855" s="835">
        <v>6445.86</v>
      </c>
      <c r="N855" s="832">
        <v>6</v>
      </c>
      <c r="O855" s="836">
        <v>1</v>
      </c>
      <c r="P855" s="835">
        <v>6445.86</v>
      </c>
      <c r="Q855" s="837">
        <v>1</v>
      </c>
      <c r="R855" s="832">
        <v>6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4</v>
      </c>
      <c r="B856" s="832" t="s">
        <v>1698</v>
      </c>
      <c r="C856" s="832" t="s">
        <v>1705</v>
      </c>
      <c r="D856" s="833" t="s">
        <v>3118</v>
      </c>
      <c r="E856" s="834" t="s">
        <v>1749</v>
      </c>
      <c r="F856" s="832" t="s">
        <v>1701</v>
      </c>
      <c r="G856" s="832" t="s">
        <v>1940</v>
      </c>
      <c r="H856" s="832" t="s">
        <v>555</v>
      </c>
      <c r="I856" s="832" t="s">
        <v>2012</v>
      </c>
      <c r="J856" s="832" t="s">
        <v>2013</v>
      </c>
      <c r="K856" s="832" t="s">
        <v>2014</v>
      </c>
      <c r="L856" s="835">
        <v>1074.31</v>
      </c>
      <c r="M856" s="835">
        <v>9668.7899999999991</v>
      </c>
      <c r="N856" s="832">
        <v>9</v>
      </c>
      <c r="O856" s="836">
        <v>1</v>
      </c>
      <c r="P856" s="835">
        <v>9668.7899999999991</v>
      </c>
      <c r="Q856" s="837">
        <v>1</v>
      </c>
      <c r="R856" s="832">
        <v>9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4</v>
      </c>
      <c r="B857" s="832" t="s">
        <v>1698</v>
      </c>
      <c r="C857" s="832" t="s">
        <v>1705</v>
      </c>
      <c r="D857" s="833" t="s">
        <v>3118</v>
      </c>
      <c r="E857" s="834" t="s">
        <v>1749</v>
      </c>
      <c r="F857" s="832" t="s">
        <v>1701</v>
      </c>
      <c r="G857" s="832" t="s">
        <v>1940</v>
      </c>
      <c r="H857" s="832" t="s">
        <v>555</v>
      </c>
      <c r="I857" s="832" t="s">
        <v>2722</v>
      </c>
      <c r="J857" s="832" t="s">
        <v>2723</v>
      </c>
      <c r="K857" s="832" t="s">
        <v>2724</v>
      </c>
      <c r="L857" s="835">
        <v>369.69</v>
      </c>
      <c r="M857" s="835">
        <v>369.69</v>
      </c>
      <c r="N857" s="832">
        <v>1</v>
      </c>
      <c r="O857" s="836">
        <v>1</v>
      </c>
      <c r="P857" s="835">
        <v>369.69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4</v>
      </c>
      <c r="B858" s="832" t="s">
        <v>1698</v>
      </c>
      <c r="C858" s="832" t="s">
        <v>1705</v>
      </c>
      <c r="D858" s="833" t="s">
        <v>3118</v>
      </c>
      <c r="E858" s="834" t="s">
        <v>1749</v>
      </c>
      <c r="F858" s="832" t="s">
        <v>1701</v>
      </c>
      <c r="G858" s="832" t="s">
        <v>1940</v>
      </c>
      <c r="H858" s="832" t="s">
        <v>555</v>
      </c>
      <c r="I858" s="832" t="s">
        <v>2015</v>
      </c>
      <c r="J858" s="832" t="s">
        <v>2016</v>
      </c>
      <c r="K858" s="832" t="s">
        <v>1952</v>
      </c>
      <c r="L858" s="835">
        <v>500</v>
      </c>
      <c r="M858" s="835">
        <v>2000</v>
      </c>
      <c r="N858" s="832">
        <v>4</v>
      </c>
      <c r="O858" s="836">
        <v>3</v>
      </c>
      <c r="P858" s="835">
        <v>2000</v>
      </c>
      <c r="Q858" s="837">
        <v>1</v>
      </c>
      <c r="R858" s="832">
        <v>4</v>
      </c>
      <c r="S858" s="837">
        <v>1</v>
      </c>
      <c r="T858" s="836">
        <v>3</v>
      </c>
      <c r="U858" s="838">
        <v>1</v>
      </c>
    </row>
    <row r="859" spans="1:21" ht="14.4" customHeight="1" x14ac:dyDescent="0.3">
      <c r="A859" s="831">
        <v>4</v>
      </c>
      <c r="B859" s="832" t="s">
        <v>1698</v>
      </c>
      <c r="C859" s="832" t="s">
        <v>1705</v>
      </c>
      <c r="D859" s="833" t="s">
        <v>3118</v>
      </c>
      <c r="E859" s="834" t="s">
        <v>1749</v>
      </c>
      <c r="F859" s="832" t="s">
        <v>1701</v>
      </c>
      <c r="G859" s="832" t="s">
        <v>1940</v>
      </c>
      <c r="H859" s="832" t="s">
        <v>555</v>
      </c>
      <c r="I859" s="832" t="s">
        <v>2017</v>
      </c>
      <c r="J859" s="832" t="s">
        <v>2018</v>
      </c>
      <c r="K859" s="832" t="s">
        <v>2019</v>
      </c>
      <c r="L859" s="835">
        <v>556</v>
      </c>
      <c r="M859" s="835">
        <v>2224</v>
      </c>
      <c r="N859" s="832">
        <v>4</v>
      </c>
      <c r="O859" s="836">
        <v>2</v>
      </c>
      <c r="P859" s="835">
        <v>2224</v>
      </c>
      <c r="Q859" s="837">
        <v>1</v>
      </c>
      <c r="R859" s="832">
        <v>4</v>
      </c>
      <c r="S859" s="837">
        <v>1</v>
      </c>
      <c r="T859" s="836">
        <v>2</v>
      </c>
      <c r="U859" s="838">
        <v>1</v>
      </c>
    </row>
    <row r="860" spans="1:21" ht="14.4" customHeight="1" x14ac:dyDescent="0.3">
      <c r="A860" s="831">
        <v>4</v>
      </c>
      <c r="B860" s="832" t="s">
        <v>1698</v>
      </c>
      <c r="C860" s="832" t="s">
        <v>1705</v>
      </c>
      <c r="D860" s="833" t="s">
        <v>3118</v>
      </c>
      <c r="E860" s="834" t="s">
        <v>1749</v>
      </c>
      <c r="F860" s="832" t="s">
        <v>1701</v>
      </c>
      <c r="G860" s="832" t="s">
        <v>1940</v>
      </c>
      <c r="H860" s="832" t="s">
        <v>555</v>
      </c>
      <c r="I860" s="832" t="s">
        <v>2020</v>
      </c>
      <c r="J860" s="832" t="s">
        <v>2021</v>
      </c>
      <c r="K860" s="832" t="s">
        <v>1943</v>
      </c>
      <c r="L860" s="835">
        <v>1080</v>
      </c>
      <c r="M860" s="835">
        <v>2160</v>
      </c>
      <c r="N860" s="832">
        <v>2</v>
      </c>
      <c r="O860" s="836">
        <v>2</v>
      </c>
      <c r="P860" s="835">
        <v>2160</v>
      </c>
      <c r="Q860" s="837">
        <v>1</v>
      </c>
      <c r="R860" s="832">
        <v>2</v>
      </c>
      <c r="S860" s="837">
        <v>1</v>
      </c>
      <c r="T860" s="836">
        <v>2</v>
      </c>
      <c r="U860" s="838">
        <v>1</v>
      </c>
    </row>
    <row r="861" spans="1:21" ht="14.4" customHeight="1" x14ac:dyDescent="0.3">
      <c r="A861" s="831">
        <v>4</v>
      </c>
      <c r="B861" s="832" t="s">
        <v>1698</v>
      </c>
      <c r="C861" s="832" t="s">
        <v>1705</v>
      </c>
      <c r="D861" s="833" t="s">
        <v>3118</v>
      </c>
      <c r="E861" s="834" t="s">
        <v>1749</v>
      </c>
      <c r="F861" s="832" t="s">
        <v>1701</v>
      </c>
      <c r="G861" s="832" t="s">
        <v>1940</v>
      </c>
      <c r="H861" s="832" t="s">
        <v>555</v>
      </c>
      <c r="I861" s="832" t="s">
        <v>2022</v>
      </c>
      <c r="J861" s="832" t="s">
        <v>2023</v>
      </c>
      <c r="K861" s="832" t="s">
        <v>1981</v>
      </c>
      <c r="L861" s="835">
        <v>600</v>
      </c>
      <c r="M861" s="835">
        <v>1200</v>
      </c>
      <c r="N861" s="832">
        <v>2</v>
      </c>
      <c r="O861" s="836">
        <v>2</v>
      </c>
      <c r="P861" s="835">
        <v>600</v>
      </c>
      <c r="Q861" s="837">
        <v>0.5</v>
      </c>
      <c r="R861" s="832">
        <v>1</v>
      </c>
      <c r="S861" s="837">
        <v>0.5</v>
      </c>
      <c r="T861" s="836">
        <v>1</v>
      </c>
      <c r="U861" s="838">
        <v>0.5</v>
      </c>
    </row>
    <row r="862" spans="1:21" ht="14.4" customHeight="1" x14ac:dyDescent="0.3">
      <c r="A862" s="831">
        <v>4</v>
      </c>
      <c r="B862" s="832" t="s">
        <v>1698</v>
      </c>
      <c r="C862" s="832" t="s">
        <v>1705</v>
      </c>
      <c r="D862" s="833" t="s">
        <v>3118</v>
      </c>
      <c r="E862" s="834" t="s">
        <v>1749</v>
      </c>
      <c r="F862" s="832" t="s">
        <v>1701</v>
      </c>
      <c r="G862" s="832" t="s">
        <v>1940</v>
      </c>
      <c r="H862" s="832" t="s">
        <v>555</v>
      </c>
      <c r="I862" s="832" t="s">
        <v>2024</v>
      </c>
      <c r="J862" s="832" t="s">
        <v>2025</v>
      </c>
      <c r="K862" s="832" t="s">
        <v>2026</v>
      </c>
      <c r="L862" s="835">
        <v>500</v>
      </c>
      <c r="M862" s="835">
        <v>1500</v>
      </c>
      <c r="N862" s="832">
        <v>3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4</v>
      </c>
      <c r="B863" s="832" t="s">
        <v>1698</v>
      </c>
      <c r="C863" s="832" t="s">
        <v>1705</v>
      </c>
      <c r="D863" s="833" t="s">
        <v>3118</v>
      </c>
      <c r="E863" s="834" t="s">
        <v>1749</v>
      </c>
      <c r="F863" s="832" t="s">
        <v>1701</v>
      </c>
      <c r="G863" s="832" t="s">
        <v>1940</v>
      </c>
      <c r="H863" s="832" t="s">
        <v>555</v>
      </c>
      <c r="I863" s="832" t="s">
        <v>2029</v>
      </c>
      <c r="J863" s="832" t="s">
        <v>2030</v>
      </c>
      <c r="K863" s="832" t="s">
        <v>2026</v>
      </c>
      <c r="L863" s="835">
        <v>300</v>
      </c>
      <c r="M863" s="835">
        <v>900</v>
      </c>
      <c r="N863" s="832">
        <v>3</v>
      </c>
      <c r="O863" s="836">
        <v>3</v>
      </c>
      <c r="P863" s="835">
        <v>600</v>
      </c>
      <c r="Q863" s="837">
        <v>0.66666666666666663</v>
      </c>
      <c r="R863" s="832">
        <v>2</v>
      </c>
      <c r="S863" s="837">
        <v>0.66666666666666663</v>
      </c>
      <c r="T863" s="836">
        <v>2</v>
      </c>
      <c r="U863" s="838">
        <v>0.66666666666666663</v>
      </c>
    </row>
    <row r="864" spans="1:21" ht="14.4" customHeight="1" x14ac:dyDescent="0.3">
      <c r="A864" s="831">
        <v>4</v>
      </c>
      <c r="B864" s="832" t="s">
        <v>1698</v>
      </c>
      <c r="C864" s="832" t="s">
        <v>1705</v>
      </c>
      <c r="D864" s="833" t="s">
        <v>3118</v>
      </c>
      <c r="E864" s="834" t="s">
        <v>1749</v>
      </c>
      <c r="F864" s="832" t="s">
        <v>1701</v>
      </c>
      <c r="G864" s="832" t="s">
        <v>1940</v>
      </c>
      <c r="H864" s="832" t="s">
        <v>555</v>
      </c>
      <c r="I864" s="832" t="s">
        <v>2504</v>
      </c>
      <c r="J864" s="832" t="s">
        <v>2505</v>
      </c>
      <c r="K864" s="832" t="s">
        <v>2506</v>
      </c>
      <c r="L864" s="835">
        <v>453.2</v>
      </c>
      <c r="M864" s="835">
        <v>453.2</v>
      </c>
      <c r="N864" s="832">
        <v>1</v>
      </c>
      <c r="O864" s="836">
        <v>1</v>
      </c>
      <c r="P864" s="835">
        <v>453.2</v>
      </c>
      <c r="Q864" s="837">
        <v>1</v>
      </c>
      <c r="R864" s="832">
        <v>1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4</v>
      </c>
      <c r="B865" s="832" t="s">
        <v>1698</v>
      </c>
      <c r="C865" s="832" t="s">
        <v>1705</v>
      </c>
      <c r="D865" s="833" t="s">
        <v>3118</v>
      </c>
      <c r="E865" s="834" t="s">
        <v>1749</v>
      </c>
      <c r="F865" s="832" t="s">
        <v>1701</v>
      </c>
      <c r="G865" s="832" t="s">
        <v>1940</v>
      </c>
      <c r="H865" s="832" t="s">
        <v>555</v>
      </c>
      <c r="I865" s="832" t="s">
        <v>2031</v>
      </c>
      <c r="J865" s="832" t="s">
        <v>2032</v>
      </c>
      <c r="K865" s="832" t="s">
        <v>2033</v>
      </c>
      <c r="L865" s="835">
        <v>761.3</v>
      </c>
      <c r="M865" s="835">
        <v>4567.7999999999993</v>
      </c>
      <c r="N865" s="832">
        <v>6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4</v>
      </c>
      <c r="B866" s="832" t="s">
        <v>1698</v>
      </c>
      <c r="C866" s="832" t="s">
        <v>1705</v>
      </c>
      <c r="D866" s="833" t="s">
        <v>3118</v>
      </c>
      <c r="E866" s="834" t="s">
        <v>1749</v>
      </c>
      <c r="F866" s="832" t="s">
        <v>1701</v>
      </c>
      <c r="G866" s="832" t="s">
        <v>1940</v>
      </c>
      <c r="H866" s="832" t="s">
        <v>555</v>
      </c>
      <c r="I866" s="832" t="s">
        <v>2728</v>
      </c>
      <c r="J866" s="832" t="s">
        <v>2729</v>
      </c>
      <c r="K866" s="832" t="s">
        <v>2730</v>
      </c>
      <c r="L866" s="835">
        <v>761.3</v>
      </c>
      <c r="M866" s="835">
        <v>2283.8999999999996</v>
      </c>
      <c r="N866" s="832">
        <v>3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4</v>
      </c>
      <c r="B867" s="832" t="s">
        <v>1698</v>
      </c>
      <c r="C867" s="832" t="s">
        <v>1705</v>
      </c>
      <c r="D867" s="833" t="s">
        <v>3118</v>
      </c>
      <c r="E867" s="834" t="s">
        <v>1749</v>
      </c>
      <c r="F867" s="832" t="s">
        <v>1701</v>
      </c>
      <c r="G867" s="832" t="s">
        <v>1940</v>
      </c>
      <c r="H867" s="832" t="s">
        <v>555</v>
      </c>
      <c r="I867" s="832" t="s">
        <v>2034</v>
      </c>
      <c r="J867" s="832" t="s">
        <v>2035</v>
      </c>
      <c r="K867" s="832" t="s">
        <v>2036</v>
      </c>
      <c r="L867" s="835">
        <v>198.08</v>
      </c>
      <c r="M867" s="835">
        <v>198.08</v>
      </c>
      <c r="N867" s="832">
        <v>1</v>
      </c>
      <c r="O867" s="836">
        <v>1</v>
      </c>
      <c r="P867" s="835">
        <v>198.08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4</v>
      </c>
      <c r="B868" s="832" t="s">
        <v>1698</v>
      </c>
      <c r="C868" s="832" t="s">
        <v>1705</v>
      </c>
      <c r="D868" s="833" t="s">
        <v>3118</v>
      </c>
      <c r="E868" s="834" t="s">
        <v>1749</v>
      </c>
      <c r="F868" s="832" t="s">
        <v>1701</v>
      </c>
      <c r="G868" s="832" t="s">
        <v>1940</v>
      </c>
      <c r="H868" s="832" t="s">
        <v>555</v>
      </c>
      <c r="I868" s="832" t="s">
        <v>2354</v>
      </c>
      <c r="J868" s="832" t="s">
        <v>2038</v>
      </c>
      <c r="K868" s="832" t="s">
        <v>2355</v>
      </c>
      <c r="L868" s="835">
        <v>1500</v>
      </c>
      <c r="M868" s="835">
        <v>9000</v>
      </c>
      <c r="N868" s="832">
        <v>6</v>
      </c>
      <c r="O868" s="836">
        <v>1</v>
      </c>
      <c r="P868" s="835">
        <v>9000</v>
      </c>
      <c r="Q868" s="837">
        <v>1</v>
      </c>
      <c r="R868" s="832">
        <v>6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4</v>
      </c>
      <c r="B869" s="832" t="s">
        <v>1698</v>
      </c>
      <c r="C869" s="832" t="s">
        <v>1705</v>
      </c>
      <c r="D869" s="833" t="s">
        <v>3118</v>
      </c>
      <c r="E869" s="834" t="s">
        <v>1749</v>
      </c>
      <c r="F869" s="832" t="s">
        <v>1701</v>
      </c>
      <c r="G869" s="832" t="s">
        <v>1940</v>
      </c>
      <c r="H869" s="832" t="s">
        <v>555</v>
      </c>
      <c r="I869" s="832" t="s">
        <v>2037</v>
      </c>
      <c r="J869" s="832" t="s">
        <v>2038</v>
      </c>
      <c r="K869" s="832" t="s">
        <v>2039</v>
      </c>
      <c r="L869" s="835">
        <v>1500</v>
      </c>
      <c r="M869" s="835">
        <v>9000</v>
      </c>
      <c r="N869" s="832">
        <v>6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4</v>
      </c>
      <c r="B870" s="832" t="s">
        <v>1698</v>
      </c>
      <c r="C870" s="832" t="s">
        <v>1705</v>
      </c>
      <c r="D870" s="833" t="s">
        <v>3118</v>
      </c>
      <c r="E870" s="834" t="s">
        <v>1749</v>
      </c>
      <c r="F870" s="832" t="s">
        <v>1701</v>
      </c>
      <c r="G870" s="832" t="s">
        <v>1940</v>
      </c>
      <c r="H870" s="832" t="s">
        <v>555</v>
      </c>
      <c r="I870" s="832" t="s">
        <v>2507</v>
      </c>
      <c r="J870" s="832" t="s">
        <v>2508</v>
      </c>
      <c r="K870" s="832" t="s">
        <v>2509</v>
      </c>
      <c r="L870" s="835">
        <v>498.24</v>
      </c>
      <c r="M870" s="835">
        <v>498.24</v>
      </c>
      <c r="N870" s="832">
        <v>1</v>
      </c>
      <c r="O870" s="836">
        <v>1</v>
      </c>
      <c r="P870" s="835">
        <v>498.24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4</v>
      </c>
      <c r="B871" s="832" t="s">
        <v>1698</v>
      </c>
      <c r="C871" s="832" t="s">
        <v>1705</v>
      </c>
      <c r="D871" s="833" t="s">
        <v>3118</v>
      </c>
      <c r="E871" s="834" t="s">
        <v>1749</v>
      </c>
      <c r="F871" s="832" t="s">
        <v>1701</v>
      </c>
      <c r="G871" s="832" t="s">
        <v>1940</v>
      </c>
      <c r="H871" s="832" t="s">
        <v>555</v>
      </c>
      <c r="I871" s="832" t="s">
        <v>2043</v>
      </c>
      <c r="J871" s="832" t="s">
        <v>2044</v>
      </c>
      <c r="K871" s="832" t="s">
        <v>2045</v>
      </c>
      <c r="L871" s="835">
        <v>319</v>
      </c>
      <c r="M871" s="835">
        <v>1276</v>
      </c>
      <c r="N871" s="832">
        <v>4</v>
      </c>
      <c r="O871" s="836">
        <v>2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4</v>
      </c>
      <c r="B872" s="832" t="s">
        <v>1698</v>
      </c>
      <c r="C872" s="832" t="s">
        <v>1705</v>
      </c>
      <c r="D872" s="833" t="s">
        <v>3118</v>
      </c>
      <c r="E872" s="834" t="s">
        <v>1749</v>
      </c>
      <c r="F872" s="832" t="s">
        <v>1701</v>
      </c>
      <c r="G872" s="832" t="s">
        <v>1940</v>
      </c>
      <c r="H872" s="832" t="s">
        <v>555</v>
      </c>
      <c r="I872" s="832" t="s">
        <v>2853</v>
      </c>
      <c r="J872" s="832" t="s">
        <v>2005</v>
      </c>
      <c r="K872" s="832" t="s">
        <v>2854</v>
      </c>
      <c r="L872" s="835">
        <v>1987.45</v>
      </c>
      <c r="M872" s="835">
        <v>3974.9</v>
      </c>
      <c r="N872" s="832">
        <v>2</v>
      </c>
      <c r="O872" s="836">
        <v>1</v>
      </c>
      <c r="P872" s="835">
        <v>3974.9</v>
      </c>
      <c r="Q872" s="837">
        <v>1</v>
      </c>
      <c r="R872" s="832">
        <v>2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4</v>
      </c>
      <c r="B873" s="832" t="s">
        <v>1698</v>
      </c>
      <c r="C873" s="832" t="s">
        <v>1705</v>
      </c>
      <c r="D873" s="833" t="s">
        <v>3118</v>
      </c>
      <c r="E873" s="834" t="s">
        <v>1749</v>
      </c>
      <c r="F873" s="832" t="s">
        <v>1701</v>
      </c>
      <c r="G873" s="832" t="s">
        <v>1940</v>
      </c>
      <c r="H873" s="832" t="s">
        <v>555</v>
      </c>
      <c r="I873" s="832" t="s">
        <v>2358</v>
      </c>
      <c r="J873" s="832" t="s">
        <v>2359</v>
      </c>
      <c r="K873" s="832" t="s">
        <v>2360</v>
      </c>
      <c r="L873" s="835">
        <v>761.3</v>
      </c>
      <c r="M873" s="835">
        <v>4567.7999999999993</v>
      </c>
      <c r="N873" s="832">
        <v>6</v>
      </c>
      <c r="O873" s="836">
        <v>1</v>
      </c>
      <c r="P873" s="835">
        <v>4567.7999999999993</v>
      </c>
      <c r="Q873" s="837">
        <v>1</v>
      </c>
      <c r="R873" s="832">
        <v>6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4</v>
      </c>
      <c r="B874" s="832" t="s">
        <v>1698</v>
      </c>
      <c r="C874" s="832" t="s">
        <v>1705</v>
      </c>
      <c r="D874" s="833" t="s">
        <v>3118</v>
      </c>
      <c r="E874" s="834" t="s">
        <v>1749</v>
      </c>
      <c r="F874" s="832" t="s">
        <v>1701</v>
      </c>
      <c r="G874" s="832" t="s">
        <v>1940</v>
      </c>
      <c r="H874" s="832" t="s">
        <v>555</v>
      </c>
      <c r="I874" s="832" t="s">
        <v>2052</v>
      </c>
      <c r="J874" s="832" t="s">
        <v>2053</v>
      </c>
      <c r="K874" s="832" t="s">
        <v>1909</v>
      </c>
      <c r="L874" s="835">
        <v>556.46</v>
      </c>
      <c r="M874" s="835">
        <v>556.46</v>
      </c>
      <c r="N874" s="832">
        <v>1</v>
      </c>
      <c r="O874" s="836">
        <v>1</v>
      </c>
      <c r="P874" s="835">
        <v>556.46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4</v>
      </c>
      <c r="B875" s="832" t="s">
        <v>1698</v>
      </c>
      <c r="C875" s="832" t="s">
        <v>1705</v>
      </c>
      <c r="D875" s="833" t="s">
        <v>3118</v>
      </c>
      <c r="E875" s="834" t="s">
        <v>1749</v>
      </c>
      <c r="F875" s="832" t="s">
        <v>1701</v>
      </c>
      <c r="G875" s="832" t="s">
        <v>1940</v>
      </c>
      <c r="H875" s="832" t="s">
        <v>555</v>
      </c>
      <c r="I875" s="832" t="s">
        <v>2855</v>
      </c>
      <c r="J875" s="832" t="s">
        <v>2856</v>
      </c>
      <c r="K875" s="832" t="s">
        <v>2857</v>
      </c>
      <c r="L875" s="835">
        <v>3000</v>
      </c>
      <c r="M875" s="835">
        <v>9000</v>
      </c>
      <c r="N875" s="832">
        <v>3</v>
      </c>
      <c r="O875" s="836">
        <v>1</v>
      </c>
      <c r="P875" s="835">
        <v>9000</v>
      </c>
      <c r="Q875" s="837">
        <v>1</v>
      </c>
      <c r="R875" s="832">
        <v>3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4</v>
      </c>
      <c r="B876" s="832" t="s">
        <v>1698</v>
      </c>
      <c r="C876" s="832" t="s">
        <v>1705</v>
      </c>
      <c r="D876" s="833" t="s">
        <v>3118</v>
      </c>
      <c r="E876" s="834" t="s">
        <v>1749</v>
      </c>
      <c r="F876" s="832" t="s">
        <v>1701</v>
      </c>
      <c r="G876" s="832" t="s">
        <v>1940</v>
      </c>
      <c r="H876" s="832" t="s">
        <v>555</v>
      </c>
      <c r="I876" s="832" t="s">
        <v>2060</v>
      </c>
      <c r="J876" s="832" t="s">
        <v>2061</v>
      </c>
      <c r="K876" s="832" t="s">
        <v>2062</v>
      </c>
      <c r="L876" s="835">
        <v>1124.9000000000001</v>
      </c>
      <c r="M876" s="835">
        <v>10124.1</v>
      </c>
      <c r="N876" s="832">
        <v>9</v>
      </c>
      <c r="O876" s="836">
        <v>5</v>
      </c>
      <c r="P876" s="835">
        <v>10124.1</v>
      </c>
      <c r="Q876" s="837">
        <v>1</v>
      </c>
      <c r="R876" s="832">
        <v>9</v>
      </c>
      <c r="S876" s="837">
        <v>1</v>
      </c>
      <c r="T876" s="836">
        <v>5</v>
      </c>
      <c r="U876" s="838">
        <v>1</v>
      </c>
    </row>
    <row r="877" spans="1:21" ht="14.4" customHeight="1" x14ac:dyDescent="0.3">
      <c r="A877" s="831">
        <v>4</v>
      </c>
      <c r="B877" s="832" t="s">
        <v>1698</v>
      </c>
      <c r="C877" s="832" t="s">
        <v>1705</v>
      </c>
      <c r="D877" s="833" t="s">
        <v>3118</v>
      </c>
      <c r="E877" s="834" t="s">
        <v>1749</v>
      </c>
      <c r="F877" s="832" t="s">
        <v>1701</v>
      </c>
      <c r="G877" s="832" t="s">
        <v>1940</v>
      </c>
      <c r="H877" s="832" t="s">
        <v>555</v>
      </c>
      <c r="I877" s="832" t="s">
        <v>2363</v>
      </c>
      <c r="J877" s="832" t="s">
        <v>2364</v>
      </c>
      <c r="K877" s="832" t="s">
        <v>1981</v>
      </c>
      <c r="L877" s="835">
        <v>590.5</v>
      </c>
      <c r="M877" s="835">
        <v>1181</v>
      </c>
      <c r="N877" s="832">
        <v>2</v>
      </c>
      <c r="O877" s="836">
        <v>2</v>
      </c>
      <c r="P877" s="835">
        <v>1181</v>
      </c>
      <c r="Q877" s="837">
        <v>1</v>
      </c>
      <c r="R877" s="832">
        <v>2</v>
      </c>
      <c r="S877" s="837">
        <v>1</v>
      </c>
      <c r="T877" s="836">
        <v>2</v>
      </c>
      <c r="U877" s="838">
        <v>1</v>
      </c>
    </row>
    <row r="878" spans="1:21" ht="14.4" customHeight="1" x14ac:dyDescent="0.3">
      <c r="A878" s="831">
        <v>4</v>
      </c>
      <c r="B878" s="832" t="s">
        <v>1698</v>
      </c>
      <c r="C878" s="832" t="s">
        <v>1705</v>
      </c>
      <c r="D878" s="833" t="s">
        <v>3118</v>
      </c>
      <c r="E878" s="834" t="s">
        <v>1749</v>
      </c>
      <c r="F878" s="832" t="s">
        <v>1701</v>
      </c>
      <c r="G878" s="832" t="s">
        <v>1940</v>
      </c>
      <c r="H878" s="832" t="s">
        <v>555</v>
      </c>
      <c r="I878" s="832" t="s">
        <v>2063</v>
      </c>
      <c r="J878" s="832" t="s">
        <v>2064</v>
      </c>
      <c r="K878" s="832" t="s">
        <v>2065</v>
      </c>
      <c r="L878" s="835">
        <v>297.5</v>
      </c>
      <c r="M878" s="835">
        <v>297.5</v>
      </c>
      <c r="N878" s="832">
        <v>1</v>
      </c>
      <c r="O878" s="836">
        <v>1</v>
      </c>
      <c r="P878" s="835">
        <v>297.5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4</v>
      </c>
      <c r="B879" s="832" t="s">
        <v>1698</v>
      </c>
      <c r="C879" s="832" t="s">
        <v>1705</v>
      </c>
      <c r="D879" s="833" t="s">
        <v>3118</v>
      </c>
      <c r="E879" s="834" t="s">
        <v>1749</v>
      </c>
      <c r="F879" s="832" t="s">
        <v>1701</v>
      </c>
      <c r="G879" s="832" t="s">
        <v>1940</v>
      </c>
      <c r="H879" s="832" t="s">
        <v>555</v>
      </c>
      <c r="I879" s="832" t="s">
        <v>2368</v>
      </c>
      <c r="J879" s="832" t="s">
        <v>2369</v>
      </c>
      <c r="K879" s="832" t="s">
        <v>1964</v>
      </c>
      <c r="L879" s="835">
        <v>311</v>
      </c>
      <c r="M879" s="835">
        <v>933</v>
      </c>
      <c r="N879" s="832">
        <v>3</v>
      </c>
      <c r="O879" s="836">
        <v>2</v>
      </c>
      <c r="P879" s="835">
        <v>311</v>
      </c>
      <c r="Q879" s="837">
        <v>0.33333333333333331</v>
      </c>
      <c r="R879" s="832">
        <v>1</v>
      </c>
      <c r="S879" s="837">
        <v>0.33333333333333331</v>
      </c>
      <c r="T879" s="836">
        <v>1</v>
      </c>
      <c r="U879" s="838">
        <v>0.5</v>
      </c>
    </row>
    <row r="880" spans="1:21" ht="14.4" customHeight="1" x14ac:dyDescent="0.3">
      <c r="A880" s="831">
        <v>4</v>
      </c>
      <c r="B880" s="832" t="s">
        <v>1698</v>
      </c>
      <c r="C880" s="832" t="s">
        <v>1705</v>
      </c>
      <c r="D880" s="833" t="s">
        <v>3118</v>
      </c>
      <c r="E880" s="834" t="s">
        <v>1749</v>
      </c>
      <c r="F880" s="832" t="s">
        <v>1701</v>
      </c>
      <c r="G880" s="832" t="s">
        <v>1940</v>
      </c>
      <c r="H880" s="832" t="s">
        <v>555</v>
      </c>
      <c r="I880" s="832" t="s">
        <v>2858</v>
      </c>
      <c r="J880" s="832" t="s">
        <v>2149</v>
      </c>
      <c r="K880" s="832" t="s">
        <v>2859</v>
      </c>
      <c r="L880" s="835">
        <v>1487.79</v>
      </c>
      <c r="M880" s="835">
        <v>8926.74</v>
      </c>
      <c r="N880" s="832">
        <v>6</v>
      </c>
      <c r="O880" s="836">
        <v>1</v>
      </c>
      <c r="P880" s="835">
        <v>8926.74</v>
      </c>
      <c r="Q880" s="837">
        <v>1</v>
      </c>
      <c r="R880" s="832">
        <v>6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4</v>
      </c>
      <c r="B881" s="832" t="s">
        <v>1698</v>
      </c>
      <c r="C881" s="832" t="s">
        <v>1705</v>
      </c>
      <c r="D881" s="833" t="s">
        <v>3118</v>
      </c>
      <c r="E881" s="834" t="s">
        <v>1749</v>
      </c>
      <c r="F881" s="832" t="s">
        <v>1701</v>
      </c>
      <c r="G881" s="832" t="s">
        <v>1940</v>
      </c>
      <c r="H881" s="832" t="s">
        <v>555</v>
      </c>
      <c r="I881" s="832" t="s">
        <v>2066</v>
      </c>
      <c r="J881" s="832" t="s">
        <v>2067</v>
      </c>
      <c r="K881" s="832" t="s">
        <v>2068</v>
      </c>
      <c r="L881" s="835">
        <v>2815.92</v>
      </c>
      <c r="M881" s="835">
        <v>16895.52</v>
      </c>
      <c r="N881" s="832">
        <v>6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4</v>
      </c>
      <c r="B882" s="832" t="s">
        <v>1698</v>
      </c>
      <c r="C882" s="832" t="s">
        <v>1705</v>
      </c>
      <c r="D882" s="833" t="s">
        <v>3118</v>
      </c>
      <c r="E882" s="834" t="s">
        <v>1749</v>
      </c>
      <c r="F882" s="832" t="s">
        <v>1701</v>
      </c>
      <c r="G882" s="832" t="s">
        <v>1940</v>
      </c>
      <c r="H882" s="832" t="s">
        <v>555</v>
      </c>
      <c r="I882" s="832" t="s">
        <v>2860</v>
      </c>
      <c r="J882" s="832" t="s">
        <v>2861</v>
      </c>
      <c r="K882" s="832" t="s">
        <v>2862</v>
      </c>
      <c r="L882" s="835">
        <v>1500.3</v>
      </c>
      <c r="M882" s="835">
        <v>9001.7999999999993</v>
      </c>
      <c r="N882" s="832">
        <v>6</v>
      </c>
      <c r="O882" s="836">
        <v>1</v>
      </c>
      <c r="P882" s="835">
        <v>9001.7999999999993</v>
      </c>
      <c r="Q882" s="837">
        <v>1</v>
      </c>
      <c r="R882" s="832">
        <v>6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4</v>
      </c>
      <c r="B883" s="832" t="s">
        <v>1698</v>
      </c>
      <c r="C883" s="832" t="s">
        <v>1705</v>
      </c>
      <c r="D883" s="833" t="s">
        <v>3118</v>
      </c>
      <c r="E883" s="834" t="s">
        <v>1749</v>
      </c>
      <c r="F883" s="832" t="s">
        <v>1701</v>
      </c>
      <c r="G883" s="832" t="s">
        <v>1940</v>
      </c>
      <c r="H883" s="832" t="s">
        <v>555</v>
      </c>
      <c r="I883" s="832" t="s">
        <v>2863</v>
      </c>
      <c r="J883" s="832" t="s">
        <v>2864</v>
      </c>
      <c r="K883" s="832" t="s">
        <v>2865</v>
      </c>
      <c r="L883" s="835">
        <v>1472.67</v>
      </c>
      <c r="M883" s="835">
        <v>8836.02</v>
      </c>
      <c r="N883" s="832">
        <v>6</v>
      </c>
      <c r="O883" s="836">
        <v>1</v>
      </c>
      <c r="P883" s="835">
        <v>8836.02</v>
      </c>
      <c r="Q883" s="837">
        <v>1</v>
      </c>
      <c r="R883" s="832">
        <v>6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4</v>
      </c>
      <c r="B884" s="832" t="s">
        <v>1698</v>
      </c>
      <c r="C884" s="832" t="s">
        <v>1705</v>
      </c>
      <c r="D884" s="833" t="s">
        <v>3118</v>
      </c>
      <c r="E884" s="834" t="s">
        <v>1749</v>
      </c>
      <c r="F884" s="832" t="s">
        <v>1701</v>
      </c>
      <c r="G884" s="832" t="s">
        <v>1940</v>
      </c>
      <c r="H884" s="832" t="s">
        <v>555</v>
      </c>
      <c r="I884" s="832" t="s">
        <v>2517</v>
      </c>
      <c r="J884" s="832" t="s">
        <v>2508</v>
      </c>
      <c r="K884" s="832" t="s">
        <v>1964</v>
      </c>
      <c r="L884" s="835">
        <v>173.85</v>
      </c>
      <c r="M884" s="835">
        <v>173.85</v>
      </c>
      <c r="N884" s="832">
        <v>1</v>
      </c>
      <c r="O884" s="836">
        <v>1</v>
      </c>
      <c r="P884" s="835">
        <v>173.85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4</v>
      </c>
      <c r="B885" s="832" t="s">
        <v>1698</v>
      </c>
      <c r="C885" s="832" t="s">
        <v>1705</v>
      </c>
      <c r="D885" s="833" t="s">
        <v>3118</v>
      </c>
      <c r="E885" s="834" t="s">
        <v>1749</v>
      </c>
      <c r="F885" s="832" t="s">
        <v>1701</v>
      </c>
      <c r="G885" s="832" t="s">
        <v>1940</v>
      </c>
      <c r="H885" s="832" t="s">
        <v>555</v>
      </c>
      <c r="I885" s="832" t="s">
        <v>2866</v>
      </c>
      <c r="J885" s="832" t="s">
        <v>2377</v>
      </c>
      <c r="K885" s="832" t="s">
        <v>2867</v>
      </c>
      <c r="L885" s="835">
        <v>1500.3</v>
      </c>
      <c r="M885" s="835">
        <v>9001.7999999999993</v>
      </c>
      <c r="N885" s="832">
        <v>6</v>
      </c>
      <c r="O885" s="836">
        <v>1</v>
      </c>
      <c r="P885" s="835">
        <v>9001.7999999999993</v>
      </c>
      <c r="Q885" s="837">
        <v>1</v>
      </c>
      <c r="R885" s="832">
        <v>6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4</v>
      </c>
      <c r="B886" s="832" t="s">
        <v>1698</v>
      </c>
      <c r="C886" s="832" t="s">
        <v>1705</v>
      </c>
      <c r="D886" s="833" t="s">
        <v>3118</v>
      </c>
      <c r="E886" s="834" t="s">
        <v>1749</v>
      </c>
      <c r="F886" s="832" t="s">
        <v>1701</v>
      </c>
      <c r="G886" s="832" t="s">
        <v>1940</v>
      </c>
      <c r="H886" s="832" t="s">
        <v>555</v>
      </c>
      <c r="I886" s="832" t="s">
        <v>2092</v>
      </c>
      <c r="J886" s="832" t="s">
        <v>2093</v>
      </c>
      <c r="K886" s="832" t="s">
        <v>2094</v>
      </c>
      <c r="L886" s="835">
        <v>300</v>
      </c>
      <c r="M886" s="835">
        <v>1200</v>
      </c>
      <c r="N886" s="832">
        <v>4</v>
      </c>
      <c r="O886" s="836">
        <v>2</v>
      </c>
      <c r="P886" s="835">
        <v>600</v>
      </c>
      <c r="Q886" s="837">
        <v>0.5</v>
      </c>
      <c r="R886" s="832">
        <v>2</v>
      </c>
      <c r="S886" s="837">
        <v>0.5</v>
      </c>
      <c r="T886" s="836">
        <v>1</v>
      </c>
      <c r="U886" s="838">
        <v>0.5</v>
      </c>
    </row>
    <row r="887" spans="1:21" ht="14.4" customHeight="1" x14ac:dyDescent="0.3">
      <c r="A887" s="831">
        <v>4</v>
      </c>
      <c r="B887" s="832" t="s">
        <v>1698</v>
      </c>
      <c r="C887" s="832" t="s">
        <v>1705</v>
      </c>
      <c r="D887" s="833" t="s">
        <v>3118</v>
      </c>
      <c r="E887" s="834" t="s">
        <v>1749</v>
      </c>
      <c r="F887" s="832" t="s">
        <v>1701</v>
      </c>
      <c r="G887" s="832" t="s">
        <v>1940</v>
      </c>
      <c r="H887" s="832" t="s">
        <v>555</v>
      </c>
      <c r="I887" s="832" t="s">
        <v>2418</v>
      </c>
      <c r="J887" s="832" t="s">
        <v>2419</v>
      </c>
      <c r="K887" s="832" t="s">
        <v>2420</v>
      </c>
      <c r="L887" s="835">
        <v>128</v>
      </c>
      <c r="M887" s="835">
        <v>256</v>
      </c>
      <c r="N887" s="832">
        <v>2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4</v>
      </c>
      <c r="B888" s="832" t="s">
        <v>1698</v>
      </c>
      <c r="C888" s="832" t="s">
        <v>1705</v>
      </c>
      <c r="D888" s="833" t="s">
        <v>3118</v>
      </c>
      <c r="E888" s="834" t="s">
        <v>1749</v>
      </c>
      <c r="F888" s="832" t="s">
        <v>1701</v>
      </c>
      <c r="G888" s="832" t="s">
        <v>1940</v>
      </c>
      <c r="H888" s="832" t="s">
        <v>555</v>
      </c>
      <c r="I888" s="832" t="s">
        <v>2095</v>
      </c>
      <c r="J888" s="832" t="s">
        <v>2096</v>
      </c>
      <c r="K888" s="832" t="s">
        <v>1981</v>
      </c>
      <c r="L888" s="835">
        <v>981</v>
      </c>
      <c r="M888" s="835">
        <v>7848</v>
      </c>
      <c r="N888" s="832">
        <v>8</v>
      </c>
      <c r="O888" s="836">
        <v>5</v>
      </c>
      <c r="P888" s="835">
        <v>7848</v>
      </c>
      <c r="Q888" s="837">
        <v>1</v>
      </c>
      <c r="R888" s="832">
        <v>8</v>
      </c>
      <c r="S888" s="837">
        <v>1</v>
      </c>
      <c r="T888" s="836">
        <v>5</v>
      </c>
      <c r="U888" s="838">
        <v>1</v>
      </c>
    </row>
    <row r="889" spans="1:21" ht="14.4" customHeight="1" x14ac:dyDescent="0.3">
      <c r="A889" s="831">
        <v>4</v>
      </c>
      <c r="B889" s="832" t="s">
        <v>1698</v>
      </c>
      <c r="C889" s="832" t="s">
        <v>1705</v>
      </c>
      <c r="D889" s="833" t="s">
        <v>3118</v>
      </c>
      <c r="E889" s="834" t="s">
        <v>1749</v>
      </c>
      <c r="F889" s="832" t="s">
        <v>1701</v>
      </c>
      <c r="G889" s="832" t="s">
        <v>1940</v>
      </c>
      <c r="H889" s="832" t="s">
        <v>555</v>
      </c>
      <c r="I889" s="832" t="s">
        <v>2097</v>
      </c>
      <c r="J889" s="832" t="s">
        <v>2098</v>
      </c>
      <c r="K889" s="832" t="s">
        <v>2099</v>
      </c>
      <c r="L889" s="835">
        <v>175</v>
      </c>
      <c r="M889" s="835">
        <v>700</v>
      </c>
      <c r="N889" s="832">
        <v>4</v>
      </c>
      <c r="O889" s="836">
        <v>2</v>
      </c>
      <c r="P889" s="835">
        <v>350</v>
      </c>
      <c r="Q889" s="837">
        <v>0.5</v>
      </c>
      <c r="R889" s="832">
        <v>2</v>
      </c>
      <c r="S889" s="837">
        <v>0.5</v>
      </c>
      <c r="T889" s="836">
        <v>1</v>
      </c>
      <c r="U889" s="838">
        <v>0.5</v>
      </c>
    </row>
    <row r="890" spans="1:21" ht="14.4" customHeight="1" x14ac:dyDescent="0.3">
      <c r="A890" s="831">
        <v>4</v>
      </c>
      <c r="B890" s="832" t="s">
        <v>1698</v>
      </c>
      <c r="C890" s="832" t="s">
        <v>1705</v>
      </c>
      <c r="D890" s="833" t="s">
        <v>3118</v>
      </c>
      <c r="E890" s="834" t="s">
        <v>1749</v>
      </c>
      <c r="F890" s="832" t="s">
        <v>1701</v>
      </c>
      <c r="G890" s="832" t="s">
        <v>1940</v>
      </c>
      <c r="H890" s="832" t="s">
        <v>555</v>
      </c>
      <c r="I890" s="832" t="s">
        <v>2868</v>
      </c>
      <c r="J890" s="832" t="s">
        <v>2869</v>
      </c>
      <c r="K890" s="832" t="s">
        <v>2655</v>
      </c>
      <c r="L890" s="835">
        <v>1000</v>
      </c>
      <c r="M890" s="835">
        <v>2000</v>
      </c>
      <c r="N890" s="832">
        <v>2</v>
      </c>
      <c r="O890" s="836">
        <v>1</v>
      </c>
      <c r="P890" s="835">
        <v>2000</v>
      </c>
      <c r="Q890" s="837">
        <v>1</v>
      </c>
      <c r="R890" s="832">
        <v>2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4</v>
      </c>
      <c r="B891" s="832" t="s">
        <v>1698</v>
      </c>
      <c r="C891" s="832" t="s">
        <v>1705</v>
      </c>
      <c r="D891" s="833" t="s">
        <v>3118</v>
      </c>
      <c r="E891" s="834" t="s">
        <v>1749</v>
      </c>
      <c r="F891" s="832" t="s">
        <v>1701</v>
      </c>
      <c r="G891" s="832" t="s">
        <v>1940</v>
      </c>
      <c r="H891" s="832" t="s">
        <v>555</v>
      </c>
      <c r="I891" s="832" t="s">
        <v>2104</v>
      </c>
      <c r="J891" s="832" t="s">
        <v>2105</v>
      </c>
      <c r="K891" s="832" t="s">
        <v>2106</v>
      </c>
      <c r="L891" s="835">
        <v>2939</v>
      </c>
      <c r="M891" s="835">
        <v>8817</v>
      </c>
      <c r="N891" s="832">
        <v>3</v>
      </c>
      <c r="O891" s="836">
        <v>2</v>
      </c>
      <c r="P891" s="835">
        <v>8817</v>
      </c>
      <c r="Q891" s="837">
        <v>1</v>
      </c>
      <c r="R891" s="832">
        <v>3</v>
      </c>
      <c r="S891" s="837">
        <v>1</v>
      </c>
      <c r="T891" s="836">
        <v>2</v>
      </c>
      <c r="U891" s="838">
        <v>1</v>
      </c>
    </row>
    <row r="892" spans="1:21" ht="14.4" customHeight="1" x14ac:dyDescent="0.3">
      <c r="A892" s="831">
        <v>4</v>
      </c>
      <c r="B892" s="832" t="s">
        <v>1698</v>
      </c>
      <c r="C892" s="832" t="s">
        <v>1705</v>
      </c>
      <c r="D892" s="833" t="s">
        <v>3118</v>
      </c>
      <c r="E892" s="834" t="s">
        <v>1749</v>
      </c>
      <c r="F892" s="832" t="s">
        <v>1701</v>
      </c>
      <c r="G892" s="832" t="s">
        <v>1940</v>
      </c>
      <c r="H892" s="832" t="s">
        <v>555</v>
      </c>
      <c r="I892" s="832" t="s">
        <v>2107</v>
      </c>
      <c r="J892" s="832" t="s">
        <v>2108</v>
      </c>
      <c r="K892" s="832" t="s">
        <v>2109</v>
      </c>
      <c r="L892" s="835">
        <v>1249.73</v>
      </c>
      <c r="M892" s="835">
        <v>11247.57</v>
      </c>
      <c r="N892" s="832">
        <v>9</v>
      </c>
      <c r="O892" s="836">
        <v>1</v>
      </c>
      <c r="P892" s="835">
        <v>11247.57</v>
      </c>
      <c r="Q892" s="837">
        <v>1</v>
      </c>
      <c r="R892" s="832">
        <v>9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4</v>
      </c>
      <c r="B893" s="832" t="s">
        <v>1698</v>
      </c>
      <c r="C893" s="832" t="s">
        <v>1705</v>
      </c>
      <c r="D893" s="833" t="s">
        <v>3118</v>
      </c>
      <c r="E893" s="834" t="s">
        <v>1749</v>
      </c>
      <c r="F893" s="832" t="s">
        <v>1701</v>
      </c>
      <c r="G893" s="832" t="s">
        <v>1940</v>
      </c>
      <c r="H893" s="832" t="s">
        <v>555</v>
      </c>
      <c r="I893" s="832" t="s">
        <v>2110</v>
      </c>
      <c r="J893" s="832" t="s">
        <v>2111</v>
      </c>
      <c r="K893" s="832" t="s">
        <v>2112</v>
      </c>
      <c r="L893" s="835">
        <v>175</v>
      </c>
      <c r="M893" s="835">
        <v>350</v>
      </c>
      <c r="N893" s="832">
        <v>2</v>
      </c>
      <c r="O893" s="836">
        <v>1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4</v>
      </c>
      <c r="B894" s="832" t="s">
        <v>1698</v>
      </c>
      <c r="C894" s="832" t="s">
        <v>1705</v>
      </c>
      <c r="D894" s="833" t="s">
        <v>3118</v>
      </c>
      <c r="E894" s="834" t="s">
        <v>1749</v>
      </c>
      <c r="F894" s="832" t="s">
        <v>1701</v>
      </c>
      <c r="G894" s="832" t="s">
        <v>1940</v>
      </c>
      <c r="H894" s="832" t="s">
        <v>555</v>
      </c>
      <c r="I894" s="832" t="s">
        <v>2113</v>
      </c>
      <c r="J894" s="832" t="s">
        <v>2114</v>
      </c>
      <c r="K894" s="832" t="s">
        <v>2115</v>
      </c>
      <c r="L894" s="835">
        <v>2816</v>
      </c>
      <c r="M894" s="835">
        <v>2816</v>
      </c>
      <c r="N894" s="832">
        <v>1</v>
      </c>
      <c r="O894" s="836">
        <v>1</v>
      </c>
      <c r="P894" s="835">
        <v>2816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4</v>
      </c>
      <c r="B895" s="832" t="s">
        <v>1698</v>
      </c>
      <c r="C895" s="832" t="s">
        <v>1705</v>
      </c>
      <c r="D895" s="833" t="s">
        <v>3118</v>
      </c>
      <c r="E895" s="834" t="s">
        <v>1749</v>
      </c>
      <c r="F895" s="832" t="s">
        <v>1701</v>
      </c>
      <c r="G895" s="832" t="s">
        <v>1940</v>
      </c>
      <c r="H895" s="832" t="s">
        <v>555</v>
      </c>
      <c r="I895" s="832" t="s">
        <v>2870</v>
      </c>
      <c r="J895" s="832" t="s">
        <v>2871</v>
      </c>
      <c r="K895" s="832" t="s">
        <v>2872</v>
      </c>
      <c r="L895" s="835">
        <v>804.22</v>
      </c>
      <c r="M895" s="835">
        <v>7237.9800000000005</v>
      </c>
      <c r="N895" s="832">
        <v>9</v>
      </c>
      <c r="O895" s="836">
        <v>1</v>
      </c>
      <c r="P895" s="835">
        <v>7237.9800000000005</v>
      </c>
      <c r="Q895" s="837">
        <v>1</v>
      </c>
      <c r="R895" s="832">
        <v>9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4</v>
      </c>
      <c r="B896" s="832" t="s">
        <v>1698</v>
      </c>
      <c r="C896" s="832" t="s">
        <v>1705</v>
      </c>
      <c r="D896" s="833" t="s">
        <v>3118</v>
      </c>
      <c r="E896" s="834" t="s">
        <v>1749</v>
      </c>
      <c r="F896" s="832" t="s">
        <v>1701</v>
      </c>
      <c r="G896" s="832" t="s">
        <v>1940</v>
      </c>
      <c r="H896" s="832" t="s">
        <v>555</v>
      </c>
      <c r="I896" s="832" t="s">
        <v>2873</v>
      </c>
      <c r="J896" s="832" t="s">
        <v>2874</v>
      </c>
      <c r="K896" s="832" t="s">
        <v>2875</v>
      </c>
      <c r="L896" s="835">
        <v>4748.2</v>
      </c>
      <c r="M896" s="835">
        <v>9496.4</v>
      </c>
      <c r="N896" s="832">
        <v>2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4</v>
      </c>
      <c r="B897" s="832" t="s">
        <v>1698</v>
      </c>
      <c r="C897" s="832" t="s">
        <v>1705</v>
      </c>
      <c r="D897" s="833" t="s">
        <v>3118</v>
      </c>
      <c r="E897" s="834" t="s">
        <v>1749</v>
      </c>
      <c r="F897" s="832" t="s">
        <v>1701</v>
      </c>
      <c r="G897" s="832" t="s">
        <v>1940</v>
      </c>
      <c r="H897" s="832" t="s">
        <v>555</v>
      </c>
      <c r="I897" s="832" t="s">
        <v>2876</v>
      </c>
      <c r="J897" s="832" t="s">
        <v>2877</v>
      </c>
      <c r="K897" s="832" t="s">
        <v>2878</v>
      </c>
      <c r="L897" s="835">
        <v>2412.9</v>
      </c>
      <c r="M897" s="835">
        <v>12064.5</v>
      </c>
      <c r="N897" s="832">
        <v>5</v>
      </c>
      <c r="O897" s="836">
        <v>1</v>
      </c>
      <c r="P897" s="835">
        <v>12064.5</v>
      </c>
      <c r="Q897" s="837">
        <v>1</v>
      </c>
      <c r="R897" s="832">
        <v>5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4</v>
      </c>
      <c r="B898" s="832" t="s">
        <v>1698</v>
      </c>
      <c r="C898" s="832" t="s">
        <v>1705</v>
      </c>
      <c r="D898" s="833" t="s">
        <v>3118</v>
      </c>
      <c r="E898" s="834" t="s">
        <v>1749</v>
      </c>
      <c r="F898" s="832" t="s">
        <v>1701</v>
      </c>
      <c r="G898" s="832" t="s">
        <v>1940</v>
      </c>
      <c r="H898" s="832" t="s">
        <v>555</v>
      </c>
      <c r="I898" s="832" t="s">
        <v>2752</v>
      </c>
      <c r="J898" s="832" t="s">
        <v>2753</v>
      </c>
      <c r="K898" s="832" t="s">
        <v>2754</v>
      </c>
      <c r="L898" s="835">
        <v>1499.96</v>
      </c>
      <c r="M898" s="835">
        <v>2999.92</v>
      </c>
      <c r="N898" s="832">
        <v>2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4</v>
      </c>
      <c r="B899" s="832" t="s">
        <v>1698</v>
      </c>
      <c r="C899" s="832" t="s">
        <v>1705</v>
      </c>
      <c r="D899" s="833" t="s">
        <v>3118</v>
      </c>
      <c r="E899" s="834" t="s">
        <v>1749</v>
      </c>
      <c r="F899" s="832" t="s">
        <v>1701</v>
      </c>
      <c r="G899" s="832" t="s">
        <v>1940</v>
      </c>
      <c r="H899" s="832" t="s">
        <v>555</v>
      </c>
      <c r="I899" s="832" t="s">
        <v>2879</v>
      </c>
      <c r="J899" s="832" t="s">
        <v>2880</v>
      </c>
      <c r="K899" s="832" t="s">
        <v>2881</v>
      </c>
      <c r="L899" s="835">
        <v>1062.48</v>
      </c>
      <c r="M899" s="835">
        <v>2124.96</v>
      </c>
      <c r="N899" s="832">
        <v>2</v>
      </c>
      <c r="O899" s="836">
        <v>1</v>
      </c>
      <c r="P899" s="835">
        <v>2124.96</v>
      </c>
      <c r="Q899" s="837">
        <v>1</v>
      </c>
      <c r="R899" s="832">
        <v>2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4</v>
      </c>
      <c r="B900" s="832" t="s">
        <v>1698</v>
      </c>
      <c r="C900" s="832" t="s">
        <v>1705</v>
      </c>
      <c r="D900" s="833" t="s">
        <v>3118</v>
      </c>
      <c r="E900" s="834" t="s">
        <v>1749</v>
      </c>
      <c r="F900" s="832" t="s">
        <v>1701</v>
      </c>
      <c r="G900" s="832" t="s">
        <v>1940</v>
      </c>
      <c r="H900" s="832" t="s">
        <v>555</v>
      </c>
      <c r="I900" s="832" t="s">
        <v>2454</v>
      </c>
      <c r="J900" s="832" t="s">
        <v>2455</v>
      </c>
      <c r="K900" s="832" t="s">
        <v>2456</v>
      </c>
      <c r="L900" s="835">
        <v>2809.49</v>
      </c>
      <c r="M900" s="835">
        <v>33713.879999999997</v>
      </c>
      <c r="N900" s="832">
        <v>12</v>
      </c>
      <c r="O900" s="836">
        <v>3</v>
      </c>
      <c r="P900" s="835">
        <v>33713.879999999997</v>
      </c>
      <c r="Q900" s="837">
        <v>1</v>
      </c>
      <c r="R900" s="832">
        <v>12</v>
      </c>
      <c r="S900" s="837">
        <v>1</v>
      </c>
      <c r="T900" s="836">
        <v>3</v>
      </c>
      <c r="U900" s="838">
        <v>1</v>
      </c>
    </row>
    <row r="901" spans="1:21" ht="14.4" customHeight="1" x14ac:dyDescent="0.3">
      <c r="A901" s="831">
        <v>4</v>
      </c>
      <c r="B901" s="832" t="s">
        <v>1698</v>
      </c>
      <c r="C901" s="832" t="s">
        <v>1705</v>
      </c>
      <c r="D901" s="833" t="s">
        <v>3118</v>
      </c>
      <c r="E901" s="834" t="s">
        <v>1749</v>
      </c>
      <c r="F901" s="832" t="s">
        <v>1701</v>
      </c>
      <c r="G901" s="832" t="s">
        <v>1940</v>
      </c>
      <c r="H901" s="832" t="s">
        <v>555</v>
      </c>
      <c r="I901" s="832" t="s">
        <v>2136</v>
      </c>
      <c r="J901" s="832" t="s">
        <v>2137</v>
      </c>
      <c r="K901" s="832" t="s">
        <v>2138</v>
      </c>
      <c r="L901" s="835">
        <v>208.05</v>
      </c>
      <c r="M901" s="835">
        <v>1040.25</v>
      </c>
      <c r="N901" s="832">
        <v>5</v>
      </c>
      <c r="O901" s="836">
        <v>3</v>
      </c>
      <c r="P901" s="835">
        <v>1040.25</v>
      </c>
      <c r="Q901" s="837">
        <v>1</v>
      </c>
      <c r="R901" s="832">
        <v>5</v>
      </c>
      <c r="S901" s="837">
        <v>1</v>
      </c>
      <c r="T901" s="836">
        <v>3</v>
      </c>
      <c r="U901" s="838">
        <v>1</v>
      </c>
    </row>
    <row r="902" spans="1:21" ht="14.4" customHeight="1" x14ac:dyDescent="0.3">
      <c r="A902" s="831">
        <v>4</v>
      </c>
      <c r="B902" s="832" t="s">
        <v>1698</v>
      </c>
      <c r="C902" s="832" t="s">
        <v>1705</v>
      </c>
      <c r="D902" s="833" t="s">
        <v>3118</v>
      </c>
      <c r="E902" s="834" t="s">
        <v>1749</v>
      </c>
      <c r="F902" s="832" t="s">
        <v>1701</v>
      </c>
      <c r="G902" s="832" t="s">
        <v>1940</v>
      </c>
      <c r="H902" s="832" t="s">
        <v>555</v>
      </c>
      <c r="I902" s="832" t="s">
        <v>2882</v>
      </c>
      <c r="J902" s="832" t="s">
        <v>2883</v>
      </c>
      <c r="K902" s="832" t="s">
        <v>2884</v>
      </c>
      <c r="L902" s="835">
        <v>856.97</v>
      </c>
      <c r="M902" s="835">
        <v>1713.94</v>
      </c>
      <c r="N902" s="832">
        <v>2</v>
      </c>
      <c r="O902" s="836">
        <v>1</v>
      </c>
      <c r="P902" s="835">
        <v>1713.94</v>
      </c>
      <c r="Q902" s="837">
        <v>1</v>
      </c>
      <c r="R902" s="832">
        <v>2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4</v>
      </c>
      <c r="B903" s="832" t="s">
        <v>1698</v>
      </c>
      <c r="C903" s="832" t="s">
        <v>1705</v>
      </c>
      <c r="D903" s="833" t="s">
        <v>3118</v>
      </c>
      <c r="E903" s="834" t="s">
        <v>1749</v>
      </c>
      <c r="F903" s="832" t="s">
        <v>1701</v>
      </c>
      <c r="G903" s="832" t="s">
        <v>1940</v>
      </c>
      <c r="H903" s="832" t="s">
        <v>555</v>
      </c>
      <c r="I903" s="832" t="s">
        <v>2139</v>
      </c>
      <c r="J903" s="832" t="s">
        <v>2140</v>
      </c>
      <c r="K903" s="832" t="s">
        <v>2141</v>
      </c>
      <c r="L903" s="835">
        <v>1629.94</v>
      </c>
      <c r="M903" s="835">
        <v>8149.7000000000007</v>
      </c>
      <c r="N903" s="832">
        <v>5</v>
      </c>
      <c r="O903" s="836">
        <v>1</v>
      </c>
      <c r="P903" s="835">
        <v>8149.7000000000007</v>
      </c>
      <c r="Q903" s="837">
        <v>1</v>
      </c>
      <c r="R903" s="832">
        <v>5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4</v>
      </c>
      <c r="B904" s="832" t="s">
        <v>1698</v>
      </c>
      <c r="C904" s="832" t="s">
        <v>1705</v>
      </c>
      <c r="D904" s="833" t="s">
        <v>3118</v>
      </c>
      <c r="E904" s="834" t="s">
        <v>1749</v>
      </c>
      <c r="F904" s="832" t="s">
        <v>1701</v>
      </c>
      <c r="G904" s="832" t="s">
        <v>1940</v>
      </c>
      <c r="H904" s="832" t="s">
        <v>555</v>
      </c>
      <c r="I904" s="832" t="s">
        <v>2885</v>
      </c>
      <c r="J904" s="832" t="s">
        <v>2886</v>
      </c>
      <c r="K904" s="832" t="s">
        <v>2887</v>
      </c>
      <c r="L904" s="835">
        <v>720</v>
      </c>
      <c r="M904" s="835">
        <v>720</v>
      </c>
      <c r="N904" s="832">
        <v>1</v>
      </c>
      <c r="O904" s="836">
        <v>1</v>
      </c>
      <c r="P904" s="835">
        <v>720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4</v>
      </c>
      <c r="B905" s="832" t="s">
        <v>1698</v>
      </c>
      <c r="C905" s="832" t="s">
        <v>1705</v>
      </c>
      <c r="D905" s="833" t="s">
        <v>3118</v>
      </c>
      <c r="E905" s="834" t="s">
        <v>1749</v>
      </c>
      <c r="F905" s="832" t="s">
        <v>1701</v>
      </c>
      <c r="G905" s="832" t="s">
        <v>1940</v>
      </c>
      <c r="H905" s="832" t="s">
        <v>555</v>
      </c>
      <c r="I905" s="832" t="s">
        <v>2888</v>
      </c>
      <c r="J905" s="832" t="s">
        <v>2117</v>
      </c>
      <c r="K905" s="832" t="s">
        <v>2889</v>
      </c>
      <c r="L905" s="835">
        <v>2184.6799999999998</v>
      </c>
      <c r="M905" s="835">
        <v>6554.0399999999991</v>
      </c>
      <c r="N905" s="832">
        <v>3</v>
      </c>
      <c r="O905" s="836">
        <v>1</v>
      </c>
      <c r="P905" s="835">
        <v>6554.0399999999991</v>
      </c>
      <c r="Q905" s="837">
        <v>1</v>
      </c>
      <c r="R905" s="832">
        <v>3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4</v>
      </c>
      <c r="B906" s="832" t="s">
        <v>1698</v>
      </c>
      <c r="C906" s="832" t="s">
        <v>1705</v>
      </c>
      <c r="D906" s="833" t="s">
        <v>3118</v>
      </c>
      <c r="E906" s="834" t="s">
        <v>1749</v>
      </c>
      <c r="F906" s="832" t="s">
        <v>1701</v>
      </c>
      <c r="G906" s="832" t="s">
        <v>1940</v>
      </c>
      <c r="H906" s="832" t="s">
        <v>555</v>
      </c>
      <c r="I906" s="832" t="s">
        <v>2142</v>
      </c>
      <c r="J906" s="832" t="s">
        <v>2143</v>
      </c>
      <c r="K906" s="832" t="s">
        <v>2144</v>
      </c>
      <c r="L906" s="835">
        <v>274.32</v>
      </c>
      <c r="M906" s="835">
        <v>274.32</v>
      </c>
      <c r="N906" s="832">
        <v>1</v>
      </c>
      <c r="O906" s="836">
        <v>1</v>
      </c>
      <c r="P906" s="835">
        <v>274.32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4</v>
      </c>
      <c r="B907" s="832" t="s">
        <v>1698</v>
      </c>
      <c r="C907" s="832" t="s">
        <v>1705</v>
      </c>
      <c r="D907" s="833" t="s">
        <v>3118</v>
      </c>
      <c r="E907" s="834" t="s">
        <v>1749</v>
      </c>
      <c r="F907" s="832" t="s">
        <v>1701</v>
      </c>
      <c r="G907" s="832" t="s">
        <v>1940</v>
      </c>
      <c r="H907" s="832" t="s">
        <v>555</v>
      </c>
      <c r="I907" s="832" t="s">
        <v>2157</v>
      </c>
      <c r="J907" s="832" t="s">
        <v>2158</v>
      </c>
      <c r="K907" s="832" t="s">
        <v>2159</v>
      </c>
      <c r="L907" s="835">
        <v>1350</v>
      </c>
      <c r="M907" s="835">
        <v>2700</v>
      </c>
      <c r="N907" s="832">
        <v>2</v>
      </c>
      <c r="O907" s="836">
        <v>1</v>
      </c>
      <c r="P907" s="835">
        <v>2700</v>
      </c>
      <c r="Q907" s="837">
        <v>1</v>
      </c>
      <c r="R907" s="832">
        <v>2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4</v>
      </c>
      <c r="B908" s="832" t="s">
        <v>1698</v>
      </c>
      <c r="C908" s="832" t="s">
        <v>1705</v>
      </c>
      <c r="D908" s="833" t="s">
        <v>3118</v>
      </c>
      <c r="E908" s="834" t="s">
        <v>1749</v>
      </c>
      <c r="F908" s="832" t="s">
        <v>1701</v>
      </c>
      <c r="G908" s="832" t="s">
        <v>1940</v>
      </c>
      <c r="H908" s="832" t="s">
        <v>555</v>
      </c>
      <c r="I908" s="832" t="s">
        <v>2890</v>
      </c>
      <c r="J908" s="832" t="s">
        <v>2891</v>
      </c>
      <c r="K908" s="832" t="s">
        <v>2892</v>
      </c>
      <c r="L908" s="835">
        <v>600</v>
      </c>
      <c r="M908" s="835">
        <v>600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4</v>
      </c>
      <c r="B909" s="832" t="s">
        <v>1698</v>
      </c>
      <c r="C909" s="832" t="s">
        <v>1705</v>
      </c>
      <c r="D909" s="833" t="s">
        <v>3118</v>
      </c>
      <c r="E909" s="834" t="s">
        <v>1749</v>
      </c>
      <c r="F909" s="832" t="s">
        <v>1701</v>
      </c>
      <c r="G909" s="832" t="s">
        <v>2168</v>
      </c>
      <c r="H909" s="832" t="s">
        <v>555</v>
      </c>
      <c r="I909" s="832" t="s">
        <v>2169</v>
      </c>
      <c r="J909" s="832" t="s">
        <v>2170</v>
      </c>
      <c r="K909" s="832" t="s">
        <v>2171</v>
      </c>
      <c r="L909" s="835">
        <v>410</v>
      </c>
      <c r="M909" s="835">
        <v>11890</v>
      </c>
      <c r="N909" s="832">
        <v>29</v>
      </c>
      <c r="O909" s="836">
        <v>29</v>
      </c>
      <c r="P909" s="835">
        <v>10660</v>
      </c>
      <c r="Q909" s="837">
        <v>0.89655172413793105</v>
      </c>
      <c r="R909" s="832">
        <v>26</v>
      </c>
      <c r="S909" s="837">
        <v>0.89655172413793105</v>
      </c>
      <c r="T909" s="836">
        <v>26</v>
      </c>
      <c r="U909" s="838">
        <v>0.89655172413793105</v>
      </c>
    </row>
    <row r="910" spans="1:21" ht="14.4" customHeight="1" x14ac:dyDescent="0.3">
      <c r="A910" s="831">
        <v>4</v>
      </c>
      <c r="B910" s="832" t="s">
        <v>1698</v>
      </c>
      <c r="C910" s="832" t="s">
        <v>1705</v>
      </c>
      <c r="D910" s="833" t="s">
        <v>3118</v>
      </c>
      <c r="E910" s="834" t="s">
        <v>1750</v>
      </c>
      <c r="F910" s="832" t="s">
        <v>1699</v>
      </c>
      <c r="G910" s="832" t="s">
        <v>2893</v>
      </c>
      <c r="H910" s="832" t="s">
        <v>555</v>
      </c>
      <c r="I910" s="832" t="s">
        <v>2894</v>
      </c>
      <c r="J910" s="832" t="s">
        <v>2895</v>
      </c>
      <c r="K910" s="832" t="s">
        <v>1409</v>
      </c>
      <c r="L910" s="835">
        <v>794.68</v>
      </c>
      <c r="M910" s="835">
        <v>2384.04</v>
      </c>
      <c r="N910" s="832">
        <v>3</v>
      </c>
      <c r="O910" s="836">
        <v>0.5</v>
      </c>
      <c r="P910" s="835">
        <v>2384.04</v>
      </c>
      <c r="Q910" s="837">
        <v>1</v>
      </c>
      <c r="R910" s="832">
        <v>3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4</v>
      </c>
      <c r="B911" s="832" t="s">
        <v>1698</v>
      </c>
      <c r="C911" s="832" t="s">
        <v>1705</v>
      </c>
      <c r="D911" s="833" t="s">
        <v>3118</v>
      </c>
      <c r="E911" s="834" t="s">
        <v>1750</v>
      </c>
      <c r="F911" s="832" t="s">
        <v>1699</v>
      </c>
      <c r="G911" s="832" t="s">
        <v>2695</v>
      </c>
      <c r="H911" s="832" t="s">
        <v>555</v>
      </c>
      <c r="I911" s="832" t="s">
        <v>2896</v>
      </c>
      <c r="J911" s="832" t="s">
        <v>2697</v>
      </c>
      <c r="K911" s="832" t="s">
        <v>2897</v>
      </c>
      <c r="L911" s="835">
        <v>430.05</v>
      </c>
      <c r="M911" s="835">
        <v>860.1</v>
      </c>
      <c r="N911" s="832">
        <v>2</v>
      </c>
      <c r="O911" s="836">
        <v>0.5</v>
      </c>
      <c r="P911" s="835">
        <v>860.1</v>
      </c>
      <c r="Q911" s="837">
        <v>1</v>
      </c>
      <c r="R911" s="832">
        <v>2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4</v>
      </c>
      <c r="B912" s="832" t="s">
        <v>1698</v>
      </c>
      <c r="C912" s="832" t="s">
        <v>1705</v>
      </c>
      <c r="D912" s="833" t="s">
        <v>3118</v>
      </c>
      <c r="E912" s="834" t="s">
        <v>1750</v>
      </c>
      <c r="F912" s="832" t="s">
        <v>1699</v>
      </c>
      <c r="G912" s="832" t="s">
        <v>1802</v>
      </c>
      <c r="H912" s="832" t="s">
        <v>597</v>
      </c>
      <c r="I912" s="832" t="s">
        <v>1459</v>
      </c>
      <c r="J912" s="832" t="s">
        <v>790</v>
      </c>
      <c r="K912" s="832" t="s">
        <v>1460</v>
      </c>
      <c r="L912" s="835">
        <v>0</v>
      </c>
      <c r="M912" s="835">
        <v>0</v>
      </c>
      <c r="N912" s="832">
        <v>1</v>
      </c>
      <c r="O912" s="836">
        <v>1</v>
      </c>
      <c r="P912" s="835"/>
      <c r="Q912" s="837"/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4</v>
      </c>
      <c r="B913" s="832" t="s">
        <v>1698</v>
      </c>
      <c r="C913" s="832" t="s">
        <v>1705</v>
      </c>
      <c r="D913" s="833" t="s">
        <v>3118</v>
      </c>
      <c r="E913" s="834" t="s">
        <v>1751</v>
      </c>
      <c r="F913" s="832" t="s">
        <v>1699</v>
      </c>
      <c r="G913" s="832" t="s">
        <v>2898</v>
      </c>
      <c r="H913" s="832" t="s">
        <v>555</v>
      </c>
      <c r="I913" s="832" t="s">
        <v>2899</v>
      </c>
      <c r="J913" s="832" t="s">
        <v>2900</v>
      </c>
      <c r="K913" s="832" t="s">
        <v>2901</v>
      </c>
      <c r="L913" s="835">
        <v>0</v>
      </c>
      <c r="M913" s="835">
        <v>0</v>
      </c>
      <c r="N913" s="832">
        <v>1</v>
      </c>
      <c r="O913" s="836">
        <v>1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4</v>
      </c>
      <c r="B914" s="832" t="s">
        <v>1698</v>
      </c>
      <c r="C914" s="832" t="s">
        <v>1705</v>
      </c>
      <c r="D914" s="833" t="s">
        <v>3118</v>
      </c>
      <c r="E914" s="834" t="s">
        <v>1751</v>
      </c>
      <c r="F914" s="832" t="s">
        <v>1699</v>
      </c>
      <c r="G914" s="832" t="s">
        <v>2902</v>
      </c>
      <c r="H914" s="832" t="s">
        <v>555</v>
      </c>
      <c r="I914" s="832" t="s">
        <v>2903</v>
      </c>
      <c r="J914" s="832" t="s">
        <v>2904</v>
      </c>
      <c r="K914" s="832" t="s">
        <v>2905</v>
      </c>
      <c r="L914" s="835">
        <v>0</v>
      </c>
      <c r="M914" s="835">
        <v>0</v>
      </c>
      <c r="N914" s="832">
        <v>1</v>
      </c>
      <c r="O914" s="836">
        <v>0.5</v>
      </c>
      <c r="P914" s="835">
        <v>0</v>
      </c>
      <c r="Q914" s="837"/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4</v>
      </c>
      <c r="B915" s="832" t="s">
        <v>1698</v>
      </c>
      <c r="C915" s="832" t="s">
        <v>1705</v>
      </c>
      <c r="D915" s="833" t="s">
        <v>3118</v>
      </c>
      <c r="E915" s="834" t="s">
        <v>1751</v>
      </c>
      <c r="F915" s="832" t="s">
        <v>1699</v>
      </c>
      <c r="G915" s="832" t="s">
        <v>1769</v>
      </c>
      <c r="H915" s="832" t="s">
        <v>597</v>
      </c>
      <c r="I915" s="832" t="s">
        <v>1446</v>
      </c>
      <c r="J915" s="832" t="s">
        <v>1447</v>
      </c>
      <c r="K915" s="832" t="s">
        <v>1448</v>
      </c>
      <c r="L915" s="835">
        <v>0</v>
      </c>
      <c r="M915" s="835">
        <v>0</v>
      </c>
      <c r="N915" s="832">
        <v>2</v>
      </c>
      <c r="O915" s="836">
        <v>0.5</v>
      </c>
      <c r="P915" s="835">
        <v>0</v>
      </c>
      <c r="Q915" s="837"/>
      <c r="R915" s="832">
        <v>2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4</v>
      </c>
      <c r="B916" s="832" t="s">
        <v>1698</v>
      </c>
      <c r="C916" s="832" t="s">
        <v>1705</v>
      </c>
      <c r="D916" s="833" t="s">
        <v>3118</v>
      </c>
      <c r="E916" s="834" t="s">
        <v>1751</v>
      </c>
      <c r="F916" s="832" t="s">
        <v>1699</v>
      </c>
      <c r="G916" s="832" t="s">
        <v>2495</v>
      </c>
      <c r="H916" s="832" t="s">
        <v>555</v>
      </c>
      <c r="I916" s="832" t="s">
        <v>2906</v>
      </c>
      <c r="J916" s="832" t="s">
        <v>2497</v>
      </c>
      <c r="K916" s="832" t="s">
        <v>2907</v>
      </c>
      <c r="L916" s="835">
        <v>194.19</v>
      </c>
      <c r="M916" s="835">
        <v>1165.1399999999999</v>
      </c>
      <c r="N916" s="832">
        <v>6</v>
      </c>
      <c r="O916" s="836">
        <v>1.5</v>
      </c>
      <c r="P916" s="835">
        <v>1165.1399999999999</v>
      </c>
      <c r="Q916" s="837">
        <v>1</v>
      </c>
      <c r="R916" s="832">
        <v>6</v>
      </c>
      <c r="S916" s="837">
        <v>1</v>
      </c>
      <c r="T916" s="836">
        <v>1.5</v>
      </c>
      <c r="U916" s="838">
        <v>1</v>
      </c>
    </row>
    <row r="917" spans="1:21" ht="14.4" customHeight="1" x14ac:dyDescent="0.3">
      <c r="A917" s="831">
        <v>4</v>
      </c>
      <c r="B917" s="832" t="s">
        <v>1698</v>
      </c>
      <c r="C917" s="832" t="s">
        <v>1705</v>
      </c>
      <c r="D917" s="833" t="s">
        <v>3118</v>
      </c>
      <c r="E917" s="834" t="s">
        <v>1751</v>
      </c>
      <c r="F917" s="832" t="s">
        <v>1699</v>
      </c>
      <c r="G917" s="832" t="s">
        <v>1771</v>
      </c>
      <c r="H917" s="832" t="s">
        <v>555</v>
      </c>
      <c r="I917" s="832" t="s">
        <v>2308</v>
      </c>
      <c r="J917" s="832" t="s">
        <v>970</v>
      </c>
      <c r="K917" s="832" t="s">
        <v>1529</v>
      </c>
      <c r="L917" s="835">
        <v>225.06</v>
      </c>
      <c r="M917" s="835">
        <v>225.06</v>
      </c>
      <c r="N917" s="832">
        <v>1</v>
      </c>
      <c r="O917" s="836">
        <v>0.5</v>
      </c>
      <c r="P917" s="835">
        <v>225.06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4</v>
      </c>
      <c r="B918" s="832" t="s">
        <v>1698</v>
      </c>
      <c r="C918" s="832" t="s">
        <v>1705</v>
      </c>
      <c r="D918" s="833" t="s">
        <v>3118</v>
      </c>
      <c r="E918" s="834" t="s">
        <v>1751</v>
      </c>
      <c r="F918" s="832" t="s">
        <v>1701</v>
      </c>
      <c r="G918" s="832" t="s">
        <v>1906</v>
      </c>
      <c r="H918" s="832" t="s">
        <v>555</v>
      </c>
      <c r="I918" s="832" t="s">
        <v>2908</v>
      </c>
      <c r="J918" s="832" t="s">
        <v>2909</v>
      </c>
      <c r="K918" s="832" t="s">
        <v>2910</v>
      </c>
      <c r="L918" s="835">
        <v>35.130000000000003</v>
      </c>
      <c r="M918" s="835">
        <v>35.130000000000003</v>
      </c>
      <c r="N918" s="832">
        <v>1</v>
      </c>
      <c r="O918" s="836">
        <v>1</v>
      </c>
      <c r="P918" s="835">
        <v>35.130000000000003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4</v>
      </c>
      <c r="B919" s="832" t="s">
        <v>1698</v>
      </c>
      <c r="C919" s="832" t="s">
        <v>1705</v>
      </c>
      <c r="D919" s="833" t="s">
        <v>3118</v>
      </c>
      <c r="E919" s="834" t="s">
        <v>1751</v>
      </c>
      <c r="F919" s="832" t="s">
        <v>1701</v>
      </c>
      <c r="G919" s="832" t="s">
        <v>1906</v>
      </c>
      <c r="H919" s="832" t="s">
        <v>555</v>
      </c>
      <c r="I919" s="832" t="s">
        <v>2911</v>
      </c>
      <c r="J919" s="832" t="s">
        <v>2912</v>
      </c>
      <c r="K919" s="832" t="s">
        <v>2913</v>
      </c>
      <c r="L919" s="835">
        <v>50</v>
      </c>
      <c r="M919" s="835">
        <v>250</v>
      </c>
      <c r="N919" s="832">
        <v>5</v>
      </c>
      <c r="O919" s="836">
        <v>5</v>
      </c>
      <c r="P919" s="835">
        <v>250</v>
      </c>
      <c r="Q919" s="837">
        <v>1</v>
      </c>
      <c r="R919" s="832">
        <v>5</v>
      </c>
      <c r="S919" s="837">
        <v>1</v>
      </c>
      <c r="T919" s="836">
        <v>5</v>
      </c>
      <c r="U919" s="838">
        <v>1</v>
      </c>
    </row>
    <row r="920" spans="1:21" ht="14.4" customHeight="1" x14ac:dyDescent="0.3">
      <c r="A920" s="831">
        <v>4</v>
      </c>
      <c r="B920" s="832" t="s">
        <v>1698</v>
      </c>
      <c r="C920" s="832" t="s">
        <v>1705</v>
      </c>
      <c r="D920" s="833" t="s">
        <v>3118</v>
      </c>
      <c r="E920" s="834" t="s">
        <v>1751</v>
      </c>
      <c r="F920" s="832" t="s">
        <v>1701</v>
      </c>
      <c r="G920" s="832" t="s">
        <v>1906</v>
      </c>
      <c r="H920" s="832" t="s">
        <v>555</v>
      </c>
      <c r="I920" s="832" t="s">
        <v>2914</v>
      </c>
      <c r="J920" s="832" t="s">
        <v>2912</v>
      </c>
      <c r="K920" s="832" t="s">
        <v>2915</v>
      </c>
      <c r="L920" s="835">
        <v>50</v>
      </c>
      <c r="M920" s="835">
        <v>100</v>
      </c>
      <c r="N920" s="832">
        <v>2</v>
      </c>
      <c r="O920" s="836">
        <v>2</v>
      </c>
      <c r="P920" s="835">
        <v>50</v>
      </c>
      <c r="Q920" s="837">
        <v>0.5</v>
      </c>
      <c r="R920" s="832">
        <v>1</v>
      </c>
      <c r="S920" s="837">
        <v>0.5</v>
      </c>
      <c r="T920" s="836">
        <v>1</v>
      </c>
      <c r="U920" s="838">
        <v>0.5</v>
      </c>
    </row>
    <row r="921" spans="1:21" ht="14.4" customHeight="1" x14ac:dyDescent="0.3">
      <c r="A921" s="831">
        <v>4</v>
      </c>
      <c r="B921" s="832" t="s">
        <v>1698</v>
      </c>
      <c r="C921" s="832" t="s">
        <v>1705</v>
      </c>
      <c r="D921" s="833" t="s">
        <v>3118</v>
      </c>
      <c r="E921" s="834" t="s">
        <v>1751</v>
      </c>
      <c r="F921" s="832" t="s">
        <v>1701</v>
      </c>
      <c r="G921" s="832" t="s">
        <v>1906</v>
      </c>
      <c r="H921" s="832" t="s">
        <v>555</v>
      </c>
      <c r="I921" s="832" t="s">
        <v>2165</v>
      </c>
      <c r="J921" s="832" t="s">
        <v>2166</v>
      </c>
      <c r="K921" s="832" t="s">
        <v>2167</v>
      </c>
      <c r="L921" s="835">
        <v>120</v>
      </c>
      <c r="M921" s="835">
        <v>600</v>
      </c>
      <c r="N921" s="832">
        <v>5</v>
      </c>
      <c r="O921" s="836">
        <v>5</v>
      </c>
      <c r="P921" s="835">
        <v>600</v>
      </c>
      <c r="Q921" s="837">
        <v>1</v>
      </c>
      <c r="R921" s="832">
        <v>5</v>
      </c>
      <c r="S921" s="837">
        <v>1</v>
      </c>
      <c r="T921" s="836">
        <v>5</v>
      </c>
      <c r="U921" s="838">
        <v>1</v>
      </c>
    </row>
    <row r="922" spans="1:21" ht="14.4" customHeight="1" x14ac:dyDescent="0.3">
      <c r="A922" s="831">
        <v>4</v>
      </c>
      <c r="B922" s="832" t="s">
        <v>1698</v>
      </c>
      <c r="C922" s="832" t="s">
        <v>1705</v>
      </c>
      <c r="D922" s="833" t="s">
        <v>3118</v>
      </c>
      <c r="E922" s="834" t="s">
        <v>1751</v>
      </c>
      <c r="F922" s="832" t="s">
        <v>1701</v>
      </c>
      <c r="G922" s="832" t="s">
        <v>2168</v>
      </c>
      <c r="H922" s="832" t="s">
        <v>555</v>
      </c>
      <c r="I922" s="832" t="s">
        <v>2169</v>
      </c>
      <c r="J922" s="832" t="s">
        <v>2170</v>
      </c>
      <c r="K922" s="832" t="s">
        <v>2171</v>
      </c>
      <c r="L922" s="835">
        <v>410</v>
      </c>
      <c r="M922" s="835">
        <v>7380</v>
      </c>
      <c r="N922" s="832">
        <v>18</v>
      </c>
      <c r="O922" s="836">
        <v>18</v>
      </c>
      <c r="P922" s="835">
        <v>6970</v>
      </c>
      <c r="Q922" s="837">
        <v>0.94444444444444442</v>
      </c>
      <c r="R922" s="832">
        <v>17</v>
      </c>
      <c r="S922" s="837">
        <v>0.94444444444444442</v>
      </c>
      <c r="T922" s="836">
        <v>17</v>
      </c>
      <c r="U922" s="838">
        <v>0.94444444444444442</v>
      </c>
    </row>
    <row r="923" spans="1:21" ht="14.4" customHeight="1" x14ac:dyDescent="0.3">
      <c r="A923" s="831">
        <v>4</v>
      </c>
      <c r="B923" s="832" t="s">
        <v>1698</v>
      </c>
      <c r="C923" s="832" t="s">
        <v>1705</v>
      </c>
      <c r="D923" s="833" t="s">
        <v>3118</v>
      </c>
      <c r="E923" s="834" t="s">
        <v>1751</v>
      </c>
      <c r="F923" s="832" t="s">
        <v>1701</v>
      </c>
      <c r="G923" s="832" t="s">
        <v>2168</v>
      </c>
      <c r="H923" s="832" t="s">
        <v>555</v>
      </c>
      <c r="I923" s="832" t="s">
        <v>2172</v>
      </c>
      <c r="J923" s="832" t="s">
        <v>2173</v>
      </c>
      <c r="K923" s="832" t="s">
        <v>2174</v>
      </c>
      <c r="L923" s="835">
        <v>566</v>
      </c>
      <c r="M923" s="835">
        <v>1132</v>
      </c>
      <c r="N923" s="832">
        <v>2</v>
      </c>
      <c r="O923" s="836">
        <v>2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4</v>
      </c>
      <c r="B924" s="832" t="s">
        <v>1698</v>
      </c>
      <c r="C924" s="832" t="s">
        <v>1705</v>
      </c>
      <c r="D924" s="833" t="s">
        <v>3118</v>
      </c>
      <c r="E924" s="834" t="s">
        <v>1751</v>
      </c>
      <c r="F924" s="832" t="s">
        <v>1701</v>
      </c>
      <c r="G924" s="832" t="s">
        <v>2168</v>
      </c>
      <c r="H924" s="832" t="s">
        <v>555</v>
      </c>
      <c r="I924" s="832" t="s">
        <v>2916</v>
      </c>
      <c r="J924" s="832" t="s">
        <v>2170</v>
      </c>
      <c r="K924" s="832" t="s">
        <v>2917</v>
      </c>
      <c r="L924" s="835">
        <v>410</v>
      </c>
      <c r="M924" s="835">
        <v>410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4</v>
      </c>
      <c r="B925" s="832" t="s">
        <v>1698</v>
      </c>
      <c r="C925" s="832" t="s">
        <v>1705</v>
      </c>
      <c r="D925" s="833" t="s">
        <v>3118</v>
      </c>
      <c r="E925" s="834" t="s">
        <v>1751</v>
      </c>
      <c r="F925" s="832" t="s">
        <v>1701</v>
      </c>
      <c r="G925" s="832" t="s">
        <v>2175</v>
      </c>
      <c r="H925" s="832" t="s">
        <v>555</v>
      </c>
      <c r="I925" s="832" t="s">
        <v>2806</v>
      </c>
      <c r="J925" s="832" t="s">
        <v>2807</v>
      </c>
      <c r="K925" s="832" t="s">
        <v>2808</v>
      </c>
      <c r="L925" s="835">
        <v>1800</v>
      </c>
      <c r="M925" s="835">
        <v>9000</v>
      </c>
      <c r="N925" s="832">
        <v>5</v>
      </c>
      <c r="O925" s="836">
        <v>4</v>
      </c>
      <c r="P925" s="835">
        <v>1800</v>
      </c>
      <c r="Q925" s="837">
        <v>0.2</v>
      </c>
      <c r="R925" s="832">
        <v>1</v>
      </c>
      <c r="S925" s="837">
        <v>0.2</v>
      </c>
      <c r="T925" s="836">
        <v>1</v>
      </c>
      <c r="U925" s="838">
        <v>0.25</v>
      </c>
    </row>
    <row r="926" spans="1:21" ht="14.4" customHeight="1" x14ac:dyDescent="0.3">
      <c r="A926" s="831">
        <v>4</v>
      </c>
      <c r="B926" s="832" t="s">
        <v>1698</v>
      </c>
      <c r="C926" s="832" t="s">
        <v>1705</v>
      </c>
      <c r="D926" s="833" t="s">
        <v>3118</v>
      </c>
      <c r="E926" s="834" t="s">
        <v>1751</v>
      </c>
      <c r="F926" s="832" t="s">
        <v>1701</v>
      </c>
      <c r="G926" s="832" t="s">
        <v>2175</v>
      </c>
      <c r="H926" s="832" t="s">
        <v>555</v>
      </c>
      <c r="I926" s="832" t="s">
        <v>2809</v>
      </c>
      <c r="J926" s="832" t="s">
        <v>2810</v>
      </c>
      <c r="K926" s="832" t="s">
        <v>2811</v>
      </c>
      <c r="L926" s="835">
        <v>500</v>
      </c>
      <c r="M926" s="835">
        <v>500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4</v>
      </c>
      <c r="B927" s="832" t="s">
        <v>1698</v>
      </c>
      <c r="C927" s="832" t="s">
        <v>1705</v>
      </c>
      <c r="D927" s="833" t="s">
        <v>3118</v>
      </c>
      <c r="E927" s="834" t="s">
        <v>1751</v>
      </c>
      <c r="F927" s="832" t="s">
        <v>1701</v>
      </c>
      <c r="G927" s="832" t="s">
        <v>2175</v>
      </c>
      <c r="H927" s="832" t="s">
        <v>555</v>
      </c>
      <c r="I927" s="832" t="s">
        <v>2918</v>
      </c>
      <c r="J927" s="832" t="s">
        <v>2919</v>
      </c>
      <c r="K927" s="832" t="s">
        <v>2920</v>
      </c>
      <c r="L927" s="835">
        <v>1800</v>
      </c>
      <c r="M927" s="835">
        <v>3600</v>
      </c>
      <c r="N927" s="832">
        <v>2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4</v>
      </c>
      <c r="B928" s="832" t="s">
        <v>1698</v>
      </c>
      <c r="C928" s="832" t="s">
        <v>1705</v>
      </c>
      <c r="D928" s="833" t="s">
        <v>3118</v>
      </c>
      <c r="E928" s="834" t="s">
        <v>1744</v>
      </c>
      <c r="F928" s="832" t="s">
        <v>1699</v>
      </c>
      <c r="G928" s="832" t="s">
        <v>1916</v>
      </c>
      <c r="H928" s="832" t="s">
        <v>597</v>
      </c>
      <c r="I928" s="832" t="s">
        <v>1558</v>
      </c>
      <c r="J928" s="832" t="s">
        <v>1559</v>
      </c>
      <c r="K928" s="832" t="s">
        <v>1560</v>
      </c>
      <c r="L928" s="835">
        <v>4.7</v>
      </c>
      <c r="M928" s="835">
        <v>4.7</v>
      </c>
      <c r="N928" s="832">
        <v>1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4</v>
      </c>
      <c r="B929" s="832" t="s">
        <v>1698</v>
      </c>
      <c r="C929" s="832" t="s">
        <v>1705</v>
      </c>
      <c r="D929" s="833" t="s">
        <v>3118</v>
      </c>
      <c r="E929" s="834" t="s">
        <v>1744</v>
      </c>
      <c r="F929" s="832" t="s">
        <v>1699</v>
      </c>
      <c r="G929" s="832" t="s">
        <v>2812</v>
      </c>
      <c r="H929" s="832" t="s">
        <v>555</v>
      </c>
      <c r="I929" s="832" t="s">
        <v>2921</v>
      </c>
      <c r="J929" s="832" t="s">
        <v>2814</v>
      </c>
      <c r="K929" s="832" t="s">
        <v>2922</v>
      </c>
      <c r="L929" s="835">
        <v>603.72</v>
      </c>
      <c r="M929" s="835">
        <v>1811.16</v>
      </c>
      <c r="N929" s="832">
        <v>3</v>
      </c>
      <c r="O929" s="836">
        <v>0.5</v>
      </c>
      <c r="P929" s="835">
        <v>1811.16</v>
      </c>
      <c r="Q929" s="837">
        <v>1</v>
      </c>
      <c r="R929" s="832">
        <v>3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4</v>
      </c>
      <c r="B930" s="832" t="s">
        <v>1698</v>
      </c>
      <c r="C930" s="832" t="s">
        <v>1705</v>
      </c>
      <c r="D930" s="833" t="s">
        <v>3118</v>
      </c>
      <c r="E930" s="834" t="s">
        <v>1744</v>
      </c>
      <c r="F930" s="832" t="s">
        <v>1699</v>
      </c>
      <c r="G930" s="832" t="s">
        <v>2483</v>
      </c>
      <c r="H930" s="832" t="s">
        <v>597</v>
      </c>
      <c r="I930" s="832" t="s">
        <v>2484</v>
      </c>
      <c r="J930" s="832" t="s">
        <v>1030</v>
      </c>
      <c r="K930" s="832" t="s">
        <v>2485</v>
      </c>
      <c r="L930" s="835">
        <v>85.02</v>
      </c>
      <c r="M930" s="835">
        <v>85.02</v>
      </c>
      <c r="N930" s="832">
        <v>1</v>
      </c>
      <c r="O930" s="836">
        <v>0.5</v>
      </c>
      <c r="P930" s="835">
        <v>85.02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4</v>
      </c>
      <c r="B931" s="832" t="s">
        <v>1698</v>
      </c>
      <c r="C931" s="832" t="s">
        <v>1705</v>
      </c>
      <c r="D931" s="833" t="s">
        <v>3118</v>
      </c>
      <c r="E931" s="834" t="s">
        <v>1744</v>
      </c>
      <c r="F931" s="832" t="s">
        <v>1699</v>
      </c>
      <c r="G931" s="832" t="s">
        <v>1853</v>
      </c>
      <c r="H931" s="832" t="s">
        <v>555</v>
      </c>
      <c r="I931" s="832" t="s">
        <v>1854</v>
      </c>
      <c r="J931" s="832" t="s">
        <v>891</v>
      </c>
      <c r="K931" s="832" t="s">
        <v>1855</v>
      </c>
      <c r="L931" s="835">
        <v>45.03</v>
      </c>
      <c r="M931" s="835">
        <v>45.03</v>
      </c>
      <c r="N931" s="832">
        <v>1</v>
      </c>
      <c r="O931" s="836">
        <v>1</v>
      </c>
      <c r="P931" s="835">
        <v>45.03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4</v>
      </c>
      <c r="B932" s="832" t="s">
        <v>1698</v>
      </c>
      <c r="C932" s="832" t="s">
        <v>1705</v>
      </c>
      <c r="D932" s="833" t="s">
        <v>3118</v>
      </c>
      <c r="E932" s="834" t="s">
        <v>1744</v>
      </c>
      <c r="F932" s="832" t="s">
        <v>1699</v>
      </c>
      <c r="G932" s="832" t="s">
        <v>2585</v>
      </c>
      <c r="H932" s="832" t="s">
        <v>597</v>
      </c>
      <c r="I932" s="832" t="s">
        <v>2923</v>
      </c>
      <c r="J932" s="832" t="s">
        <v>2924</v>
      </c>
      <c r="K932" s="832" t="s">
        <v>2925</v>
      </c>
      <c r="L932" s="835">
        <v>186.87</v>
      </c>
      <c r="M932" s="835">
        <v>373.74</v>
      </c>
      <c r="N932" s="832">
        <v>2</v>
      </c>
      <c r="O932" s="836">
        <v>1</v>
      </c>
      <c r="P932" s="835">
        <v>373.74</v>
      </c>
      <c r="Q932" s="837">
        <v>1</v>
      </c>
      <c r="R932" s="832">
        <v>2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4</v>
      </c>
      <c r="B933" s="832" t="s">
        <v>1698</v>
      </c>
      <c r="C933" s="832" t="s">
        <v>1705</v>
      </c>
      <c r="D933" s="833" t="s">
        <v>3118</v>
      </c>
      <c r="E933" s="834" t="s">
        <v>1744</v>
      </c>
      <c r="F933" s="832" t="s">
        <v>1699</v>
      </c>
      <c r="G933" s="832" t="s">
        <v>1813</v>
      </c>
      <c r="H933" s="832" t="s">
        <v>555</v>
      </c>
      <c r="I933" s="832" t="s">
        <v>1814</v>
      </c>
      <c r="J933" s="832" t="s">
        <v>947</v>
      </c>
      <c r="K933" s="832" t="s">
        <v>1815</v>
      </c>
      <c r="L933" s="835">
        <v>760.22</v>
      </c>
      <c r="M933" s="835">
        <v>3040.88</v>
      </c>
      <c r="N933" s="832">
        <v>4</v>
      </c>
      <c r="O933" s="836">
        <v>1</v>
      </c>
      <c r="P933" s="835">
        <v>3040.88</v>
      </c>
      <c r="Q933" s="837">
        <v>1</v>
      </c>
      <c r="R933" s="832">
        <v>4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4</v>
      </c>
      <c r="B934" s="832" t="s">
        <v>1698</v>
      </c>
      <c r="C934" s="832" t="s">
        <v>1705</v>
      </c>
      <c r="D934" s="833" t="s">
        <v>3118</v>
      </c>
      <c r="E934" s="834" t="s">
        <v>1744</v>
      </c>
      <c r="F934" s="832" t="s">
        <v>1699</v>
      </c>
      <c r="G934" s="832" t="s">
        <v>2926</v>
      </c>
      <c r="H934" s="832" t="s">
        <v>555</v>
      </c>
      <c r="I934" s="832" t="s">
        <v>2927</v>
      </c>
      <c r="J934" s="832" t="s">
        <v>2928</v>
      </c>
      <c r="K934" s="832" t="s">
        <v>2929</v>
      </c>
      <c r="L934" s="835">
        <v>2666.33</v>
      </c>
      <c r="M934" s="835">
        <v>5332.66</v>
      </c>
      <c r="N934" s="832">
        <v>2</v>
      </c>
      <c r="O934" s="836">
        <v>0.5</v>
      </c>
      <c r="P934" s="835">
        <v>5332.66</v>
      </c>
      <c r="Q934" s="837">
        <v>1</v>
      </c>
      <c r="R934" s="832">
        <v>2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4</v>
      </c>
      <c r="B935" s="832" t="s">
        <v>1698</v>
      </c>
      <c r="C935" s="832" t="s">
        <v>1705</v>
      </c>
      <c r="D935" s="833" t="s">
        <v>3118</v>
      </c>
      <c r="E935" s="834" t="s">
        <v>1744</v>
      </c>
      <c r="F935" s="832" t="s">
        <v>1699</v>
      </c>
      <c r="G935" s="832" t="s">
        <v>2629</v>
      </c>
      <c r="H935" s="832" t="s">
        <v>597</v>
      </c>
      <c r="I935" s="832" t="s">
        <v>2930</v>
      </c>
      <c r="J935" s="832" t="s">
        <v>1379</v>
      </c>
      <c r="K935" s="832" t="s">
        <v>2931</v>
      </c>
      <c r="L935" s="835">
        <v>38.04</v>
      </c>
      <c r="M935" s="835">
        <v>76.08</v>
      </c>
      <c r="N935" s="832">
        <v>2</v>
      </c>
      <c r="O935" s="836">
        <v>1</v>
      </c>
      <c r="P935" s="835">
        <v>76.08</v>
      </c>
      <c r="Q935" s="837">
        <v>1</v>
      </c>
      <c r="R935" s="832">
        <v>2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4</v>
      </c>
      <c r="B936" s="832" t="s">
        <v>1698</v>
      </c>
      <c r="C936" s="832" t="s">
        <v>1705</v>
      </c>
      <c r="D936" s="833" t="s">
        <v>3118</v>
      </c>
      <c r="E936" s="834" t="s">
        <v>1744</v>
      </c>
      <c r="F936" s="832" t="s">
        <v>1699</v>
      </c>
      <c r="G936" s="832" t="s">
        <v>1763</v>
      </c>
      <c r="H936" s="832" t="s">
        <v>555</v>
      </c>
      <c r="I936" s="832" t="s">
        <v>1816</v>
      </c>
      <c r="J936" s="832" t="s">
        <v>670</v>
      </c>
      <c r="K936" s="832" t="s">
        <v>1817</v>
      </c>
      <c r="L936" s="835">
        <v>103.67</v>
      </c>
      <c r="M936" s="835">
        <v>207.34</v>
      </c>
      <c r="N936" s="832">
        <v>2</v>
      </c>
      <c r="O936" s="836">
        <v>1.5</v>
      </c>
      <c r="P936" s="835">
        <v>207.34</v>
      </c>
      <c r="Q936" s="837">
        <v>1</v>
      </c>
      <c r="R936" s="832">
        <v>2</v>
      </c>
      <c r="S936" s="837">
        <v>1</v>
      </c>
      <c r="T936" s="836">
        <v>1.5</v>
      </c>
      <c r="U936" s="838">
        <v>1</v>
      </c>
    </row>
    <row r="937" spans="1:21" ht="14.4" customHeight="1" x14ac:dyDescent="0.3">
      <c r="A937" s="831">
        <v>4</v>
      </c>
      <c r="B937" s="832" t="s">
        <v>1698</v>
      </c>
      <c r="C937" s="832" t="s">
        <v>1705</v>
      </c>
      <c r="D937" s="833" t="s">
        <v>3118</v>
      </c>
      <c r="E937" s="834" t="s">
        <v>1744</v>
      </c>
      <c r="F937" s="832" t="s">
        <v>1699</v>
      </c>
      <c r="G937" s="832" t="s">
        <v>2932</v>
      </c>
      <c r="H937" s="832" t="s">
        <v>597</v>
      </c>
      <c r="I937" s="832" t="s">
        <v>2933</v>
      </c>
      <c r="J937" s="832" t="s">
        <v>674</v>
      </c>
      <c r="K937" s="832" t="s">
        <v>2934</v>
      </c>
      <c r="L937" s="835">
        <v>0</v>
      </c>
      <c r="M937" s="835">
        <v>0</v>
      </c>
      <c r="N937" s="832">
        <v>1</v>
      </c>
      <c r="O937" s="836">
        <v>1</v>
      </c>
      <c r="P937" s="835">
        <v>0</v>
      </c>
      <c r="Q937" s="837"/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4</v>
      </c>
      <c r="B938" s="832" t="s">
        <v>1698</v>
      </c>
      <c r="C938" s="832" t="s">
        <v>1705</v>
      </c>
      <c r="D938" s="833" t="s">
        <v>3118</v>
      </c>
      <c r="E938" s="834" t="s">
        <v>1744</v>
      </c>
      <c r="F938" s="832" t="s">
        <v>1699</v>
      </c>
      <c r="G938" s="832" t="s">
        <v>2200</v>
      </c>
      <c r="H938" s="832" t="s">
        <v>597</v>
      </c>
      <c r="I938" s="832" t="s">
        <v>2201</v>
      </c>
      <c r="J938" s="832" t="s">
        <v>1577</v>
      </c>
      <c r="K938" s="832" t="s">
        <v>2202</v>
      </c>
      <c r="L938" s="835">
        <v>57.6</v>
      </c>
      <c r="M938" s="835">
        <v>115.2</v>
      </c>
      <c r="N938" s="832">
        <v>2</v>
      </c>
      <c r="O938" s="836">
        <v>1.5</v>
      </c>
      <c r="P938" s="835">
        <v>57.6</v>
      </c>
      <c r="Q938" s="837">
        <v>0.5</v>
      </c>
      <c r="R938" s="832">
        <v>1</v>
      </c>
      <c r="S938" s="837">
        <v>0.5</v>
      </c>
      <c r="T938" s="836">
        <v>1</v>
      </c>
      <c r="U938" s="838">
        <v>0.66666666666666663</v>
      </c>
    </row>
    <row r="939" spans="1:21" ht="14.4" customHeight="1" x14ac:dyDescent="0.3">
      <c r="A939" s="831">
        <v>4</v>
      </c>
      <c r="B939" s="832" t="s">
        <v>1698</v>
      </c>
      <c r="C939" s="832" t="s">
        <v>1705</v>
      </c>
      <c r="D939" s="833" t="s">
        <v>3118</v>
      </c>
      <c r="E939" s="834" t="s">
        <v>1744</v>
      </c>
      <c r="F939" s="832" t="s">
        <v>1699</v>
      </c>
      <c r="G939" s="832" t="s">
        <v>1891</v>
      </c>
      <c r="H939" s="832" t="s">
        <v>555</v>
      </c>
      <c r="I939" s="832" t="s">
        <v>2227</v>
      </c>
      <c r="J939" s="832" t="s">
        <v>600</v>
      </c>
      <c r="K939" s="832" t="s">
        <v>1893</v>
      </c>
      <c r="L939" s="835">
        <v>108.44</v>
      </c>
      <c r="M939" s="835">
        <v>216.88</v>
      </c>
      <c r="N939" s="832">
        <v>2</v>
      </c>
      <c r="O939" s="836">
        <v>1.5</v>
      </c>
      <c r="P939" s="835">
        <v>216.88</v>
      </c>
      <c r="Q939" s="837">
        <v>1</v>
      </c>
      <c r="R939" s="832">
        <v>2</v>
      </c>
      <c r="S939" s="837">
        <v>1</v>
      </c>
      <c r="T939" s="836">
        <v>1.5</v>
      </c>
      <c r="U939" s="838">
        <v>1</v>
      </c>
    </row>
    <row r="940" spans="1:21" ht="14.4" customHeight="1" x14ac:dyDescent="0.3">
      <c r="A940" s="831">
        <v>4</v>
      </c>
      <c r="B940" s="832" t="s">
        <v>1698</v>
      </c>
      <c r="C940" s="832" t="s">
        <v>1705</v>
      </c>
      <c r="D940" s="833" t="s">
        <v>3118</v>
      </c>
      <c r="E940" s="834" t="s">
        <v>1744</v>
      </c>
      <c r="F940" s="832" t="s">
        <v>1699</v>
      </c>
      <c r="G940" s="832" t="s">
        <v>2935</v>
      </c>
      <c r="H940" s="832" t="s">
        <v>555</v>
      </c>
      <c r="I940" s="832" t="s">
        <v>2936</v>
      </c>
      <c r="J940" s="832" t="s">
        <v>2937</v>
      </c>
      <c r="K940" s="832" t="s">
        <v>2938</v>
      </c>
      <c r="L940" s="835">
        <v>6167.15</v>
      </c>
      <c r="M940" s="835">
        <v>6167.15</v>
      </c>
      <c r="N940" s="832">
        <v>1</v>
      </c>
      <c r="O940" s="836">
        <v>0.5</v>
      </c>
      <c r="P940" s="835">
        <v>6167.15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4</v>
      </c>
      <c r="B941" s="832" t="s">
        <v>1698</v>
      </c>
      <c r="C941" s="832" t="s">
        <v>1705</v>
      </c>
      <c r="D941" s="833" t="s">
        <v>3118</v>
      </c>
      <c r="E941" s="834" t="s">
        <v>1744</v>
      </c>
      <c r="F941" s="832" t="s">
        <v>1699</v>
      </c>
      <c r="G941" s="832" t="s">
        <v>1769</v>
      </c>
      <c r="H941" s="832" t="s">
        <v>597</v>
      </c>
      <c r="I941" s="832" t="s">
        <v>1446</v>
      </c>
      <c r="J941" s="832" t="s">
        <v>1447</v>
      </c>
      <c r="K941" s="832" t="s">
        <v>1448</v>
      </c>
      <c r="L941" s="835">
        <v>0</v>
      </c>
      <c r="M941" s="835">
        <v>0</v>
      </c>
      <c r="N941" s="832">
        <v>2</v>
      </c>
      <c r="O941" s="836">
        <v>1.5</v>
      </c>
      <c r="P941" s="835"/>
      <c r="Q941" s="837"/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4</v>
      </c>
      <c r="B942" s="832" t="s">
        <v>1698</v>
      </c>
      <c r="C942" s="832" t="s">
        <v>1705</v>
      </c>
      <c r="D942" s="833" t="s">
        <v>3118</v>
      </c>
      <c r="E942" s="834" t="s">
        <v>1744</v>
      </c>
      <c r="F942" s="832" t="s">
        <v>1699</v>
      </c>
      <c r="G942" s="832" t="s">
        <v>1798</v>
      </c>
      <c r="H942" s="832" t="s">
        <v>555</v>
      </c>
      <c r="I942" s="832" t="s">
        <v>2939</v>
      </c>
      <c r="J942" s="832" t="s">
        <v>1800</v>
      </c>
      <c r="K942" s="832" t="s">
        <v>2940</v>
      </c>
      <c r="L942" s="835">
        <v>59.56</v>
      </c>
      <c r="M942" s="835">
        <v>59.56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4</v>
      </c>
      <c r="B943" s="832" t="s">
        <v>1698</v>
      </c>
      <c r="C943" s="832" t="s">
        <v>1705</v>
      </c>
      <c r="D943" s="833" t="s">
        <v>3118</v>
      </c>
      <c r="E943" s="834" t="s">
        <v>1744</v>
      </c>
      <c r="F943" s="832" t="s">
        <v>1699</v>
      </c>
      <c r="G943" s="832" t="s">
        <v>1770</v>
      </c>
      <c r="H943" s="832" t="s">
        <v>597</v>
      </c>
      <c r="I943" s="832" t="s">
        <v>1341</v>
      </c>
      <c r="J943" s="832" t="s">
        <v>1342</v>
      </c>
      <c r="K943" s="832" t="s">
        <v>1343</v>
      </c>
      <c r="L943" s="835">
        <v>414.07</v>
      </c>
      <c r="M943" s="835">
        <v>1656.28</v>
      </c>
      <c r="N943" s="832">
        <v>4</v>
      </c>
      <c r="O943" s="836">
        <v>1</v>
      </c>
      <c r="P943" s="835">
        <v>414.07</v>
      </c>
      <c r="Q943" s="837">
        <v>0.25</v>
      </c>
      <c r="R943" s="832">
        <v>1</v>
      </c>
      <c r="S943" s="837">
        <v>0.25</v>
      </c>
      <c r="T943" s="836">
        <v>0.5</v>
      </c>
      <c r="U943" s="838">
        <v>0.5</v>
      </c>
    </row>
    <row r="944" spans="1:21" ht="14.4" customHeight="1" x14ac:dyDescent="0.3">
      <c r="A944" s="831">
        <v>4</v>
      </c>
      <c r="B944" s="832" t="s">
        <v>1698</v>
      </c>
      <c r="C944" s="832" t="s">
        <v>1705</v>
      </c>
      <c r="D944" s="833" t="s">
        <v>3118</v>
      </c>
      <c r="E944" s="834" t="s">
        <v>1744</v>
      </c>
      <c r="F944" s="832" t="s">
        <v>1699</v>
      </c>
      <c r="G944" s="832" t="s">
        <v>1771</v>
      </c>
      <c r="H944" s="832" t="s">
        <v>597</v>
      </c>
      <c r="I944" s="832" t="s">
        <v>1528</v>
      </c>
      <c r="J944" s="832" t="s">
        <v>970</v>
      </c>
      <c r="K944" s="832" t="s">
        <v>1529</v>
      </c>
      <c r="L944" s="835">
        <v>225.06</v>
      </c>
      <c r="M944" s="835">
        <v>225.06</v>
      </c>
      <c r="N944" s="832">
        <v>1</v>
      </c>
      <c r="O944" s="836">
        <v>1</v>
      </c>
      <c r="P944" s="835">
        <v>225.06</v>
      </c>
      <c r="Q944" s="837">
        <v>1</v>
      </c>
      <c r="R944" s="832">
        <v>1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4</v>
      </c>
      <c r="B945" s="832" t="s">
        <v>1698</v>
      </c>
      <c r="C945" s="832" t="s">
        <v>1705</v>
      </c>
      <c r="D945" s="833" t="s">
        <v>3118</v>
      </c>
      <c r="E945" s="834" t="s">
        <v>1744</v>
      </c>
      <c r="F945" s="832" t="s">
        <v>1699</v>
      </c>
      <c r="G945" s="832" t="s">
        <v>1821</v>
      </c>
      <c r="H945" s="832" t="s">
        <v>555</v>
      </c>
      <c r="I945" s="832" t="s">
        <v>1822</v>
      </c>
      <c r="J945" s="832" t="s">
        <v>1823</v>
      </c>
      <c r="K945" s="832" t="s">
        <v>1824</v>
      </c>
      <c r="L945" s="835">
        <v>374.79</v>
      </c>
      <c r="M945" s="835">
        <v>8994.9600000000009</v>
      </c>
      <c r="N945" s="832">
        <v>24</v>
      </c>
      <c r="O945" s="836">
        <v>3</v>
      </c>
      <c r="P945" s="835">
        <v>7870.59</v>
      </c>
      <c r="Q945" s="837">
        <v>0.87499999999999989</v>
      </c>
      <c r="R945" s="832">
        <v>21</v>
      </c>
      <c r="S945" s="837">
        <v>0.875</v>
      </c>
      <c r="T945" s="836">
        <v>2.5</v>
      </c>
      <c r="U945" s="838">
        <v>0.83333333333333337</v>
      </c>
    </row>
    <row r="946" spans="1:21" ht="14.4" customHeight="1" x14ac:dyDescent="0.3">
      <c r="A946" s="831">
        <v>4</v>
      </c>
      <c r="B946" s="832" t="s">
        <v>1698</v>
      </c>
      <c r="C946" s="832" t="s">
        <v>1705</v>
      </c>
      <c r="D946" s="833" t="s">
        <v>3118</v>
      </c>
      <c r="E946" s="834" t="s">
        <v>1744</v>
      </c>
      <c r="F946" s="832" t="s">
        <v>1699</v>
      </c>
      <c r="G946" s="832" t="s">
        <v>1821</v>
      </c>
      <c r="H946" s="832" t="s">
        <v>555</v>
      </c>
      <c r="I946" s="832" t="s">
        <v>2680</v>
      </c>
      <c r="J946" s="832" t="s">
        <v>2678</v>
      </c>
      <c r="K946" s="832" t="s">
        <v>2681</v>
      </c>
      <c r="L946" s="835">
        <v>374.79</v>
      </c>
      <c r="M946" s="835">
        <v>1124.3700000000001</v>
      </c>
      <c r="N946" s="832">
        <v>3</v>
      </c>
      <c r="O946" s="836">
        <v>1</v>
      </c>
      <c r="P946" s="835">
        <v>1124.3700000000001</v>
      </c>
      <c r="Q946" s="837">
        <v>1</v>
      </c>
      <c r="R946" s="832">
        <v>3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4</v>
      </c>
      <c r="B947" s="832" t="s">
        <v>1698</v>
      </c>
      <c r="C947" s="832" t="s">
        <v>1705</v>
      </c>
      <c r="D947" s="833" t="s">
        <v>3118</v>
      </c>
      <c r="E947" s="834" t="s">
        <v>1744</v>
      </c>
      <c r="F947" s="832" t="s">
        <v>1701</v>
      </c>
      <c r="G947" s="832" t="s">
        <v>2168</v>
      </c>
      <c r="H947" s="832" t="s">
        <v>555</v>
      </c>
      <c r="I947" s="832" t="s">
        <v>2169</v>
      </c>
      <c r="J947" s="832" t="s">
        <v>2170</v>
      </c>
      <c r="K947" s="832" t="s">
        <v>2171</v>
      </c>
      <c r="L947" s="835">
        <v>410</v>
      </c>
      <c r="M947" s="835">
        <v>410</v>
      </c>
      <c r="N947" s="832">
        <v>1</v>
      </c>
      <c r="O947" s="836">
        <v>1</v>
      </c>
      <c r="P947" s="835">
        <v>410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4</v>
      </c>
      <c r="B948" s="832" t="s">
        <v>1698</v>
      </c>
      <c r="C948" s="832" t="s">
        <v>1705</v>
      </c>
      <c r="D948" s="833" t="s">
        <v>3118</v>
      </c>
      <c r="E948" s="834" t="s">
        <v>1726</v>
      </c>
      <c r="F948" s="832" t="s">
        <v>1701</v>
      </c>
      <c r="G948" s="832" t="s">
        <v>1940</v>
      </c>
      <c r="H948" s="832" t="s">
        <v>555</v>
      </c>
      <c r="I948" s="832" t="s">
        <v>2316</v>
      </c>
      <c r="J948" s="832" t="s">
        <v>2317</v>
      </c>
      <c r="K948" s="832" t="s">
        <v>2318</v>
      </c>
      <c r="L948" s="835">
        <v>124</v>
      </c>
      <c r="M948" s="835">
        <v>124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4</v>
      </c>
      <c r="B949" s="832" t="s">
        <v>1698</v>
      </c>
      <c r="C949" s="832" t="s">
        <v>1705</v>
      </c>
      <c r="D949" s="833" t="s">
        <v>3118</v>
      </c>
      <c r="E949" s="834" t="s">
        <v>1726</v>
      </c>
      <c r="F949" s="832" t="s">
        <v>1701</v>
      </c>
      <c r="G949" s="832" t="s">
        <v>1940</v>
      </c>
      <c r="H949" s="832" t="s">
        <v>555</v>
      </c>
      <c r="I949" s="832" t="s">
        <v>1984</v>
      </c>
      <c r="J949" s="832" t="s">
        <v>1985</v>
      </c>
      <c r="K949" s="832" t="s">
        <v>1986</v>
      </c>
      <c r="L949" s="835">
        <v>196.43</v>
      </c>
      <c r="M949" s="835">
        <v>196.43</v>
      </c>
      <c r="N949" s="832">
        <v>1</v>
      </c>
      <c r="O949" s="836">
        <v>1</v>
      </c>
      <c r="P949" s="835">
        <v>196.43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4</v>
      </c>
      <c r="B950" s="832" t="s">
        <v>1698</v>
      </c>
      <c r="C950" s="832" t="s">
        <v>1705</v>
      </c>
      <c r="D950" s="833" t="s">
        <v>3118</v>
      </c>
      <c r="E950" s="834" t="s">
        <v>1726</v>
      </c>
      <c r="F950" s="832" t="s">
        <v>1701</v>
      </c>
      <c r="G950" s="832" t="s">
        <v>1940</v>
      </c>
      <c r="H950" s="832" t="s">
        <v>555</v>
      </c>
      <c r="I950" s="832" t="s">
        <v>2022</v>
      </c>
      <c r="J950" s="832" t="s">
        <v>2023</v>
      </c>
      <c r="K950" s="832" t="s">
        <v>1981</v>
      </c>
      <c r="L950" s="835">
        <v>600</v>
      </c>
      <c r="M950" s="835">
        <v>600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4</v>
      </c>
      <c r="B951" s="832" t="s">
        <v>1698</v>
      </c>
      <c r="C951" s="832" t="s">
        <v>1705</v>
      </c>
      <c r="D951" s="833" t="s">
        <v>3118</v>
      </c>
      <c r="E951" s="834" t="s">
        <v>1726</v>
      </c>
      <c r="F951" s="832" t="s">
        <v>1701</v>
      </c>
      <c r="G951" s="832" t="s">
        <v>1940</v>
      </c>
      <c r="H951" s="832" t="s">
        <v>555</v>
      </c>
      <c r="I951" s="832" t="s">
        <v>2027</v>
      </c>
      <c r="J951" s="832" t="s">
        <v>2028</v>
      </c>
      <c r="K951" s="832" t="s">
        <v>1981</v>
      </c>
      <c r="L951" s="835">
        <v>1000</v>
      </c>
      <c r="M951" s="835">
        <v>2000</v>
      </c>
      <c r="N951" s="832">
        <v>2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4</v>
      </c>
      <c r="B952" s="832" t="s">
        <v>1698</v>
      </c>
      <c r="C952" s="832" t="s">
        <v>1705</v>
      </c>
      <c r="D952" s="833" t="s">
        <v>3118</v>
      </c>
      <c r="E952" s="834" t="s">
        <v>1726</v>
      </c>
      <c r="F952" s="832" t="s">
        <v>1701</v>
      </c>
      <c r="G952" s="832" t="s">
        <v>1940</v>
      </c>
      <c r="H952" s="832" t="s">
        <v>555</v>
      </c>
      <c r="I952" s="832" t="s">
        <v>2029</v>
      </c>
      <c r="J952" s="832" t="s">
        <v>2030</v>
      </c>
      <c r="K952" s="832" t="s">
        <v>2026</v>
      </c>
      <c r="L952" s="835">
        <v>300</v>
      </c>
      <c r="M952" s="835">
        <v>300</v>
      </c>
      <c r="N952" s="832">
        <v>1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4</v>
      </c>
      <c r="B953" s="832" t="s">
        <v>1698</v>
      </c>
      <c r="C953" s="832" t="s">
        <v>1705</v>
      </c>
      <c r="D953" s="833" t="s">
        <v>3118</v>
      </c>
      <c r="E953" s="834" t="s">
        <v>1726</v>
      </c>
      <c r="F953" s="832" t="s">
        <v>1701</v>
      </c>
      <c r="G953" s="832" t="s">
        <v>1940</v>
      </c>
      <c r="H953" s="832" t="s">
        <v>555</v>
      </c>
      <c r="I953" s="832" t="s">
        <v>2361</v>
      </c>
      <c r="J953" s="832" t="s">
        <v>2002</v>
      </c>
      <c r="K953" s="832" t="s">
        <v>2362</v>
      </c>
      <c r="L953" s="835">
        <v>761.3</v>
      </c>
      <c r="M953" s="835">
        <v>6851.7</v>
      </c>
      <c r="N953" s="832">
        <v>9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4</v>
      </c>
      <c r="B954" s="832" t="s">
        <v>1698</v>
      </c>
      <c r="C954" s="832" t="s">
        <v>1705</v>
      </c>
      <c r="D954" s="833" t="s">
        <v>3118</v>
      </c>
      <c r="E954" s="834" t="s">
        <v>1726</v>
      </c>
      <c r="F954" s="832" t="s">
        <v>1701</v>
      </c>
      <c r="G954" s="832" t="s">
        <v>1940</v>
      </c>
      <c r="H954" s="832" t="s">
        <v>555</v>
      </c>
      <c r="I954" s="832" t="s">
        <v>2365</v>
      </c>
      <c r="J954" s="832" t="s">
        <v>2366</v>
      </c>
      <c r="K954" s="832" t="s">
        <v>2367</v>
      </c>
      <c r="L954" s="835">
        <v>3000</v>
      </c>
      <c r="M954" s="835">
        <v>12000</v>
      </c>
      <c r="N954" s="832">
        <v>4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4</v>
      </c>
      <c r="B955" s="832" t="s">
        <v>1698</v>
      </c>
      <c r="C955" s="832" t="s">
        <v>1705</v>
      </c>
      <c r="D955" s="833" t="s">
        <v>3118</v>
      </c>
      <c r="E955" s="834" t="s">
        <v>1726</v>
      </c>
      <c r="F955" s="832" t="s">
        <v>1701</v>
      </c>
      <c r="G955" s="832" t="s">
        <v>1940</v>
      </c>
      <c r="H955" s="832" t="s">
        <v>555</v>
      </c>
      <c r="I955" s="832" t="s">
        <v>2097</v>
      </c>
      <c r="J955" s="832" t="s">
        <v>2098</v>
      </c>
      <c r="K955" s="832" t="s">
        <v>2099</v>
      </c>
      <c r="L955" s="835">
        <v>175</v>
      </c>
      <c r="M955" s="835">
        <v>175</v>
      </c>
      <c r="N955" s="832">
        <v>1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4</v>
      </c>
      <c r="B956" s="832" t="s">
        <v>1698</v>
      </c>
      <c r="C956" s="832" t="s">
        <v>1705</v>
      </c>
      <c r="D956" s="833" t="s">
        <v>3118</v>
      </c>
      <c r="E956" s="834" t="s">
        <v>1718</v>
      </c>
      <c r="F956" s="832" t="s">
        <v>1699</v>
      </c>
      <c r="G956" s="832" t="s">
        <v>2941</v>
      </c>
      <c r="H956" s="832" t="s">
        <v>555</v>
      </c>
      <c r="I956" s="832" t="s">
        <v>2942</v>
      </c>
      <c r="J956" s="832" t="s">
        <v>2943</v>
      </c>
      <c r="K956" s="832" t="s">
        <v>2944</v>
      </c>
      <c r="L956" s="835">
        <v>98.75</v>
      </c>
      <c r="M956" s="835">
        <v>98.75</v>
      </c>
      <c r="N956" s="832">
        <v>1</v>
      </c>
      <c r="O956" s="836">
        <v>1</v>
      </c>
      <c r="P956" s="835">
        <v>98.75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4</v>
      </c>
      <c r="B957" s="832" t="s">
        <v>1698</v>
      </c>
      <c r="C957" s="832" t="s">
        <v>1705</v>
      </c>
      <c r="D957" s="833" t="s">
        <v>3118</v>
      </c>
      <c r="E957" s="834" t="s">
        <v>1718</v>
      </c>
      <c r="F957" s="832" t="s">
        <v>1699</v>
      </c>
      <c r="G957" s="832" t="s">
        <v>1813</v>
      </c>
      <c r="H957" s="832" t="s">
        <v>555</v>
      </c>
      <c r="I957" s="832" t="s">
        <v>1814</v>
      </c>
      <c r="J957" s="832" t="s">
        <v>947</v>
      </c>
      <c r="K957" s="832" t="s">
        <v>1815</v>
      </c>
      <c r="L957" s="835">
        <v>760.22</v>
      </c>
      <c r="M957" s="835">
        <v>2280.66</v>
      </c>
      <c r="N957" s="832">
        <v>3</v>
      </c>
      <c r="O957" s="836">
        <v>1</v>
      </c>
      <c r="P957" s="835">
        <v>2280.66</v>
      </c>
      <c r="Q957" s="837">
        <v>1</v>
      </c>
      <c r="R957" s="832">
        <v>3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4</v>
      </c>
      <c r="B958" s="832" t="s">
        <v>1698</v>
      </c>
      <c r="C958" s="832" t="s">
        <v>1705</v>
      </c>
      <c r="D958" s="833" t="s">
        <v>3118</v>
      </c>
      <c r="E958" s="834" t="s">
        <v>1718</v>
      </c>
      <c r="F958" s="832" t="s">
        <v>1699</v>
      </c>
      <c r="G958" s="832" t="s">
        <v>1798</v>
      </c>
      <c r="H958" s="832" t="s">
        <v>555</v>
      </c>
      <c r="I958" s="832" t="s">
        <v>2945</v>
      </c>
      <c r="J958" s="832" t="s">
        <v>2946</v>
      </c>
      <c r="K958" s="832" t="s">
        <v>2947</v>
      </c>
      <c r="L958" s="835">
        <v>66.88</v>
      </c>
      <c r="M958" s="835">
        <v>66.88</v>
      </c>
      <c r="N958" s="832">
        <v>1</v>
      </c>
      <c r="O958" s="836">
        <v>1</v>
      </c>
      <c r="P958" s="835">
        <v>66.88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4</v>
      </c>
      <c r="B959" s="832" t="s">
        <v>1698</v>
      </c>
      <c r="C959" s="832" t="s">
        <v>1705</v>
      </c>
      <c r="D959" s="833" t="s">
        <v>3118</v>
      </c>
      <c r="E959" s="834" t="s">
        <v>1719</v>
      </c>
      <c r="F959" s="832" t="s">
        <v>1699</v>
      </c>
      <c r="G959" s="832" t="s">
        <v>1845</v>
      </c>
      <c r="H959" s="832" t="s">
        <v>555</v>
      </c>
      <c r="I959" s="832" t="s">
        <v>1846</v>
      </c>
      <c r="J959" s="832" t="s">
        <v>998</v>
      </c>
      <c r="K959" s="832" t="s">
        <v>1646</v>
      </c>
      <c r="L959" s="835">
        <v>0</v>
      </c>
      <c r="M959" s="835">
        <v>0</v>
      </c>
      <c r="N959" s="832">
        <v>1</v>
      </c>
      <c r="O959" s="836">
        <v>0.5</v>
      </c>
      <c r="P959" s="835"/>
      <c r="Q959" s="837"/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4</v>
      </c>
      <c r="B960" s="832" t="s">
        <v>1698</v>
      </c>
      <c r="C960" s="832" t="s">
        <v>1705</v>
      </c>
      <c r="D960" s="833" t="s">
        <v>3118</v>
      </c>
      <c r="E960" s="834" t="s">
        <v>1719</v>
      </c>
      <c r="F960" s="832" t="s">
        <v>1699</v>
      </c>
      <c r="G960" s="832" t="s">
        <v>1757</v>
      </c>
      <c r="H960" s="832" t="s">
        <v>555</v>
      </c>
      <c r="I960" s="832" t="s">
        <v>1847</v>
      </c>
      <c r="J960" s="832" t="s">
        <v>709</v>
      </c>
      <c r="K960" s="832" t="s">
        <v>1759</v>
      </c>
      <c r="L960" s="835">
        <v>0</v>
      </c>
      <c r="M960" s="835">
        <v>0</v>
      </c>
      <c r="N960" s="832">
        <v>1</v>
      </c>
      <c r="O960" s="836">
        <v>0.5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4</v>
      </c>
      <c r="B961" s="832" t="s">
        <v>1698</v>
      </c>
      <c r="C961" s="832" t="s">
        <v>1705</v>
      </c>
      <c r="D961" s="833" t="s">
        <v>3118</v>
      </c>
      <c r="E961" s="834" t="s">
        <v>1719</v>
      </c>
      <c r="F961" s="832" t="s">
        <v>1699</v>
      </c>
      <c r="G961" s="832" t="s">
        <v>1848</v>
      </c>
      <c r="H961" s="832" t="s">
        <v>555</v>
      </c>
      <c r="I961" s="832" t="s">
        <v>1849</v>
      </c>
      <c r="J961" s="832" t="s">
        <v>1850</v>
      </c>
      <c r="K961" s="832" t="s">
        <v>1851</v>
      </c>
      <c r="L961" s="835">
        <v>3349.27</v>
      </c>
      <c r="M961" s="835">
        <v>3349.27</v>
      </c>
      <c r="N961" s="832">
        <v>1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4</v>
      </c>
      <c r="B962" s="832" t="s">
        <v>1698</v>
      </c>
      <c r="C962" s="832" t="s">
        <v>1705</v>
      </c>
      <c r="D962" s="833" t="s">
        <v>3118</v>
      </c>
      <c r="E962" s="834" t="s">
        <v>1719</v>
      </c>
      <c r="F962" s="832" t="s">
        <v>1699</v>
      </c>
      <c r="G962" s="832" t="s">
        <v>2256</v>
      </c>
      <c r="H962" s="832" t="s">
        <v>555</v>
      </c>
      <c r="I962" s="832" t="s">
        <v>2257</v>
      </c>
      <c r="J962" s="832" t="s">
        <v>2258</v>
      </c>
      <c r="K962" s="832" t="s">
        <v>2259</v>
      </c>
      <c r="L962" s="835">
        <v>78.33</v>
      </c>
      <c r="M962" s="835">
        <v>156.66</v>
      </c>
      <c r="N962" s="832">
        <v>2</v>
      </c>
      <c r="O962" s="836">
        <v>1</v>
      </c>
      <c r="P962" s="835">
        <v>156.66</v>
      </c>
      <c r="Q962" s="837">
        <v>1</v>
      </c>
      <c r="R962" s="832">
        <v>2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4</v>
      </c>
      <c r="B963" s="832" t="s">
        <v>1698</v>
      </c>
      <c r="C963" s="832" t="s">
        <v>1705</v>
      </c>
      <c r="D963" s="833" t="s">
        <v>3118</v>
      </c>
      <c r="E963" s="834" t="s">
        <v>1719</v>
      </c>
      <c r="F963" s="832" t="s">
        <v>1699</v>
      </c>
      <c r="G963" s="832" t="s">
        <v>2261</v>
      </c>
      <c r="H963" s="832" t="s">
        <v>555</v>
      </c>
      <c r="I963" s="832" t="s">
        <v>2948</v>
      </c>
      <c r="J963" s="832" t="s">
        <v>644</v>
      </c>
      <c r="K963" s="832" t="s">
        <v>2949</v>
      </c>
      <c r="L963" s="835">
        <v>48.42</v>
      </c>
      <c r="M963" s="835">
        <v>96.84</v>
      </c>
      <c r="N963" s="832">
        <v>2</v>
      </c>
      <c r="O963" s="836">
        <v>1</v>
      </c>
      <c r="P963" s="835">
        <v>48.42</v>
      </c>
      <c r="Q963" s="837">
        <v>0.5</v>
      </c>
      <c r="R963" s="832">
        <v>1</v>
      </c>
      <c r="S963" s="837">
        <v>0.5</v>
      </c>
      <c r="T963" s="836">
        <v>0.5</v>
      </c>
      <c r="U963" s="838">
        <v>0.5</v>
      </c>
    </row>
    <row r="964" spans="1:21" ht="14.4" customHeight="1" x14ac:dyDescent="0.3">
      <c r="A964" s="831">
        <v>4</v>
      </c>
      <c r="B964" s="832" t="s">
        <v>1698</v>
      </c>
      <c r="C964" s="832" t="s">
        <v>1705</v>
      </c>
      <c r="D964" s="833" t="s">
        <v>3118</v>
      </c>
      <c r="E964" s="834" t="s">
        <v>1719</v>
      </c>
      <c r="F964" s="832" t="s">
        <v>1699</v>
      </c>
      <c r="G964" s="832" t="s">
        <v>2186</v>
      </c>
      <c r="H964" s="832" t="s">
        <v>555</v>
      </c>
      <c r="I964" s="832" t="s">
        <v>2264</v>
      </c>
      <c r="J964" s="832" t="s">
        <v>2188</v>
      </c>
      <c r="K964" s="832" t="s">
        <v>2189</v>
      </c>
      <c r="L964" s="835">
        <v>182.22</v>
      </c>
      <c r="M964" s="835">
        <v>182.22</v>
      </c>
      <c r="N964" s="832">
        <v>1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4</v>
      </c>
      <c r="B965" s="832" t="s">
        <v>1698</v>
      </c>
      <c r="C965" s="832" t="s">
        <v>1705</v>
      </c>
      <c r="D965" s="833" t="s">
        <v>3118</v>
      </c>
      <c r="E965" s="834" t="s">
        <v>1719</v>
      </c>
      <c r="F965" s="832" t="s">
        <v>1699</v>
      </c>
      <c r="G965" s="832" t="s">
        <v>2208</v>
      </c>
      <c r="H965" s="832" t="s">
        <v>555</v>
      </c>
      <c r="I965" s="832" t="s">
        <v>2950</v>
      </c>
      <c r="J965" s="832" t="s">
        <v>2210</v>
      </c>
      <c r="K965" s="832" t="s">
        <v>2617</v>
      </c>
      <c r="L965" s="835">
        <v>93.49</v>
      </c>
      <c r="M965" s="835">
        <v>93.49</v>
      </c>
      <c r="N965" s="832">
        <v>1</v>
      </c>
      <c r="O965" s="836">
        <v>0.5</v>
      </c>
      <c r="P965" s="835">
        <v>93.49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4</v>
      </c>
      <c r="B966" s="832" t="s">
        <v>1698</v>
      </c>
      <c r="C966" s="832" t="s">
        <v>1705</v>
      </c>
      <c r="D966" s="833" t="s">
        <v>3118</v>
      </c>
      <c r="E966" s="834" t="s">
        <v>1719</v>
      </c>
      <c r="F966" s="832" t="s">
        <v>1699</v>
      </c>
      <c r="G966" s="832" t="s">
        <v>2208</v>
      </c>
      <c r="H966" s="832" t="s">
        <v>555</v>
      </c>
      <c r="I966" s="832" t="s">
        <v>2209</v>
      </c>
      <c r="J966" s="832" t="s">
        <v>2210</v>
      </c>
      <c r="K966" s="832" t="s">
        <v>2211</v>
      </c>
      <c r="L966" s="835">
        <v>186.99</v>
      </c>
      <c r="M966" s="835">
        <v>186.99</v>
      </c>
      <c r="N966" s="832">
        <v>1</v>
      </c>
      <c r="O966" s="836">
        <v>0.5</v>
      </c>
      <c r="P966" s="835">
        <v>186.99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4</v>
      </c>
      <c r="B967" s="832" t="s">
        <v>1698</v>
      </c>
      <c r="C967" s="832" t="s">
        <v>1705</v>
      </c>
      <c r="D967" s="833" t="s">
        <v>3118</v>
      </c>
      <c r="E967" s="834" t="s">
        <v>1719</v>
      </c>
      <c r="F967" s="832" t="s">
        <v>1699</v>
      </c>
      <c r="G967" s="832" t="s">
        <v>1920</v>
      </c>
      <c r="H967" s="832" t="s">
        <v>555</v>
      </c>
      <c r="I967" s="832" t="s">
        <v>1921</v>
      </c>
      <c r="J967" s="832" t="s">
        <v>648</v>
      </c>
      <c r="K967" s="832" t="s">
        <v>1922</v>
      </c>
      <c r="L967" s="835">
        <v>159.16999999999999</v>
      </c>
      <c r="M967" s="835">
        <v>159.16999999999999</v>
      </c>
      <c r="N967" s="832">
        <v>1</v>
      </c>
      <c r="O967" s="836">
        <v>0.5</v>
      </c>
      <c r="P967" s="835">
        <v>159.16999999999999</v>
      </c>
      <c r="Q967" s="837">
        <v>1</v>
      </c>
      <c r="R967" s="832">
        <v>1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4</v>
      </c>
      <c r="B968" s="832" t="s">
        <v>1698</v>
      </c>
      <c r="C968" s="832" t="s">
        <v>1705</v>
      </c>
      <c r="D968" s="833" t="s">
        <v>3118</v>
      </c>
      <c r="E968" s="834" t="s">
        <v>1719</v>
      </c>
      <c r="F968" s="832" t="s">
        <v>1699</v>
      </c>
      <c r="G968" s="832" t="s">
        <v>2276</v>
      </c>
      <c r="H968" s="832" t="s">
        <v>555</v>
      </c>
      <c r="I968" s="832" t="s">
        <v>2277</v>
      </c>
      <c r="J968" s="832" t="s">
        <v>595</v>
      </c>
      <c r="K968" s="832" t="s">
        <v>2278</v>
      </c>
      <c r="L968" s="835">
        <v>0</v>
      </c>
      <c r="M968" s="835">
        <v>0</v>
      </c>
      <c r="N968" s="832">
        <v>1</v>
      </c>
      <c r="O968" s="836">
        <v>1</v>
      </c>
      <c r="P968" s="835">
        <v>0</v>
      </c>
      <c r="Q968" s="837"/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4</v>
      </c>
      <c r="B969" s="832" t="s">
        <v>1698</v>
      </c>
      <c r="C969" s="832" t="s">
        <v>1705</v>
      </c>
      <c r="D969" s="833" t="s">
        <v>3118</v>
      </c>
      <c r="E969" s="834" t="s">
        <v>1719</v>
      </c>
      <c r="F969" s="832" t="s">
        <v>1699</v>
      </c>
      <c r="G969" s="832" t="s">
        <v>2941</v>
      </c>
      <c r="H969" s="832" t="s">
        <v>555</v>
      </c>
      <c r="I969" s="832" t="s">
        <v>2951</v>
      </c>
      <c r="J969" s="832" t="s">
        <v>2952</v>
      </c>
      <c r="K969" s="832" t="s">
        <v>2953</v>
      </c>
      <c r="L969" s="835">
        <v>98.75</v>
      </c>
      <c r="M969" s="835">
        <v>98.75</v>
      </c>
      <c r="N969" s="832">
        <v>1</v>
      </c>
      <c r="O969" s="836">
        <v>1</v>
      </c>
      <c r="P969" s="835">
        <v>98.75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4</v>
      </c>
      <c r="B970" s="832" t="s">
        <v>1698</v>
      </c>
      <c r="C970" s="832" t="s">
        <v>1705</v>
      </c>
      <c r="D970" s="833" t="s">
        <v>3118</v>
      </c>
      <c r="E970" s="834" t="s">
        <v>1719</v>
      </c>
      <c r="F970" s="832" t="s">
        <v>1699</v>
      </c>
      <c r="G970" s="832" t="s">
        <v>1775</v>
      </c>
      <c r="H970" s="832" t="s">
        <v>555</v>
      </c>
      <c r="I970" s="832" t="s">
        <v>1776</v>
      </c>
      <c r="J970" s="832" t="s">
        <v>1777</v>
      </c>
      <c r="K970" s="832" t="s">
        <v>1778</v>
      </c>
      <c r="L970" s="835">
        <v>38.5</v>
      </c>
      <c r="M970" s="835">
        <v>77</v>
      </c>
      <c r="N970" s="832">
        <v>2</v>
      </c>
      <c r="O970" s="836">
        <v>1.5</v>
      </c>
      <c r="P970" s="835">
        <v>38.5</v>
      </c>
      <c r="Q970" s="837">
        <v>0.5</v>
      </c>
      <c r="R970" s="832">
        <v>1</v>
      </c>
      <c r="S970" s="837">
        <v>0.5</v>
      </c>
      <c r="T970" s="836">
        <v>1</v>
      </c>
      <c r="U970" s="838">
        <v>0.66666666666666663</v>
      </c>
    </row>
    <row r="971" spans="1:21" ht="14.4" customHeight="1" x14ac:dyDescent="0.3">
      <c r="A971" s="831">
        <v>4</v>
      </c>
      <c r="B971" s="832" t="s">
        <v>1698</v>
      </c>
      <c r="C971" s="832" t="s">
        <v>1705</v>
      </c>
      <c r="D971" s="833" t="s">
        <v>3118</v>
      </c>
      <c r="E971" s="834" t="s">
        <v>1719</v>
      </c>
      <c r="F971" s="832" t="s">
        <v>1699</v>
      </c>
      <c r="G971" s="832" t="s">
        <v>2486</v>
      </c>
      <c r="H971" s="832" t="s">
        <v>597</v>
      </c>
      <c r="I971" s="832" t="s">
        <v>2954</v>
      </c>
      <c r="J971" s="832" t="s">
        <v>2488</v>
      </c>
      <c r="K971" s="832" t="s">
        <v>2955</v>
      </c>
      <c r="L971" s="835">
        <v>94.28</v>
      </c>
      <c r="M971" s="835">
        <v>94.28</v>
      </c>
      <c r="N971" s="832">
        <v>1</v>
      </c>
      <c r="O971" s="836">
        <v>1</v>
      </c>
      <c r="P971" s="835">
        <v>94.28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4</v>
      </c>
      <c r="B972" s="832" t="s">
        <v>1698</v>
      </c>
      <c r="C972" s="832" t="s">
        <v>1705</v>
      </c>
      <c r="D972" s="833" t="s">
        <v>3118</v>
      </c>
      <c r="E972" s="834" t="s">
        <v>1719</v>
      </c>
      <c r="F972" s="832" t="s">
        <v>1699</v>
      </c>
      <c r="G972" s="832" t="s">
        <v>1871</v>
      </c>
      <c r="H972" s="832" t="s">
        <v>555</v>
      </c>
      <c r="I972" s="832" t="s">
        <v>1872</v>
      </c>
      <c r="J972" s="832" t="s">
        <v>628</v>
      </c>
      <c r="K972" s="832" t="s">
        <v>1873</v>
      </c>
      <c r="L972" s="835">
        <v>53.57</v>
      </c>
      <c r="M972" s="835">
        <v>53.57</v>
      </c>
      <c r="N972" s="832">
        <v>1</v>
      </c>
      <c r="O972" s="836">
        <v>1</v>
      </c>
      <c r="P972" s="835">
        <v>53.57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4</v>
      </c>
      <c r="B973" s="832" t="s">
        <v>1698</v>
      </c>
      <c r="C973" s="832" t="s">
        <v>1705</v>
      </c>
      <c r="D973" s="833" t="s">
        <v>3118</v>
      </c>
      <c r="E973" s="834" t="s">
        <v>1719</v>
      </c>
      <c r="F973" s="832" t="s">
        <v>1699</v>
      </c>
      <c r="G973" s="832" t="s">
        <v>1835</v>
      </c>
      <c r="H973" s="832" t="s">
        <v>555</v>
      </c>
      <c r="I973" s="832" t="s">
        <v>1836</v>
      </c>
      <c r="J973" s="832" t="s">
        <v>979</v>
      </c>
      <c r="K973" s="832" t="s">
        <v>1837</v>
      </c>
      <c r="L973" s="835">
        <v>34.19</v>
      </c>
      <c r="M973" s="835">
        <v>68.38</v>
      </c>
      <c r="N973" s="832">
        <v>2</v>
      </c>
      <c r="O973" s="836">
        <v>1</v>
      </c>
      <c r="P973" s="835">
        <v>68.38</v>
      </c>
      <c r="Q973" s="837">
        <v>1</v>
      </c>
      <c r="R973" s="832">
        <v>2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4</v>
      </c>
      <c r="B974" s="832" t="s">
        <v>1698</v>
      </c>
      <c r="C974" s="832" t="s">
        <v>1705</v>
      </c>
      <c r="D974" s="833" t="s">
        <v>3118</v>
      </c>
      <c r="E974" s="834" t="s">
        <v>1719</v>
      </c>
      <c r="F974" s="832" t="s">
        <v>1699</v>
      </c>
      <c r="G974" s="832" t="s">
        <v>1760</v>
      </c>
      <c r="H974" s="832" t="s">
        <v>597</v>
      </c>
      <c r="I974" s="832" t="s">
        <v>1793</v>
      </c>
      <c r="J974" s="832" t="s">
        <v>1028</v>
      </c>
      <c r="K974" s="832" t="s">
        <v>1582</v>
      </c>
      <c r="L974" s="835">
        <v>490.89</v>
      </c>
      <c r="M974" s="835">
        <v>981.78</v>
      </c>
      <c r="N974" s="832">
        <v>2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4</v>
      </c>
      <c r="B975" s="832" t="s">
        <v>1698</v>
      </c>
      <c r="C975" s="832" t="s">
        <v>1705</v>
      </c>
      <c r="D975" s="833" t="s">
        <v>3118</v>
      </c>
      <c r="E975" s="834" t="s">
        <v>1719</v>
      </c>
      <c r="F975" s="832" t="s">
        <v>1699</v>
      </c>
      <c r="G975" s="832" t="s">
        <v>1763</v>
      </c>
      <c r="H975" s="832" t="s">
        <v>555</v>
      </c>
      <c r="I975" s="832" t="s">
        <v>2631</v>
      </c>
      <c r="J975" s="832" t="s">
        <v>670</v>
      </c>
      <c r="K975" s="832" t="s">
        <v>1817</v>
      </c>
      <c r="L975" s="835">
        <v>103.67</v>
      </c>
      <c r="M975" s="835">
        <v>207.34</v>
      </c>
      <c r="N975" s="832">
        <v>2</v>
      </c>
      <c r="O975" s="836">
        <v>1</v>
      </c>
      <c r="P975" s="835">
        <v>207.34</v>
      </c>
      <c r="Q975" s="837">
        <v>1</v>
      </c>
      <c r="R975" s="832">
        <v>2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4</v>
      </c>
      <c r="B976" s="832" t="s">
        <v>1698</v>
      </c>
      <c r="C976" s="832" t="s">
        <v>1705</v>
      </c>
      <c r="D976" s="833" t="s">
        <v>3118</v>
      </c>
      <c r="E976" s="834" t="s">
        <v>1719</v>
      </c>
      <c r="F976" s="832" t="s">
        <v>1699</v>
      </c>
      <c r="G976" s="832" t="s">
        <v>1891</v>
      </c>
      <c r="H976" s="832" t="s">
        <v>555</v>
      </c>
      <c r="I976" s="832" t="s">
        <v>2227</v>
      </c>
      <c r="J976" s="832" t="s">
        <v>600</v>
      </c>
      <c r="K976" s="832" t="s">
        <v>1893</v>
      </c>
      <c r="L976" s="835">
        <v>108.44</v>
      </c>
      <c r="M976" s="835">
        <v>216.88</v>
      </c>
      <c r="N976" s="832">
        <v>2</v>
      </c>
      <c r="O976" s="836">
        <v>1.5</v>
      </c>
      <c r="P976" s="835">
        <v>108.44</v>
      </c>
      <c r="Q976" s="837">
        <v>0.5</v>
      </c>
      <c r="R976" s="832">
        <v>1</v>
      </c>
      <c r="S976" s="837">
        <v>0.5</v>
      </c>
      <c r="T976" s="836">
        <v>1</v>
      </c>
      <c r="U976" s="838">
        <v>0.66666666666666663</v>
      </c>
    </row>
    <row r="977" spans="1:21" ht="14.4" customHeight="1" x14ac:dyDescent="0.3">
      <c r="A977" s="831">
        <v>4</v>
      </c>
      <c r="B977" s="832" t="s">
        <v>1698</v>
      </c>
      <c r="C977" s="832" t="s">
        <v>1705</v>
      </c>
      <c r="D977" s="833" t="s">
        <v>3118</v>
      </c>
      <c r="E977" s="834" t="s">
        <v>1719</v>
      </c>
      <c r="F977" s="832" t="s">
        <v>1699</v>
      </c>
      <c r="G977" s="832" t="s">
        <v>1878</v>
      </c>
      <c r="H977" s="832" t="s">
        <v>555</v>
      </c>
      <c r="I977" s="832" t="s">
        <v>2956</v>
      </c>
      <c r="J977" s="832" t="s">
        <v>1012</v>
      </c>
      <c r="K977" s="832" t="s">
        <v>1880</v>
      </c>
      <c r="L977" s="835">
        <v>0</v>
      </c>
      <c r="M977" s="835">
        <v>0</v>
      </c>
      <c r="N977" s="832">
        <v>7</v>
      </c>
      <c r="O977" s="836">
        <v>2</v>
      </c>
      <c r="P977" s="835">
        <v>0</v>
      </c>
      <c r="Q977" s="837"/>
      <c r="R977" s="832">
        <v>2</v>
      </c>
      <c r="S977" s="837">
        <v>0.2857142857142857</v>
      </c>
      <c r="T977" s="836">
        <v>0.5</v>
      </c>
      <c r="U977" s="838">
        <v>0.25</v>
      </c>
    </row>
    <row r="978" spans="1:21" ht="14.4" customHeight="1" x14ac:dyDescent="0.3">
      <c r="A978" s="831">
        <v>4</v>
      </c>
      <c r="B978" s="832" t="s">
        <v>1698</v>
      </c>
      <c r="C978" s="832" t="s">
        <v>1705</v>
      </c>
      <c r="D978" s="833" t="s">
        <v>3118</v>
      </c>
      <c r="E978" s="834" t="s">
        <v>1719</v>
      </c>
      <c r="F978" s="832" t="s">
        <v>1699</v>
      </c>
      <c r="G978" s="832" t="s">
        <v>2957</v>
      </c>
      <c r="H978" s="832" t="s">
        <v>555</v>
      </c>
      <c r="I978" s="832" t="s">
        <v>2958</v>
      </c>
      <c r="J978" s="832" t="s">
        <v>1084</v>
      </c>
      <c r="K978" s="832" t="s">
        <v>2959</v>
      </c>
      <c r="L978" s="835">
        <v>73.09</v>
      </c>
      <c r="M978" s="835">
        <v>219.27</v>
      </c>
      <c r="N978" s="832">
        <v>3</v>
      </c>
      <c r="O978" s="836">
        <v>2.5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4</v>
      </c>
      <c r="B979" s="832" t="s">
        <v>1698</v>
      </c>
      <c r="C979" s="832" t="s">
        <v>1705</v>
      </c>
      <c r="D979" s="833" t="s">
        <v>3118</v>
      </c>
      <c r="E979" s="834" t="s">
        <v>1719</v>
      </c>
      <c r="F979" s="832" t="s">
        <v>1699</v>
      </c>
      <c r="G979" s="832" t="s">
        <v>1769</v>
      </c>
      <c r="H979" s="832" t="s">
        <v>597</v>
      </c>
      <c r="I979" s="832" t="s">
        <v>1446</v>
      </c>
      <c r="J979" s="832" t="s">
        <v>1447</v>
      </c>
      <c r="K979" s="832" t="s">
        <v>1448</v>
      </c>
      <c r="L979" s="835">
        <v>0</v>
      </c>
      <c r="M979" s="835">
        <v>0</v>
      </c>
      <c r="N979" s="832">
        <v>9</v>
      </c>
      <c r="O979" s="836">
        <v>6.5</v>
      </c>
      <c r="P979" s="835">
        <v>0</v>
      </c>
      <c r="Q979" s="837"/>
      <c r="R979" s="832">
        <v>5</v>
      </c>
      <c r="S979" s="837">
        <v>0.55555555555555558</v>
      </c>
      <c r="T979" s="836">
        <v>4</v>
      </c>
      <c r="U979" s="838">
        <v>0.61538461538461542</v>
      </c>
    </row>
    <row r="980" spans="1:21" ht="14.4" customHeight="1" x14ac:dyDescent="0.3">
      <c r="A980" s="831">
        <v>4</v>
      </c>
      <c r="B980" s="832" t="s">
        <v>1698</v>
      </c>
      <c r="C980" s="832" t="s">
        <v>1705</v>
      </c>
      <c r="D980" s="833" t="s">
        <v>3118</v>
      </c>
      <c r="E980" s="834" t="s">
        <v>1719</v>
      </c>
      <c r="F980" s="832" t="s">
        <v>1699</v>
      </c>
      <c r="G980" s="832" t="s">
        <v>1798</v>
      </c>
      <c r="H980" s="832" t="s">
        <v>555</v>
      </c>
      <c r="I980" s="832" t="s">
        <v>1799</v>
      </c>
      <c r="J980" s="832" t="s">
        <v>1800</v>
      </c>
      <c r="K980" s="832" t="s">
        <v>1801</v>
      </c>
      <c r="L980" s="835">
        <v>42.54</v>
      </c>
      <c r="M980" s="835">
        <v>42.54</v>
      </c>
      <c r="N980" s="832">
        <v>1</v>
      </c>
      <c r="O980" s="836">
        <v>1</v>
      </c>
      <c r="P980" s="835">
        <v>42.54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4</v>
      </c>
      <c r="B981" s="832" t="s">
        <v>1698</v>
      </c>
      <c r="C981" s="832" t="s">
        <v>1705</v>
      </c>
      <c r="D981" s="833" t="s">
        <v>3118</v>
      </c>
      <c r="E981" s="834" t="s">
        <v>1719</v>
      </c>
      <c r="F981" s="832" t="s">
        <v>1699</v>
      </c>
      <c r="G981" s="832" t="s">
        <v>1798</v>
      </c>
      <c r="H981" s="832" t="s">
        <v>555</v>
      </c>
      <c r="I981" s="832" t="s">
        <v>2939</v>
      </c>
      <c r="J981" s="832" t="s">
        <v>1800</v>
      </c>
      <c r="K981" s="832" t="s">
        <v>2940</v>
      </c>
      <c r="L981" s="835">
        <v>59.56</v>
      </c>
      <c r="M981" s="835">
        <v>119.12</v>
      </c>
      <c r="N981" s="832">
        <v>2</v>
      </c>
      <c r="O981" s="836">
        <v>1</v>
      </c>
      <c r="P981" s="835">
        <v>119.12</v>
      </c>
      <c r="Q981" s="837">
        <v>1</v>
      </c>
      <c r="R981" s="832">
        <v>2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4</v>
      </c>
      <c r="B982" s="832" t="s">
        <v>1698</v>
      </c>
      <c r="C982" s="832" t="s">
        <v>1705</v>
      </c>
      <c r="D982" s="833" t="s">
        <v>3118</v>
      </c>
      <c r="E982" s="834" t="s">
        <v>1719</v>
      </c>
      <c r="F982" s="832" t="s">
        <v>1699</v>
      </c>
      <c r="G982" s="832" t="s">
        <v>1802</v>
      </c>
      <c r="H982" s="832" t="s">
        <v>555</v>
      </c>
      <c r="I982" s="832" t="s">
        <v>2960</v>
      </c>
      <c r="J982" s="832" t="s">
        <v>2961</v>
      </c>
      <c r="K982" s="832" t="s">
        <v>1458</v>
      </c>
      <c r="L982" s="835">
        <v>0</v>
      </c>
      <c r="M982" s="835">
        <v>0</v>
      </c>
      <c r="N982" s="832">
        <v>1</v>
      </c>
      <c r="O982" s="836">
        <v>0.5</v>
      </c>
      <c r="P982" s="835">
        <v>0</v>
      </c>
      <c r="Q982" s="837"/>
      <c r="R982" s="832">
        <v>1</v>
      </c>
      <c r="S982" s="837">
        <v>1</v>
      </c>
      <c r="T982" s="836">
        <v>0.5</v>
      </c>
      <c r="U982" s="838">
        <v>1</v>
      </c>
    </row>
    <row r="983" spans="1:21" ht="14.4" customHeight="1" x14ac:dyDescent="0.3">
      <c r="A983" s="831">
        <v>4</v>
      </c>
      <c r="B983" s="832" t="s">
        <v>1698</v>
      </c>
      <c r="C983" s="832" t="s">
        <v>1705</v>
      </c>
      <c r="D983" s="833" t="s">
        <v>3118</v>
      </c>
      <c r="E983" s="834" t="s">
        <v>1719</v>
      </c>
      <c r="F983" s="832" t="s">
        <v>1699</v>
      </c>
      <c r="G983" s="832" t="s">
        <v>1771</v>
      </c>
      <c r="H983" s="832" t="s">
        <v>555</v>
      </c>
      <c r="I983" s="832" t="s">
        <v>1842</v>
      </c>
      <c r="J983" s="832" t="s">
        <v>970</v>
      </c>
      <c r="K983" s="832" t="s">
        <v>1531</v>
      </c>
      <c r="L983" s="835">
        <v>154.36000000000001</v>
      </c>
      <c r="M983" s="835">
        <v>154.36000000000001</v>
      </c>
      <c r="N983" s="832">
        <v>1</v>
      </c>
      <c r="O983" s="836">
        <v>1</v>
      </c>
      <c r="P983" s="835">
        <v>154.36000000000001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4</v>
      </c>
      <c r="B984" s="832" t="s">
        <v>1698</v>
      </c>
      <c r="C984" s="832" t="s">
        <v>1705</v>
      </c>
      <c r="D984" s="833" t="s">
        <v>3118</v>
      </c>
      <c r="E984" s="834" t="s">
        <v>1719</v>
      </c>
      <c r="F984" s="832" t="s">
        <v>1699</v>
      </c>
      <c r="G984" s="832" t="s">
        <v>1771</v>
      </c>
      <c r="H984" s="832" t="s">
        <v>555</v>
      </c>
      <c r="I984" s="832" t="s">
        <v>2308</v>
      </c>
      <c r="J984" s="832" t="s">
        <v>970</v>
      </c>
      <c r="K984" s="832" t="s">
        <v>1529</v>
      </c>
      <c r="L984" s="835">
        <v>225.06</v>
      </c>
      <c r="M984" s="835">
        <v>1125.3</v>
      </c>
      <c r="N984" s="832">
        <v>5</v>
      </c>
      <c r="O984" s="836">
        <v>3.5</v>
      </c>
      <c r="P984" s="835">
        <v>900.24</v>
      </c>
      <c r="Q984" s="837">
        <v>0.8</v>
      </c>
      <c r="R984" s="832">
        <v>4</v>
      </c>
      <c r="S984" s="837">
        <v>0.8</v>
      </c>
      <c r="T984" s="836">
        <v>3</v>
      </c>
      <c r="U984" s="838">
        <v>0.8571428571428571</v>
      </c>
    </row>
    <row r="985" spans="1:21" ht="14.4" customHeight="1" x14ac:dyDescent="0.3">
      <c r="A985" s="831">
        <v>4</v>
      </c>
      <c r="B985" s="832" t="s">
        <v>1698</v>
      </c>
      <c r="C985" s="832" t="s">
        <v>1705</v>
      </c>
      <c r="D985" s="833" t="s">
        <v>3118</v>
      </c>
      <c r="E985" s="834" t="s">
        <v>1719</v>
      </c>
      <c r="F985" s="832" t="s">
        <v>1700</v>
      </c>
      <c r="G985" s="832" t="s">
        <v>1803</v>
      </c>
      <c r="H985" s="832" t="s">
        <v>555</v>
      </c>
      <c r="I985" s="832" t="s">
        <v>1852</v>
      </c>
      <c r="J985" s="832" t="s">
        <v>1805</v>
      </c>
      <c r="K985" s="832"/>
      <c r="L985" s="835">
        <v>0</v>
      </c>
      <c r="M985" s="835">
        <v>0</v>
      </c>
      <c r="N985" s="832">
        <v>4</v>
      </c>
      <c r="O985" s="836">
        <v>4</v>
      </c>
      <c r="P985" s="835">
        <v>0</v>
      </c>
      <c r="Q985" s="837"/>
      <c r="R985" s="832">
        <v>2</v>
      </c>
      <c r="S985" s="837">
        <v>0.5</v>
      </c>
      <c r="T985" s="836">
        <v>2</v>
      </c>
      <c r="U985" s="838">
        <v>0.5</v>
      </c>
    </row>
    <row r="986" spans="1:21" ht="14.4" customHeight="1" x14ac:dyDescent="0.3">
      <c r="A986" s="831">
        <v>4</v>
      </c>
      <c r="B986" s="832" t="s">
        <v>1698</v>
      </c>
      <c r="C986" s="832" t="s">
        <v>1705</v>
      </c>
      <c r="D986" s="833" t="s">
        <v>3118</v>
      </c>
      <c r="E986" s="834" t="s">
        <v>1719</v>
      </c>
      <c r="F986" s="832" t="s">
        <v>1701</v>
      </c>
      <c r="G986" s="832" t="s">
        <v>1906</v>
      </c>
      <c r="H986" s="832" t="s">
        <v>555</v>
      </c>
      <c r="I986" s="832" t="s">
        <v>2163</v>
      </c>
      <c r="J986" s="832" t="s">
        <v>1911</v>
      </c>
      <c r="K986" s="832" t="s">
        <v>2164</v>
      </c>
      <c r="L986" s="835">
        <v>100</v>
      </c>
      <c r="M986" s="835">
        <v>800</v>
      </c>
      <c r="N986" s="832">
        <v>8</v>
      </c>
      <c r="O986" s="836">
        <v>4</v>
      </c>
      <c r="P986" s="835">
        <v>800</v>
      </c>
      <c r="Q986" s="837">
        <v>1</v>
      </c>
      <c r="R986" s="832">
        <v>8</v>
      </c>
      <c r="S986" s="837">
        <v>1</v>
      </c>
      <c r="T986" s="836">
        <v>4</v>
      </c>
      <c r="U986" s="838">
        <v>1</v>
      </c>
    </row>
    <row r="987" spans="1:21" ht="14.4" customHeight="1" x14ac:dyDescent="0.3">
      <c r="A987" s="831">
        <v>4</v>
      </c>
      <c r="B987" s="832" t="s">
        <v>1698</v>
      </c>
      <c r="C987" s="832" t="s">
        <v>1705</v>
      </c>
      <c r="D987" s="833" t="s">
        <v>3118</v>
      </c>
      <c r="E987" s="834" t="s">
        <v>1719</v>
      </c>
      <c r="F987" s="832" t="s">
        <v>1701</v>
      </c>
      <c r="G987" s="832" t="s">
        <v>2168</v>
      </c>
      <c r="H987" s="832" t="s">
        <v>555</v>
      </c>
      <c r="I987" s="832" t="s">
        <v>2169</v>
      </c>
      <c r="J987" s="832" t="s">
        <v>2170</v>
      </c>
      <c r="K987" s="832" t="s">
        <v>2171</v>
      </c>
      <c r="L987" s="835">
        <v>410</v>
      </c>
      <c r="M987" s="835">
        <v>4510</v>
      </c>
      <c r="N987" s="832">
        <v>11</v>
      </c>
      <c r="O987" s="836">
        <v>11</v>
      </c>
      <c r="P987" s="835">
        <v>4100</v>
      </c>
      <c r="Q987" s="837">
        <v>0.90909090909090906</v>
      </c>
      <c r="R987" s="832">
        <v>10</v>
      </c>
      <c r="S987" s="837">
        <v>0.90909090909090906</v>
      </c>
      <c r="T987" s="836">
        <v>10</v>
      </c>
      <c r="U987" s="838">
        <v>0.90909090909090906</v>
      </c>
    </row>
    <row r="988" spans="1:21" ht="14.4" customHeight="1" x14ac:dyDescent="0.3">
      <c r="A988" s="831">
        <v>4</v>
      </c>
      <c r="B988" s="832" t="s">
        <v>1698</v>
      </c>
      <c r="C988" s="832" t="s">
        <v>1705</v>
      </c>
      <c r="D988" s="833" t="s">
        <v>3118</v>
      </c>
      <c r="E988" s="834" t="s">
        <v>1719</v>
      </c>
      <c r="F988" s="832" t="s">
        <v>1701</v>
      </c>
      <c r="G988" s="832" t="s">
        <v>2168</v>
      </c>
      <c r="H988" s="832" t="s">
        <v>555</v>
      </c>
      <c r="I988" s="832" t="s">
        <v>2172</v>
      </c>
      <c r="J988" s="832" t="s">
        <v>2173</v>
      </c>
      <c r="K988" s="832" t="s">
        <v>2174</v>
      </c>
      <c r="L988" s="835">
        <v>566</v>
      </c>
      <c r="M988" s="835">
        <v>1132</v>
      </c>
      <c r="N988" s="832">
        <v>2</v>
      </c>
      <c r="O988" s="836">
        <v>2</v>
      </c>
      <c r="P988" s="835">
        <v>1132</v>
      </c>
      <c r="Q988" s="837">
        <v>1</v>
      </c>
      <c r="R988" s="832">
        <v>2</v>
      </c>
      <c r="S988" s="837">
        <v>1</v>
      </c>
      <c r="T988" s="836">
        <v>2</v>
      </c>
      <c r="U988" s="838">
        <v>1</v>
      </c>
    </row>
    <row r="989" spans="1:21" ht="14.4" customHeight="1" x14ac:dyDescent="0.3">
      <c r="A989" s="831">
        <v>4</v>
      </c>
      <c r="B989" s="832" t="s">
        <v>1698</v>
      </c>
      <c r="C989" s="832" t="s">
        <v>1705</v>
      </c>
      <c r="D989" s="833" t="s">
        <v>3118</v>
      </c>
      <c r="E989" s="834" t="s">
        <v>1719</v>
      </c>
      <c r="F989" s="832" t="s">
        <v>1701</v>
      </c>
      <c r="G989" s="832" t="s">
        <v>2175</v>
      </c>
      <c r="H989" s="832" t="s">
        <v>555</v>
      </c>
      <c r="I989" s="832" t="s">
        <v>2176</v>
      </c>
      <c r="J989" s="832" t="s">
        <v>2177</v>
      </c>
      <c r="K989" s="832" t="s">
        <v>2178</v>
      </c>
      <c r="L989" s="835">
        <v>900</v>
      </c>
      <c r="M989" s="835">
        <v>1800</v>
      </c>
      <c r="N989" s="832">
        <v>2</v>
      </c>
      <c r="O989" s="836">
        <v>2</v>
      </c>
      <c r="P989" s="835">
        <v>1800</v>
      </c>
      <c r="Q989" s="837">
        <v>1</v>
      </c>
      <c r="R989" s="832">
        <v>2</v>
      </c>
      <c r="S989" s="837">
        <v>1</v>
      </c>
      <c r="T989" s="836">
        <v>2</v>
      </c>
      <c r="U989" s="838">
        <v>1</v>
      </c>
    </row>
    <row r="990" spans="1:21" ht="14.4" customHeight="1" x14ac:dyDescent="0.3">
      <c r="A990" s="831">
        <v>4</v>
      </c>
      <c r="B990" s="832" t="s">
        <v>1698</v>
      </c>
      <c r="C990" s="832" t="s">
        <v>1705</v>
      </c>
      <c r="D990" s="833" t="s">
        <v>3118</v>
      </c>
      <c r="E990" s="834" t="s">
        <v>1735</v>
      </c>
      <c r="F990" s="832" t="s">
        <v>1699</v>
      </c>
      <c r="G990" s="832" t="s">
        <v>1825</v>
      </c>
      <c r="H990" s="832" t="s">
        <v>597</v>
      </c>
      <c r="I990" s="832" t="s">
        <v>1386</v>
      </c>
      <c r="J990" s="832" t="s">
        <v>598</v>
      </c>
      <c r="K990" s="832" t="s">
        <v>1387</v>
      </c>
      <c r="L990" s="835">
        <v>31.09</v>
      </c>
      <c r="M990" s="835">
        <v>31.09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4</v>
      </c>
      <c r="B991" s="832" t="s">
        <v>1698</v>
      </c>
      <c r="C991" s="832" t="s">
        <v>1705</v>
      </c>
      <c r="D991" s="833" t="s">
        <v>3118</v>
      </c>
      <c r="E991" s="834" t="s">
        <v>1735</v>
      </c>
      <c r="F991" s="832" t="s">
        <v>1699</v>
      </c>
      <c r="G991" s="832" t="s">
        <v>2256</v>
      </c>
      <c r="H991" s="832" t="s">
        <v>555</v>
      </c>
      <c r="I991" s="832" t="s">
        <v>2962</v>
      </c>
      <c r="J991" s="832" t="s">
        <v>2963</v>
      </c>
      <c r="K991" s="832" t="s">
        <v>2964</v>
      </c>
      <c r="L991" s="835">
        <v>0</v>
      </c>
      <c r="M991" s="835">
        <v>0</v>
      </c>
      <c r="N991" s="832">
        <v>2</v>
      </c>
      <c r="O991" s="836">
        <v>0.5</v>
      </c>
      <c r="P991" s="835"/>
      <c r="Q991" s="837"/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4</v>
      </c>
      <c r="B992" s="832" t="s">
        <v>1698</v>
      </c>
      <c r="C992" s="832" t="s">
        <v>1705</v>
      </c>
      <c r="D992" s="833" t="s">
        <v>3118</v>
      </c>
      <c r="E992" s="834" t="s">
        <v>1735</v>
      </c>
      <c r="F992" s="832" t="s">
        <v>1699</v>
      </c>
      <c r="G992" s="832" t="s">
        <v>2186</v>
      </c>
      <c r="H992" s="832" t="s">
        <v>555</v>
      </c>
      <c r="I992" s="832" t="s">
        <v>2965</v>
      </c>
      <c r="J992" s="832" t="s">
        <v>2188</v>
      </c>
      <c r="K992" s="832" t="s">
        <v>2482</v>
      </c>
      <c r="L992" s="835">
        <v>91.11</v>
      </c>
      <c r="M992" s="835">
        <v>91.11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4</v>
      </c>
      <c r="B993" s="832" t="s">
        <v>1698</v>
      </c>
      <c r="C993" s="832" t="s">
        <v>1705</v>
      </c>
      <c r="D993" s="833" t="s">
        <v>3118</v>
      </c>
      <c r="E993" s="834" t="s">
        <v>1735</v>
      </c>
      <c r="F993" s="832" t="s">
        <v>1699</v>
      </c>
      <c r="G993" s="832" t="s">
        <v>1853</v>
      </c>
      <c r="H993" s="832" t="s">
        <v>555</v>
      </c>
      <c r="I993" s="832" t="s">
        <v>2190</v>
      </c>
      <c r="J993" s="832" t="s">
        <v>889</v>
      </c>
      <c r="K993" s="832" t="s">
        <v>2191</v>
      </c>
      <c r="L993" s="835">
        <v>75.05</v>
      </c>
      <c r="M993" s="835">
        <v>75.05</v>
      </c>
      <c r="N993" s="832">
        <v>1</v>
      </c>
      <c r="O993" s="836">
        <v>1</v>
      </c>
      <c r="P993" s="835">
        <v>75.05</v>
      </c>
      <c r="Q993" s="837">
        <v>1</v>
      </c>
      <c r="R993" s="832">
        <v>1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4</v>
      </c>
      <c r="B994" s="832" t="s">
        <v>1698</v>
      </c>
      <c r="C994" s="832" t="s">
        <v>1705</v>
      </c>
      <c r="D994" s="833" t="s">
        <v>3118</v>
      </c>
      <c r="E994" s="834" t="s">
        <v>1735</v>
      </c>
      <c r="F994" s="832" t="s">
        <v>1699</v>
      </c>
      <c r="G994" s="832" t="s">
        <v>1853</v>
      </c>
      <c r="H994" s="832" t="s">
        <v>555</v>
      </c>
      <c r="I994" s="832" t="s">
        <v>1854</v>
      </c>
      <c r="J994" s="832" t="s">
        <v>891</v>
      </c>
      <c r="K994" s="832" t="s">
        <v>1855</v>
      </c>
      <c r="L994" s="835">
        <v>45.03</v>
      </c>
      <c r="M994" s="835">
        <v>90.06</v>
      </c>
      <c r="N994" s="832">
        <v>2</v>
      </c>
      <c r="O994" s="836">
        <v>2</v>
      </c>
      <c r="P994" s="835">
        <v>90.06</v>
      </c>
      <c r="Q994" s="837">
        <v>1</v>
      </c>
      <c r="R994" s="832">
        <v>2</v>
      </c>
      <c r="S994" s="837">
        <v>1</v>
      </c>
      <c r="T994" s="836">
        <v>2</v>
      </c>
      <c r="U994" s="838">
        <v>1</v>
      </c>
    </row>
    <row r="995" spans="1:21" ht="14.4" customHeight="1" x14ac:dyDescent="0.3">
      <c r="A995" s="831">
        <v>4</v>
      </c>
      <c r="B995" s="832" t="s">
        <v>1698</v>
      </c>
      <c r="C995" s="832" t="s">
        <v>1705</v>
      </c>
      <c r="D995" s="833" t="s">
        <v>3118</v>
      </c>
      <c r="E995" s="834" t="s">
        <v>1735</v>
      </c>
      <c r="F995" s="832" t="s">
        <v>1699</v>
      </c>
      <c r="G995" s="832" t="s">
        <v>2966</v>
      </c>
      <c r="H995" s="832" t="s">
        <v>555</v>
      </c>
      <c r="I995" s="832" t="s">
        <v>2967</v>
      </c>
      <c r="J995" s="832" t="s">
        <v>2968</v>
      </c>
      <c r="K995" s="832" t="s">
        <v>2969</v>
      </c>
      <c r="L995" s="835">
        <v>88.76</v>
      </c>
      <c r="M995" s="835">
        <v>88.76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4</v>
      </c>
      <c r="B996" s="832" t="s">
        <v>1698</v>
      </c>
      <c r="C996" s="832" t="s">
        <v>1705</v>
      </c>
      <c r="D996" s="833" t="s">
        <v>3118</v>
      </c>
      <c r="E996" s="834" t="s">
        <v>1735</v>
      </c>
      <c r="F996" s="832" t="s">
        <v>1699</v>
      </c>
      <c r="G996" s="832" t="s">
        <v>2538</v>
      </c>
      <c r="H996" s="832" t="s">
        <v>555</v>
      </c>
      <c r="I996" s="832" t="s">
        <v>2539</v>
      </c>
      <c r="J996" s="832" t="s">
        <v>873</v>
      </c>
      <c r="K996" s="832" t="s">
        <v>2540</v>
      </c>
      <c r="L996" s="835">
        <v>0</v>
      </c>
      <c r="M996" s="835">
        <v>0</v>
      </c>
      <c r="N996" s="832">
        <v>2</v>
      </c>
      <c r="O996" s="836">
        <v>1</v>
      </c>
      <c r="P996" s="835"/>
      <c r="Q996" s="837"/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4</v>
      </c>
      <c r="B997" s="832" t="s">
        <v>1698</v>
      </c>
      <c r="C997" s="832" t="s">
        <v>1705</v>
      </c>
      <c r="D997" s="833" t="s">
        <v>3118</v>
      </c>
      <c r="E997" s="834" t="s">
        <v>1735</v>
      </c>
      <c r="F997" s="832" t="s">
        <v>1699</v>
      </c>
      <c r="G997" s="832" t="s">
        <v>2538</v>
      </c>
      <c r="H997" s="832" t="s">
        <v>555</v>
      </c>
      <c r="I997" s="832" t="s">
        <v>2660</v>
      </c>
      <c r="J997" s="832" t="s">
        <v>2661</v>
      </c>
      <c r="K997" s="832" t="s">
        <v>2662</v>
      </c>
      <c r="L997" s="835">
        <v>0</v>
      </c>
      <c r="M997" s="835">
        <v>0</v>
      </c>
      <c r="N997" s="832">
        <v>1</v>
      </c>
      <c r="O997" s="836">
        <v>1</v>
      </c>
      <c r="P997" s="835">
        <v>0</v>
      </c>
      <c r="Q997" s="837"/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4</v>
      </c>
      <c r="B998" s="832" t="s">
        <v>1698</v>
      </c>
      <c r="C998" s="832" t="s">
        <v>1705</v>
      </c>
      <c r="D998" s="833" t="s">
        <v>3118</v>
      </c>
      <c r="E998" s="834" t="s">
        <v>1735</v>
      </c>
      <c r="F998" s="832" t="s">
        <v>1699</v>
      </c>
      <c r="G998" s="832" t="s">
        <v>2970</v>
      </c>
      <c r="H998" s="832" t="s">
        <v>555</v>
      </c>
      <c r="I998" s="832" t="s">
        <v>2971</v>
      </c>
      <c r="J998" s="832" t="s">
        <v>686</v>
      </c>
      <c r="K998" s="832" t="s">
        <v>2972</v>
      </c>
      <c r="L998" s="835">
        <v>0</v>
      </c>
      <c r="M998" s="835">
        <v>0</v>
      </c>
      <c r="N998" s="832">
        <v>2</v>
      </c>
      <c r="O998" s="836">
        <v>1</v>
      </c>
      <c r="P998" s="835">
        <v>0</v>
      </c>
      <c r="Q998" s="837"/>
      <c r="R998" s="832">
        <v>2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4</v>
      </c>
      <c r="B999" s="832" t="s">
        <v>1698</v>
      </c>
      <c r="C999" s="832" t="s">
        <v>1705</v>
      </c>
      <c r="D999" s="833" t="s">
        <v>3118</v>
      </c>
      <c r="E999" s="834" t="s">
        <v>1735</v>
      </c>
      <c r="F999" s="832" t="s">
        <v>1699</v>
      </c>
      <c r="G999" s="832" t="s">
        <v>1826</v>
      </c>
      <c r="H999" s="832" t="s">
        <v>555</v>
      </c>
      <c r="I999" s="832" t="s">
        <v>1827</v>
      </c>
      <c r="J999" s="832" t="s">
        <v>656</v>
      </c>
      <c r="K999" s="832" t="s">
        <v>1828</v>
      </c>
      <c r="L999" s="835">
        <v>248.55</v>
      </c>
      <c r="M999" s="835">
        <v>248.55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4</v>
      </c>
      <c r="B1000" s="832" t="s">
        <v>1698</v>
      </c>
      <c r="C1000" s="832" t="s">
        <v>1705</v>
      </c>
      <c r="D1000" s="833" t="s">
        <v>3118</v>
      </c>
      <c r="E1000" s="834" t="s">
        <v>1735</v>
      </c>
      <c r="F1000" s="832" t="s">
        <v>1699</v>
      </c>
      <c r="G1000" s="832" t="s">
        <v>1887</v>
      </c>
      <c r="H1000" s="832" t="s">
        <v>555</v>
      </c>
      <c r="I1000" s="832" t="s">
        <v>1888</v>
      </c>
      <c r="J1000" s="832" t="s">
        <v>1889</v>
      </c>
      <c r="K1000" s="832" t="s">
        <v>1890</v>
      </c>
      <c r="L1000" s="835">
        <v>48.42</v>
      </c>
      <c r="M1000" s="835">
        <v>96.84</v>
      </c>
      <c r="N1000" s="832">
        <v>2</v>
      </c>
      <c r="O1000" s="836">
        <v>1</v>
      </c>
      <c r="P1000" s="835">
        <v>96.84</v>
      </c>
      <c r="Q1000" s="837">
        <v>1</v>
      </c>
      <c r="R1000" s="832">
        <v>2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4</v>
      </c>
      <c r="B1001" s="832" t="s">
        <v>1698</v>
      </c>
      <c r="C1001" s="832" t="s">
        <v>1705</v>
      </c>
      <c r="D1001" s="833" t="s">
        <v>3118</v>
      </c>
      <c r="E1001" s="834" t="s">
        <v>1735</v>
      </c>
      <c r="F1001" s="832" t="s">
        <v>1699</v>
      </c>
      <c r="G1001" s="832" t="s">
        <v>1887</v>
      </c>
      <c r="H1001" s="832" t="s">
        <v>555</v>
      </c>
      <c r="I1001" s="832" t="s">
        <v>2973</v>
      </c>
      <c r="J1001" s="832" t="s">
        <v>853</v>
      </c>
      <c r="K1001" s="832" t="s">
        <v>847</v>
      </c>
      <c r="L1001" s="835">
        <v>48.42</v>
      </c>
      <c r="M1001" s="835">
        <v>96.84</v>
      </c>
      <c r="N1001" s="832">
        <v>2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4</v>
      </c>
      <c r="B1002" s="832" t="s">
        <v>1698</v>
      </c>
      <c r="C1002" s="832" t="s">
        <v>1705</v>
      </c>
      <c r="D1002" s="833" t="s">
        <v>3118</v>
      </c>
      <c r="E1002" s="834" t="s">
        <v>1735</v>
      </c>
      <c r="F1002" s="832" t="s">
        <v>1699</v>
      </c>
      <c r="G1002" s="832" t="s">
        <v>1763</v>
      </c>
      <c r="H1002" s="832" t="s">
        <v>555</v>
      </c>
      <c r="I1002" s="832" t="s">
        <v>1816</v>
      </c>
      <c r="J1002" s="832" t="s">
        <v>670</v>
      </c>
      <c r="K1002" s="832" t="s">
        <v>1817</v>
      </c>
      <c r="L1002" s="835">
        <v>103.67</v>
      </c>
      <c r="M1002" s="835">
        <v>725.69</v>
      </c>
      <c r="N1002" s="832">
        <v>7</v>
      </c>
      <c r="O1002" s="836">
        <v>3.5</v>
      </c>
      <c r="P1002" s="835">
        <v>414.68</v>
      </c>
      <c r="Q1002" s="837">
        <v>0.5714285714285714</v>
      </c>
      <c r="R1002" s="832">
        <v>4</v>
      </c>
      <c r="S1002" s="837">
        <v>0.5714285714285714</v>
      </c>
      <c r="T1002" s="836">
        <v>2.5</v>
      </c>
      <c r="U1002" s="838">
        <v>0.7142857142857143</v>
      </c>
    </row>
    <row r="1003" spans="1:21" ht="14.4" customHeight="1" x14ac:dyDescent="0.3">
      <c r="A1003" s="831">
        <v>4</v>
      </c>
      <c r="B1003" s="832" t="s">
        <v>1698</v>
      </c>
      <c r="C1003" s="832" t="s">
        <v>1705</v>
      </c>
      <c r="D1003" s="833" t="s">
        <v>3118</v>
      </c>
      <c r="E1003" s="834" t="s">
        <v>1735</v>
      </c>
      <c r="F1003" s="832" t="s">
        <v>1699</v>
      </c>
      <c r="G1003" s="832" t="s">
        <v>1934</v>
      </c>
      <c r="H1003" s="832" t="s">
        <v>555</v>
      </c>
      <c r="I1003" s="832" t="s">
        <v>2490</v>
      </c>
      <c r="J1003" s="832" t="s">
        <v>2491</v>
      </c>
      <c r="K1003" s="832" t="s">
        <v>1937</v>
      </c>
      <c r="L1003" s="835">
        <v>248.55</v>
      </c>
      <c r="M1003" s="835">
        <v>248.55</v>
      </c>
      <c r="N1003" s="832">
        <v>1</v>
      </c>
      <c r="O1003" s="836">
        <v>1</v>
      </c>
      <c r="P1003" s="835">
        <v>248.55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4</v>
      </c>
      <c r="B1004" s="832" t="s">
        <v>1698</v>
      </c>
      <c r="C1004" s="832" t="s">
        <v>1705</v>
      </c>
      <c r="D1004" s="833" t="s">
        <v>3118</v>
      </c>
      <c r="E1004" s="834" t="s">
        <v>1735</v>
      </c>
      <c r="F1004" s="832" t="s">
        <v>1699</v>
      </c>
      <c r="G1004" s="832" t="s">
        <v>1891</v>
      </c>
      <c r="H1004" s="832" t="s">
        <v>555</v>
      </c>
      <c r="I1004" s="832" t="s">
        <v>2227</v>
      </c>
      <c r="J1004" s="832" t="s">
        <v>600</v>
      </c>
      <c r="K1004" s="832" t="s">
        <v>1893</v>
      </c>
      <c r="L1004" s="835">
        <v>108.44</v>
      </c>
      <c r="M1004" s="835">
        <v>433.76</v>
      </c>
      <c r="N1004" s="832">
        <v>4</v>
      </c>
      <c r="O1004" s="836">
        <v>3.5</v>
      </c>
      <c r="P1004" s="835">
        <v>325.32</v>
      </c>
      <c r="Q1004" s="837">
        <v>0.75</v>
      </c>
      <c r="R1004" s="832">
        <v>3</v>
      </c>
      <c r="S1004" s="837">
        <v>0.75</v>
      </c>
      <c r="T1004" s="836">
        <v>3</v>
      </c>
      <c r="U1004" s="838">
        <v>0.8571428571428571</v>
      </c>
    </row>
    <row r="1005" spans="1:21" ht="14.4" customHeight="1" x14ac:dyDescent="0.3">
      <c r="A1005" s="831">
        <v>4</v>
      </c>
      <c r="B1005" s="832" t="s">
        <v>1698</v>
      </c>
      <c r="C1005" s="832" t="s">
        <v>1705</v>
      </c>
      <c r="D1005" s="833" t="s">
        <v>3118</v>
      </c>
      <c r="E1005" s="834" t="s">
        <v>1735</v>
      </c>
      <c r="F1005" s="832" t="s">
        <v>1699</v>
      </c>
      <c r="G1005" s="832" t="s">
        <v>1769</v>
      </c>
      <c r="H1005" s="832" t="s">
        <v>597</v>
      </c>
      <c r="I1005" s="832" t="s">
        <v>1446</v>
      </c>
      <c r="J1005" s="832" t="s">
        <v>1447</v>
      </c>
      <c r="K1005" s="832" t="s">
        <v>1448</v>
      </c>
      <c r="L1005" s="835">
        <v>0</v>
      </c>
      <c r="M1005" s="835">
        <v>0</v>
      </c>
      <c r="N1005" s="832">
        <v>5</v>
      </c>
      <c r="O1005" s="836">
        <v>4.5</v>
      </c>
      <c r="P1005" s="835">
        <v>0</v>
      </c>
      <c r="Q1005" s="837"/>
      <c r="R1005" s="832">
        <v>4</v>
      </c>
      <c r="S1005" s="837">
        <v>0.8</v>
      </c>
      <c r="T1005" s="836">
        <v>3.5</v>
      </c>
      <c r="U1005" s="838">
        <v>0.77777777777777779</v>
      </c>
    </row>
    <row r="1006" spans="1:21" ht="14.4" customHeight="1" x14ac:dyDescent="0.3">
      <c r="A1006" s="831">
        <v>4</v>
      </c>
      <c r="B1006" s="832" t="s">
        <v>1698</v>
      </c>
      <c r="C1006" s="832" t="s">
        <v>1705</v>
      </c>
      <c r="D1006" s="833" t="s">
        <v>3118</v>
      </c>
      <c r="E1006" s="834" t="s">
        <v>1735</v>
      </c>
      <c r="F1006" s="832" t="s">
        <v>1699</v>
      </c>
      <c r="G1006" s="832" t="s">
        <v>2974</v>
      </c>
      <c r="H1006" s="832" t="s">
        <v>555</v>
      </c>
      <c r="I1006" s="832" t="s">
        <v>2975</v>
      </c>
      <c r="J1006" s="832" t="s">
        <v>2976</v>
      </c>
      <c r="K1006" s="832" t="s">
        <v>2977</v>
      </c>
      <c r="L1006" s="835">
        <v>79.069999999999993</v>
      </c>
      <c r="M1006" s="835">
        <v>79.069999999999993</v>
      </c>
      <c r="N1006" s="832">
        <v>1</v>
      </c>
      <c r="O1006" s="836">
        <v>1</v>
      </c>
      <c r="P1006" s="835">
        <v>79.069999999999993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4</v>
      </c>
      <c r="B1007" s="832" t="s">
        <v>1698</v>
      </c>
      <c r="C1007" s="832" t="s">
        <v>1705</v>
      </c>
      <c r="D1007" s="833" t="s">
        <v>3118</v>
      </c>
      <c r="E1007" s="834" t="s">
        <v>1735</v>
      </c>
      <c r="F1007" s="832" t="s">
        <v>1699</v>
      </c>
      <c r="G1007" s="832" t="s">
        <v>2978</v>
      </c>
      <c r="H1007" s="832" t="s">
        <v>555</v>
      </c>
      <c r="I1007" s="832" t="s">
        <v>2979</v>
      </c>
      <c r="J1007" s="832" t="s">
        <v>2980</v>
      </c>
      <c r="K1007" s="832" t="s">
        <v>2981</v>
      </c>
      <c r="L1007" s="835">
        <v>271.94</v>
      </c>
      <c r="M1007" s="835">
        <v>271.94</v>
      </c>
      <c r="N1007" s="832">
        <v>1</v>
      </c>
      <c r="O1007" s="836">
        <v>1</v>
      </c>
      <c r="P1007" s="835">
        <v>271.94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4</v>
      </c>
      <c r="B1008" s="832" t="s">
        <v>1698</v>
      </c>
      <c r="C1008" s="832" t="s">
        <v>1705</v>
      </c>
      <c r="D1008" s="833" t="s">
        <v>3118</v>
      </c>
      <c r="E1008" s="834" t="s">
        <v>1735</v>
      </c>
      <c r="F1008" s="832" t="s">
        <v>1699</v>
      </c>
      <c r="G1008" s="832" t="s">
        <v>1770</v>
      </c>
      <c r="H1008" s="832" t="s">
        <v>555</v>
      </c>
      <c r="I1008" s="832" t="s">
        <v>2982</v>
      </c>
      <c r="J1008" s="832" t="s">
        <v>2237</v>
      </c>
      <c r="K1008" s="832" t="s">
        <v>2983</v>
      </c>
      <c r="L1008" s="835">
        <v>414.07</v>
      </c>
      <c r="M1008" s="835">
        <v>414.07</v>
      </c>
      <c r="N1008" s="832">
        <v>1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4</v>
      </c>
      <c r="B1009" s="832" t="s">
        <v>1698</v>
      </c>
      <c r="C1009" s="832" t="s">
        <v>1705</v>
      </c>
      <c r="D1009" s="833" t="s">
        <v>3118</v>
      </c>
      <c r="E1009" s="834" t="s">
        <v>1735</v>
      </c>
      <c r="F1009" s="832" t="s">
        <v>1699</v>
      </c>
      <c r="G1009" s="832" t="s">
        <v>1771</v>
      </c>
      <c r="H1009" s="832" t="s">
        <v>597</v>
      </c>
      <c r="I1009" s="832" t="s">
        <v>1530</v>
      </c>
      <c r="J1009" s="832" t="s">
        <v>970</v>
      </c>
      <c r="K1009" s="832" t="s">
        <v>1531</v>
      </c>
      <c r="L1009" s="835">
        <v>154.36000000000001</v>
      </c>
      <c r="M1009" s="835">
        <v>463.08000000000004</v>
      </c>
      <c r="N1009" s="832">
        <v>3</v>
      </c>
      <c r="O1009" s="836">
        <v>2.5</v>
      </c>
      <c r="P1009" s="835">
        <v>308.72000000000003</v>
      </c>
      <c r="Q1009" s="837">
        <v>0.66666666666666663</v>
      </c>
      <c r="R1009" s="832">
        <v>2</v>
      </c>
      <c r="S1009" s="837">
        <v>0.66666666666666663</v>
      </c>
      <c r="T1009" s="836">
        <v>2</v>
      </c>
      <c r="U1009" s="838">
        <v>0.8</v>
      </c>
    </row>
    <row r="1010" spans="1:21" ht="14.4" customHeight="1" x14ac:dyDescent="0.3">
      <c r="A1010" s="831">
        <v>4</v>
      </c>
      <c r="B1010" s="832" t="s">
        <v>1698</v>
      </c>
      <c r="C1010" s="832" t="s">
        <v>1705</v>
      </c>
      <c r="D1010" s="833" t="s">
        <v>3118</v>
      </c>
      <c r="E1010" s="834" t="s">
        <v>1735</v>
      </c>
      <c r="F1010" s="832" t="s">
        <v>1699</v>
      </c>
      <c r="G1010" s="832" t="s">
        <v>1771</v>
      </c>
      <c r="H1010" s="832" t="s">
        <v>555</v>
      </c>
      <c r="I1010" s="832" t="s">
        <v>1842</v>
      </c>
      <c r="J1010" s="832" t="s">
        <v>970</v>
      </c>
      <c r="K1010" s="832" t="s">
        <v>1531</v>
      </c>
      <c r="L1010" s="835">
        <v>154.36000000000001</v>
      </c>
      <c r="M1010" s="835">
        <v>1389.2400000000002</v>
      </c>
      <c r="N1010" s="832">
        <v>9</v>
      </c>
      <c r="O1010" s="836">
        <v>7.5</v>
      </c>
      <c r="P1010" s="835">
        <v>926.16000000000008</v>
      </c>
      <c r="Q1010" s="837">
        <v>0.66666666666666663</v>
      </c>
      <c r="R1010" s="832">
        <v>6</v>
      </c>
      <c r="S1010" s="837">
        <v>0.66666666666666663</v>
      </c>
      <c r="T1010" s="836">
        <v>5</v>
      </c>
      <c r="U1010" s="838">
        <v>0.66666666666666663</v>
      </c>
    </row>
    <row r="1011" spans="1:21" ht="14.4" customHeight="1" x14ac:dyDescent="0.3">
      <c r="A1011" s="831">
        <v>4</v>
      </c>
      <c r="B1011" s="832" t="s">
        <v>1698</v>
      </c>
      <c r="C1011" s="832" t="s">
        <v>1705</v>
      </c>
      <c r="D1011" s="833" t="s">
        <v>3118</v>
      </c>
      <c r="E1011" s="834" t="s">
        <v>1735</v>
      </c>
      <c r="F1011" s="832" t="s">
        <v>1699</v>
      </c>
      <c r="G1011" s="832" t="s">
        <v>1821</v>
      </c>
      <c r="H1011" s="832" t="s">
        <v>555</v>
      </c>
      <c r="I1011" s="832" t="s">
        <v>1822</v>
      </c>
      <c r="J1011" s="832" t="s">
        <v>1823</v>
      </c>
      <c r="K1011" s="832" t="s">
        <v>1824</v>
      </c>
      <c r="L1011" s="835">
        <v>374.79</v>
      </c>
      <c r="M1011" s="835">
        <v>3373.1100000000006</v>
      </c>
      <c r="N1011" s="832">
        <v>9</v>
      </c>
      <c r="O1011" s="836">
        <v>3.5</v>
      </c>
      <c r="P1011" s="835">
        <v>1124.3700000000001</v>
      </c>
      <c r="Q1011" s="837">
        <v>0.33333333333333331</v>
      </c>
      <c r="R1011" s="832">
        <v>3</v>
      </c>
      <c r="S1011" s="837">
        <v>0.33333333333333331</v>
      </c>
      <c r="T1011" s="836">
        <v>1</v>
      </c>
      <c r="U1011" s="838">
        <v>0.2857142857142857</v>
      </c>
    </row>
    <row r="1012" spans="1:21" ht="14.4" customHeight="1" x14ac:dyDescent="0.3">
      <c r="A1012" s="831">
        <v>4</v>
      </c>
      <c r="B1012" s="832" t="s">
        <v>1698</v>
      </c>
      <c r="C1012" s="832" t="s">
        <v>1705</v>
      </c>
      <c r="D1012" s="833" t="s">
        <v>3118</v>
      </c>
      <c r="E1012" s="834" t="s">
        <v>1735</v>
      </c>
      <c r="F1012" s="832" t="s">
        <v>1700</v>
      </c>
      <c r="G1012" s="832" t="s">
        <v>1803</v>
      </c>
      <c r="H1012" s="832" t="s">
        <v>555</v>
      </c>
      <c r="I1012" s="832" t="s">
        <v>1804</v>
      </c>
      <c r="J1012" s="832" t="s">
        <v>1805</v>
      </c>
      <c r="K1012" s="832"/>
      <c r="L1012" s="835">
        <v>0</v>
      </c>
      <c r="M1012" s="835">
        <v>0</v>
      </c>
      <c r="N1012" s="832">
        <v>2</v>
      </c>
      <c r="O1012" s="836">
        <v>2</v>
      </c>
      <c r="P1012" s="835">
        <v>0</v>
      </c>
      <c r="Q1012" s="837"/>
      <c r="R1012" s="832">
        <v>2</v>
      </c>
      <c r="S1012" s="837">
        <v>1</v>
      </c>
      <c r="T1012" s="836">
        <v>2</v>
      </c>
      <c r="U1012" s="838">
        <v>1</v>
      </c>
    </row>
    <row r="1013" spans="1:21" ht="14.4" customHeight="1" x14ac:dyDescent="0.3">
      <c r="A1013" s="831">
        <v>4</v>
      </c>
      <c r="B1013" s="832" t="s">
        <v>1698</v>
      </c>
      <c r="C1013" s="832" t="s">
        <v>1705</v>
      </c>
      <c r="D1013" s="833" t="s">
        <v>3118</v>
      </c>
      <c r="E1013" s="834" t="s">
        <v>1735</v>
      </c>
      <c r="F1013" s="832" t="s">
        <v>1701</v>
      </c>
      <c r="G1013" s="832" t="s">
        <v>1906</v>
      </c>
      <c r="H1013" s="832" t="s">
        <v>555</v>
      </c>
      <c r="I1013" s="832" t="s">
        <v>2163</v>
      </c>
      <c r="J1013" s="832" t="s">
        <v>1911</v>
      </c>
      <c r="K1013" s="832" t="s">
        <v>2164</v>
      </c>
      <c r="L1013" s="835">
        <v>100</v>
      </c>
      <c r="M1013" s="835">
        <v>400</v>
      </c>
      <c r="N1013" s="832">
        <v>4</v>
      </c>
      <c r="O1013" s="836">
        <v>3</v>
      </c>
      <c r="P1013" s="835">
        <v>300</v>
      </c>
      <c r="Q1013" s="837">
        <v>0.75</v>
      </c>
      <c r="R1013" s="832">
        <v>3</v>
      </c>
      <c r="S1013" s="837">
        <v>0.75</v>
      </c>
      <c r="T1013" s="836">
        <v>2</v>
      </c>
      <c r="U1013" s="838">
        <v>0.66666666666666663</v>
      </c>
    </row>
    <row r="1014" spans="1:21" ht="14.4" customHeight="1" x14ac:dyDescent="0.3">
      <c r="A1014" s="831">
        <v>4</v>
      </c>
      <c r="B1014" s="832" t="s">
        <v>1698</v>
      </c>
      <c r="C1014" s="832" t="s">
        <v>1705</v>
      </c>
      <c r="D1014" s="833" t="s">
        <v>3118</v>
      </c>
      <c r="E1014" s="834" t="s">
        <v>1735</v>
      </c>
      <c r="F1014" s="832" t="s">
        <v>1701</v>
      </c>
      <c r="G1014" s="832" t="s">
        <v>1906</v>
      </c>
      <c r="H1014" s="832" t="s">
        <v>555</v>
      </c>
      <c r="I1014" s="832" t="s">
        <v>2531</v>
      </c>
      <c r="J1014" s="832" t="s">
        <v>2532</v>
      </c>
      <c r="K1014" s="832" t="s">
        <v>2533</v>
      </c>
      <c r="L1014" s="835">
        <v>99</v>
      </c>
      <c r="M1014" s="835">
        <v>792</v>
      </c>
      <c r="N1014" s="832">
        <v>8</v>
      </c>
      <c r="O1014" s="836">
        <v>3</v>
      </c>
      <c r="P1014" s="835">
        <v>792</v>
      </c>
      <c r="Q1014" s="837">
        <v>1</v>
      </c>
      <c r="R1014" s="832">
        <v>8</v>
      </c>
      <c r="S1014" s="837">
        <v>1</v>
      </c>
      <c r="T1014" s="836">
        <v>3</v>
      </c>
      <c r="U1014" s="838">
        <v>1</v>
      </c>
    </row>
    <row r="1015" spans="1:21" ht="14.4" customHeight="1" x14ac:dyDescent="0.3">
      <c r="A1015" s="831">
        <v>4</v>
      </c>
      <c r="B1015" s="832" t="s">
        <v>1698</v>
      </c>
      <c r="C1015" s="832" t="s">
        <v>1705</v>
      </c>
      <c r="D1015" s="833" t="s">
        <v>3118</v>
      </c>
      <c r="E1015" s="834" t="s">
        <v>1735</v>
      </c>
      <c r="F1015" s="832" t="s">
        <v>1701</v>
      </c>
      <c r="G1015" s="832" t="s">
        <v>1906</v>
      </c>
      <c r="H1015" s="832" t="s">
        <v>555</v>
      </c>
      <c r="I1015" s="832" t="s">
        <v>2984</v>
      </c>
      <c r="J1015" s="832" t="s">
        <v>2985</v>
      </c>
      <c r="K1015" s="832" t="s">
        <v>2986</v>
      </c>
      <c r="L1015" s="835">
        <v>741</v>
      </c>
      <c r="M1015" s="835">
        <v>741</v>
      </c>
      <c r="N1015" s="832">
        <v>1</v>
      </c>
      <c r="O1015" s="836">
        <v>1</v>
      </c>
      <c r="P1015" s="835">
        <v>741</v>
      </c>
      <c r="Q1015" s="837">
        <v>1</v>
      </c>
      <c r="R1015" s="832">
        <v>1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4</v>
      </c>
      <c r="B1016" s="832" t="s">
        <v>1698</v>
      </c>
      <c r="C1016" s="832" t="s">
        <v>1705</v>
      </c>
      <c r="D1016" s="833" t="s">
        <v>3118</v>
      </c>
      <c r="E1016" s="834" t="s">
        <v>1735</v>
      </c>
      <c r="F1016" s="832" t="s">
        <v>1701</v>
      </c>
      <c r="G1016" s="832" t="s">
        <v>1906</v>
      </c>
      <c r="H1016" s="832" t="s">
        <v>555</v>
      </c>
      <c r="I1016" s="832" t="s">
        <v>2653</v>
      </c>
      <c r="J1016" s="832" t="s">
        <v>2654</v>
      </c>
      <c r="K1016" s="832" t="s">
        <v>2655</v>
      </c>
      <c r="L1016" s="835">
        <v>1512.58</v>
      </c>
      <c r="M1016" s="835">
        <v>1512.58</v>
      </c>
      <c r="N1016" s="832">
        <v>1</v>
      </c>
      <c r="O1016" s="836">
        <v>1</v>
      </c>
      <c r="P1016" s="835">
        <v>1512.58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4</v>
      </c>
      <c r="B1017" s="832" t="s">
        <v>1698</v>
      </c>
      <c r="C1017" s="832" t="s">
        <v>1705</v>
      </c>
      <c r="D1017" s="833" t="s">
        <v>3118</v>
      </c>
      <c r="E1017" s="834" t="s">
        <v>1735</v>
      </c>
      <c r="F1017" s="832" t="s">
        <v>1701</v>
      </c>
      <c r="G1017" s="832" t="s">
        <v>2168</v>
      </c>
      <c r="H1017" s="832" t="s">
        <v>555</v>
      </c>
      <c r="I1017" s="832" t="s">
        <v>2169</v>
      </c>
      <c r="J1017" s="832" t="s">
        <v>2170</v>
      </c>
      <c r="K1017" s="832" t="s">
        <v>2171</v>
      </c>
      <c r="L1017" s="835">
        <v>410</v>
      </c>
      <c r="M1017" s="835">
        <v>7380</v>
      </c>
      <c r="N1017" s="832">
        <v>18</v>
      </c>
      <c r="O1017" s="836">
        <v>18</v>
      </c>
      <c r="P1017" s="835">
        <v>6560</v>
      </c>
      <c r="Q1017" s="837">
        <v>0.88888888888888884</v>
      </c>
      <c r="R1017" s="832">
        <v>16</v>
      </c>
      <c r="S1017" s="837">
        <v>0.88888888888888884</v>
      </c>
      <c r="T1017" s="836">
        <v>16</v>
      </c>
      <c r="U1017" s="838">
        <v>0.88888888888888884</v>
      </c>
    </row>
    <row r="1018" spans="1:21" ht="14.4" customHeight="1" x14ac:dyDescent="0.3">
      <c r="A1018" s="831">
        <v>4</v>
      </c>
      <c r="B1018" s="832" t="s">
        <v>1698</v>
      </c>
      <c r="C1018" s="832" t="s">
        <v>1705</v>
      </c>
      <c r="D1018" s="833" t="s">
        <v>3118</v>
      </c>
      <c r="E1018" s="834" t="s">
        <v>1735</v>
      </c>
      <c r="F1018" s="832" t="s">
        <v>1701</v>
      </c>
      <c r="G1018" s="832" t="s">
        <v>2175</v>
      </c>
      <c r="H1018" s="832" t="s">
        <v>555</v>
      </c>
      <c r="I1018" s="832" t="s">
        <v>2176</v>
      </c>
      <c r="J1018" s="832" t="s">
        <v>2177</v>
      </c>
      <c r="K1018" s="832" t="s">
        <v>2178</v>
      </c>
      <c r="L1018" s="835">
        <v>900</v>
      </c>
      <c r="M1018" s="835">
        <v>26100</v>
      </c>
      <c r="N1018" s="832">
        <v>29</v>
      </c>
      <c r="O1018" s="836">
        <v>29</v>
      </c>
      <c r="P1018" s="835">
        <v>26100</v>
      </c>
      <c r="Q1018" s="837">
        <v>1</v>
      </c>
      <c r="R1018" s="832">
        <v>29</v>
      </c>
      <c r="S1018" s="837">
        <v>1</v>
      </c>
      <c r="T1018" s="836">
        <v>29</v>
      </c>
      <c r="U1018" s="838">
        <v>1</v>
      </c>
    </row>
    <row r="1019" spans="1:21" ht="14.4" customHeight="1" x14ac:dyDescent="0.3">
      <c r="A1019" s="831">
        <v>4</v>
      </c>
      <c r="B1019" s="832" t="s">
        <v>1698</v>
      </c>
      <c r="C1019" s="832" t="s">
        <v>1705</v>
      </c>
      <c r="D1019" s="833" t="s">
        <v>3118</v>
      </c>
      <c r="E1019" s="834" t="s">
        <v>1735</v>
      </c>
      <c r="F1019" s="832" t="s">
        <v>1701</v>
      </c>
      <c r="G1019" s="832" t="s">
        <v>2175</v>
      </c>
      <c r="H1019" s="832" t="s">
        <v>555</v>
      </c>
      <c r="I1019" s="832" t="s">
        <v>2682</v>
      </c>
      <c r="J1019" s="832" t="s">
        <v>2683</v>
      </c>
      <c r="K1019" s="832" t="s">
        <v>2684</v>
      </c>
      <c r="L1019" s="835">
        <v>378.48</v>
      </c>
      <c r="M1019" s="835">
        <v>2270.88</v>
      </c>
      <c r="N1019" s="832">
        <v>6</v>
      </c>
      <c r="O1019" s="836">
        <v>6</v>
      </c>
      <c r="P1019" s="835">
        <v>2270.88</v>
      </c>
      <c r="Q1019" s="837">
        <v>1</v>
      </c>
      <c r="R1019" s="832">
        <v>6</v>
      </c>
      <c r="S1019" s="837">
        <v>1</v>
      </c>
      <c r="T1019" s="836">
        <v>6</v>
      </c>
      <c r="U1019" s="838">
        <v>1</v>
      </c>
    </row>
    <row r="1020" spans="1:21" ht="14.4" customHeight="1" x14ac:dyDescent="0.3">
      <c r="A1020" s="831">
        <v>4</v>
      </c>
      <c r="B1020" s="832" t="s">
        <v>1698</v>
      </c>
      <c r="C1020" s="832" t="s">
        <v>1705</v>
      </c>
      <c r="D1020" s="833" t="s">
        <v>3118</v>
      </c>
      <c r="E1020" s="834" t="s">
        <v>1735</v>
      </c>
      <c r="F1020" s="832" t="s">
        <v>1701</v>
      </c>
      <c r="G1020" s="832" t="s">
        <v>2175</v>
      </c>
      <c r="H1020" s="832" t="s">
        <v>555</v>
      </c>
      <c r="I1020" s="832" t="s">
        <v>2987</v>
      </c>
      <c r="J1020" s="832" t="s">
        <v>2988</v>
      </c>
      <c r="K1020" s="832" t="s">
        <v>2989</v>
      </c>
      <c r="L1020" s="835">
        <v>378.48</v>
      </c>
      <c r="M1020" s="835">
        <v>1135.44</v>
      </c>
      <c r="N1020" s="832">
        <v>3</v>
      </c>
      <c r="O1020" s="836">
        <v>3</v>
      </c>
      <c r="P1020" s="835">
        <v>1135.44</v>
      </c>
      <c r="Q1020" s="837">
        <v>1</v>
      </c>
      <c r="R1020" s="832">
        <v>3</v>
      </c>
      <c r="S1020" s="837">
        <v>1</v>
      </c>
      <c r="T1020" s="836">
        <v>3</v>
      </c>
      <c r="U1020" s="838">
        <v>1</v>
      </c>
    </row>
    <row r="1021" spans="1:21" ht="14.4" customHeight="1" x14ac:dyDescent="0.3">
      <c r="A1021" s="831">
        <v>4</v>
      </c>
      <c r="B1021" s="832" t="s">
        <v>1698</v>
      </c>
      <c r="C1021" s="832" t="s">
        <v>1705</v>
      </c>
      <c r="D1021" s="833" t="s">
        <v>3118</v>
      </c>
      <c r="E1021" s="834" t="s">
        <v>1723</v>
      </c>
      <c r="F1021" s="832" t="s">
        <v>1699</v>
      </c>
      <c r="G1021" s="832" t="s">
        <v>1806</v>
      </c>
      <c r="H1021" s="832" t="s">
        <v>597</v>
      </c>
      <c r="I1021" s="832" t="s">
        <v>1570</v>
      </c>
      <c r="J1021" s="832" t="s">
        <v>949</v>
      </c>
      <c r="K1021" s="832" t="s">
        <v>1510</v>
      </c>
      <c r="L1021" s="835">
        <v>58.77</v>
      </c>
      <c r="M1021" s="835">
        <v>58.77</v>
      </c>
      <c r="N1021" s="832">
        <v>1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4</v>
      </c>
      <c r="B1022" s="832" t="s">
        <v>1698</v>
      </c>
      <c r="C1022" s="832" t="s">
        <v>1705</v>
      </c>
      <c r="D1022" s="833" t="s">
        <v>3118</v>
      </c>
      <c r="E1022" s="834" t="s">
        <v>1723</v>
      </c>
      <c r="F1022" s="832" t="s">
        <v>1699</v>
      </c>
      <c r="G1022" s="832" t="s">
        <v>2256</v>
      </c>
      <c r="H1022" s="832" t="s">
        <v>555</v>
      </c>
      <c r="I1022" s="832" t="s">
        <v>2257</v>
      </c>
      <c r="J1022" s="832" t="s">
        <v>2258</v>
      </c>
      <c r="K1022" s="832" t="s">
        <v>2259</v>
      </c>
      <c r="L1022" s="835">
        <v>78.33</v>
      </c>
      <c r="M1022" s="835">
        <v>234.99</v>
      </c>
      <c r="N1022" s="832">
        <v>3</v>
      </c>
      <c r="O1022" s="836">
        <v>2</v>
      </c>
      <c r="P1022" s="835">
        <v>234.99</v>
      </c>
      <c r="Q1022" s="837">
        <v>1</v>
      </c>
      <c r="R1022" s="832">
        <v>3</v>
      </c>
      <c r="S1022" s="837">
        <v>1</v>
      </c>
      <c r="T1022" s="836">
        <v>2</v>
      </c>
      <c r="U1022" s="838">
        <v>1</v>
      </c>
    </row>
    <row r="1023" spans="1:21" ht="14.4" customHeight="1" x14ac:dyDescent="0.3">
      <c r="A1023" s="831">
        <v>4</v>
      </c>
      <c r="B1023" s="832" t="s">
        <v>1698</v>
      </c>
      <c r="C1023" s="832" t="s">
        <v>1705</v>
      </c>
      <c r="D1023" s="833" t="s">
        <v>3118</v>
      </c>
      <c r="E1023" s="834" t="s">
        <v>1723</v>
      </c>
      <c r="F1023" s="832" t="s">
        <v>1699</v>
      </c>
      <c r="G1023" s="832" t="s">
        <v>2483</v>
      </c>
      <c r="H1023" s="832" t="s">
        <v>597</v>
      </c>
      <c r="I1023" s="832" t="s">
        <v>1588</v>
      </c>
      <c r="J1023" s="832" t="s">
        <v>1030</v>
      </c>
      <c r="K1023" s="832" t="s">
        <v>1589</v>
      </c>
      <c r="L1023" s="835">
        <v>42.51</v>
      </c>
      <c r="M1023" s="835">
        <v>42.51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4</v>
      </c>
      <c r="B1024" s="832" t="s">
        <v>1698</v>
      </c>
      <c r="C1024" s="832" t="s">
        <v>1705</v>
      </c>
      <c r="D1024" s="833" t="s">
        <v>3118</v>
      </c>
      <c r="E1024" s="834" t="s">
        <v>1723</v>
      </c>
      <c r="F1024" s="832" t="s">
        <v>1699</v>
      </c>
      <c r="G1024" s="832" t="s">
        <v>2276</v>
      </c>
      <c r="H1024" s="832" t="s">
        <v>555</v>
      </c>
      <c r="I1024" s="832" t="s">
        <v>2990</v>
      </c>
      <c r="J1024" s="832" t="s">
        <v>595</v>
      </c>
      <c r="K1024" s="832" t="s">
        <v>2991</v>
      </c>
      <c r="L1024" s="835">
        <v>0</v>
      </c>
      <c r="M1024" s="835">
        <v>0</v>
      </c>
      <c r="N1024" s="832">
        <v>1</v>
      </c>
      <c r="O1024" s="836">
        <v>1</v>
      </c>
      <c r="P1024" s="835"/>
      <c r="Q1024" s="837"/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4</v>
      </c>
      <c r="B1025" s="832" t="s">
        <v>1698</v>
      </c>
      <c r="C1025" s="832" t="s">
        <v>1705</v>
      </c>
      <c r="D1025" s="833" t="s">
        <v>3118</v>
      </c>
      <c r="E1025" s="834" t="s">
        <v>1723</v>
      </c>
      <c r="F1025" s="832" t="s">
        <v>1699</v>
      </c>
      <c r="G1025" s="832" t="s">
        <v>2276</v>
      </c>
      <c r="H1025" s="832" t="s">
        <v>555</v>
      </c>
      <c r="I1025" s="832" t="s">
        <v>2277</v>
      </c>
      <c r="J1025" s="832" t="s">
        <v>595</v>
      </c>
      <c r="K1025" s="832" t="s">
        <v>2278</v>
      </c>
      <c r="L1025" s="835">
        <v>0</v>
      </c>
      <c r="M1025" s="835">
        <v>0</v>
      </c>
      <c r="N1025" s="832">
        <v>1</v>
      </c>
      <c r="O1025" s="836">
        <v>1</v>
      </c>
      <c r="P1025" s="835">
        <v>0</v>
      </c>
      <c r="Q1025" s="837"/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4</v>
      </c>
      <c r="B1026" s="832" t="s">
        <v>1698</v>
      </c>
      <c r="C1026" s="832" t="s">
        <v>1705</v>
      </c>
      <c r="D1026" s="833" t="s">
        <v>3118</v>
      </c>
      <c r="E1026" s="834" t="s">
        <v>1723</v>
      </c>
      <c r="F1026" s="832" t="s">
        <v>1699</v>
      </c>
      <c r="G1026" s="832" t="s">
        <v>2902</v>
      </c>
      <c r="H1026" s="832" t="s">
        <v>555</v>
      </c>
      <c r="I1026" s="832" t="s">
        <v>2992</v>
      </c>
      <c r="J1026" s="832" t="s">
        <v>2993</v>
      </c>
      <c r="K1026" s="832" t="s">
        <v>2994</v>
      </c>
      <c r="L1026" s="835">
        <v>22.79</v>
      </c>
      <c r="M1026" s="835">
        <v>159.52999999999997</v>
      </c>
      <c r="N1026" s="832">
        <v>7</v>
      </c>
      <c r="O1026" s="836">
        <v>6.5</v>
      </c>
      <c r="P1026" s="835">
        <v>159.52999999999997</v>
      </c>
      <c r="Q1026" s="837">
        <v>1</v>
      </c>
      <c r="R1026" s="832">
        <v>7</v>
      </c>
      <c r="S1026" s="837">
        <v>1</v>
      </c>
      <c r="T1026" s="836">
        <v>6.5</v>
      </c>
      <c r="U1026" s="838">
        <v>1</v>
      </c>
    </row>
    <row r="1027" spans="1:21" ht="14.4" customHeight="1" x14ac:dyDescent="0.3">
      <c r="A1027" s="831">
        <v>4</v>
      </c>
      <c r="B1027" s="832" t="s">
        <v>1698</v>
      </c>
      <c r="C1027" s="832" t="s">
        <v>1705</v>
      </c>
      <c r="D1027" s="833" t="s">
        <v>3118</v>
      </c>
      <c r="E1027" s="834" t="s">
        <v>1723</v>
      </c>
      <c r="F1027" s="832" t="s">
        <v>1699</v>
      </c>
      <c r="G1027" s="832" t="s">
        <v>1894</v>
      </c>
      <c r="H1027" s="832" t="s">
        <v>555</v>
      </c>
      <c r="I1027" s="832" t="s">
        <v>1895</v>
      </c>
      <c r="J1027" s="832" t="s">
        <v>1896</v>
      </c>
      <c r="K1027" s="832" t="s">
        <v>1897</v>
      </c>
      <c r="L1027" s="835">
        <v>132.97999999999999</v>
      </c>
      <c r="M1027" s="835">
        <v>132.97999999999999</v>
      </c>
      <c r="N1027" s="832">
        <v>1</v>
      </c>
      <c r="O1027" s="836">
        <v>1</v>
      </c>
      <c r="P1027" s="835">
        <v>132.97999999999999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4</v>
      </c>
      <c r="B1028" s="832" t="s">
        <v>1698</v>
      </c>
      <c r="C1028" s="832" t="s">
        <v>1705</v>
      </c>
      <c r="D1028" s="833" t="s">
        <v>3118</v>
      </c>
      <c r="E1028" s="834" t="s">
        <v>1723</v>
      </c>
      <c r="F1028" s="832" t="s">
        <v>1699</v>
      </c>
      <c r="G1028" s="832" t="s">
        <v>2966</v>
      </c>
      <c r="H1028" s="832" t="s">
        <v>555</v>
      </c>
      <c r="I1028" s="832" t="s">
        <v>2967</v>
      </c>
      <c r="J1028" s="832" t="s">
        <v>2968</v>
      </c>
      <c r="K1028" s="832" t="s">
        <v>2969</v>
      </c>
      <c r="L1028" s="835">
        <v>88.76</v>
      </c>
      <c r="M1028" s="835">
        <v>88.76</v>
      </c>
      <c r="N1028" s="832">
        <v>1</v>
      </c>
      <c r="O1028" s="836">
        <v>1</v>
      </c>
      <c r="P1028" s="835">
        <v>88.76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4</v>
      </c>
      <c r="B1029" s="832" t="s">
        <v>1698</v>
      </c>
      <c r="C1029" s="832" t="s">
        <v>1705</v>
      </c>
      <c r="D1029" s="833" t="s">
        <v>3118</v>
      </c>
      <c r="E1029" s="834" t="s">
        <v>1723</v>
      </c>
      <c r="F1029" s="832" t="s">
        <v>1699</v>
      </c>
      <c r="G1029" s="832" t="s">
        <v>2486</v>
      </c>
      <c r="H1029" s="832" t="s">
        <v>597</v>
      </c>
      <c r="I1029" s="832" t="s">
        <v>2995</v>
      </c>
      <c r="J1029" s="832" t="s">
        <v>1521</v>
      </c>
      <c r="K1029" s="832" t="s">
        <v>2996</v>
      </c>
      <c r="L1029" s="835">
        <v>49.08</v>
      </c>
      <c r="M1029" s="835">
        <v>49.08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4</v>
      </c>
      <c r="B1030" s="832" t="s">
        <v>1698</v>
      </c>
      <c r="C1030" s="832" t="s">
        <v>1705</v>
      </c>
      <c r="D1030" s="833" t="s">
        <v>3118</v>
      </c>
      <c r="E1030" s="834" t="s">
        <v>1723</v>
      </c>
      <c r="F1030" s="832" t="s">
        <v>1699</v>
      </c>
      <c r="G1030" s="832" t="s">
        <v>1826</v>
      </c>
      <c r="H1030" s="832" t="s">
        <v>555</v>
      </c>
      <c r="I1030" s="832" t="s">
        <v>1827</v>
      </c>
      <c r="J1030" s="832" t="s">
        <v>656</v>
      </c>
      <c r="K1030" s="832" t="s">
        <v>1828</v>
      </c>
      <c r="L1030" s="835">
        <v>248.55</v>
      </c>
      <c r="M1030" s="835">
        <v>745.65000000000009</v>
      </c>
      <c r="N1030" s="832">
        <v>3</v>
      </c>
      <c r="O1030" s="836">
        <v>3</v>
      </c>
      <c r="P1030" s="835">
        <v>497.1</v>
      </c>
      <c r="Q1030" s="837">
        <v>0.66666666666666663</v>
      </c>
      <c r="R1030" s="832">
        <v>2</v>
      </c>
      <c r="S1030" s="837">
        <v>0.66666666666666663</v>
      </c>
      <c r="T1030" s="836">
        <v>2</v>
      </c>
      <c r="U1030" s="838">
        <v>0.66666666666666663</v>
      </c>
    </row>
    <row r="1031" spans="1:21" ht="14.4" customHeight="1" x14ac:dyDescent="0.3">
      <c r="A1031" s="831">
        <v>4</v>
      </c>
      <c r="B1031" s="832" t="s">
        <v>1698</v>
      </c>
      <c r="C1031" s="832" t="s">
        <v>1705</v>
      </c>
      <c r="D1031" s="833" t="s">
        <v>3118</v>
      </c>
      <c r="E1031" s="834" t="s">
        <v>1723</v>
      </c>
      <c r="F1031" s="832" t="s">
        <v>1699</v>
      </c>
      <c r="G1031" s="832" t="s">
        <v>1807</v>
      </c>
      <c r="H1031" s="832" t="s">
        <v>555</v>
      </c>
      <c r="I1031" s="832" t="s">
        <v>1808</v>
      </c>
      <c r="J1031" s="832" t="s">
        <v>869</v>
      </c>
      <c r="K1031" s="832" t="s">
        <v>1809</v>
      </c>
      <c r="L1031" s="835">
        <v>306.82</v>
      </c>
      <c r="M1031" s="835">
        <v>306.82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4</v>
      </c>
      <c r="B1032" s="832" t="s">
        <v>1698</v>
      </c>
      <c r="C1032" s="832" t="s">
        <v>1705</v>
      </c>
      <c r="D1032" s="833" t="s">
        <v>3118</v>
      </c>
      <c r="E1032" s="834" t="s">
        <v>1723</v>
      </c>
      <c r="F1032" s="832" t="s">
        <v>1699</v>
      </c>
      <c r="G1032" s="832" t="s">
        <v>2997</v>
      </c>
      <c r="H1032" s="832" t="s">
        <v>555</v>
      </c>
      <c r="I1032" s="832" t="s">
        <v>2998</v>
      </c>
      <c r="J1032" s="832" t="s">
        <v>2999</v>
      </c>
      <c r="K1032" s="832" t="s">
        <v>3000</v>
      </c>
      <c r="L1032" s="835">
        <v>69.59</v>
      </c>
      <c r="M1032" s="835">
        <v>69.59</v>
      </c>
      <c r="N1032" s="832">
        <v>1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4</v>
      </c>
      <c r="B1033" s="832" t="s">
        <v>1698</v>
      </c>
      <c r="C1033" s="832" t="s">
        <v>1705</v>
      </c>
      <c r="D1033" s="833" t="s">
        <v>3118</v>
      </c>
      <c r="E1033" s="834" t="s">
        <v>1723</v>
      </c>
      <c r="F1033" s="832" t="s">
        <v>1699</v>
      </c>
      <c r="G1033" s="832" t="s">
        <v>1760</v>
      </c>
      <c r="H1033" s="832" t="s">
        <v>597</v>
      </c>
      <c r="I1033" s="832" t="s">
        <v>1793</v>
      </c>
      <c r="J1033" s="832" t="s">
        <v>1028</v>
      </c>
      <c r="K1033" s="832" t="s">
        <v>1582</v>
      </c>
      <c r="L1033" s="835">
        <v>490.89</v>
      </c>
      <c r="M1033" s="835">
        <v>981.78</v>
      </c>
      <c r="N1033" s="832">
        <v>2</v>
      </c>
      <c r="O1033" s="836">
        <v>2</v>
      </c>
      <c r="P1033" s="835">
        <v>981.78</v>
      </c>
      <c r="Q1033" s="837">
        <v>1</v>
      </c>
      <c r="R1033" s="832">
        <v>2</v>
      </c>
      <c r="S1033" s="837">
        <v>1</v>
      </c>
      <c r="T1033" s="836">
        <v>2</v>
      </c>
      <c r="U1033" s="838">
        <v>1</v>
      </c>
    </row>
    <row r="1034" spans="1:21" ht="14.4" customHeight="1" x14ac:dyDescent="0.3">
      <c r="A1034" s="831">
        <v>4</v>
      </c>
      <c r="B1034" s="832" t="s">
        <v>1698</v>
      </c>
      <c r="C1034" s="832" t="s">
        <v>1705</v>
      </c>
      <c r="D1034" s="833" t="s">
        <v>3118</v>
      </c>
      <c r="E1034" s="834" t="s">
        <v>1723</v>
      </c>
      <c r="F1034" s="832" t="s">
        <v>1699</v>
      </c>
      <c r="G1034" s="832" t="s">
        <v>1760</v>
      </c>
      <c r="H1034" s="832" t="s">
        <v>597</v>
      </c>
      <c r="I1034" s="832" t="s">
        <v>3001</v>
      </c>
      <c r="J1034" s="832" t="s">
        <v>1028</v>
      </c>
      <c r="K1034" s="832" t="s">
        <v>3002</v>
      </c>
      <c r="L1034" s="835">
        <v>147.26</v>
      </c>
      <c r="M1034" s="835">
        <v>147.26</v>
      </c>
      <c r="N1034" s="832">
        <v>1</v>
      </c>
      <c r="O1034" s="836">
        <v>1</v>
      </c>
      <c r="P1034" s="835">
        <v>147.26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4</v>
      </c>
      <c r="B1035" s="832" t="s">
        <v>1698</v>
      </c>
      <c r="C1035" s="832" t="s">
        <v>1705</v>
      </c>
      <c r="D1035" s="833" t="s">
        <v>3118</v>
      </c>
      <c r="E1035" s="834" t="s">
        <v>1723</v>
      </c>
      <c r="F1035" s="832" t="s">
        <v>1699</v>
      </c>
      <c r="G1035" s="832" t="s">
        <v>1763</v>
      </c>
      <c r="H1035" s="832" t="s">
        <v>555</v>
      </c>
      <c r="I1035" s="832" t="s">
        <v>1764</v>
      </c>
      <c r="J1035" s="832" t="s">
        <v>670</v>
      </c>
      <c r="K1035" s="832" t="s">
        <v>1765</v>
      </c>
      <c r="L1035" s="835">
        <v>32.25</v>
      </c>
      <c r="M1035" s="835">
        <v>32.25</v>
      </c>
      <c r="N1035" s="832">
        <v>1</v>
      </c>
      <c r="O1035" s="836">
        <v>0.5</v>
      </c>
      <c r="P1035" s="835">
        <v>32.25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4</v>
      </c>
      <c r="B1036" s="832" t="s">
        <v>1698</v>
      </c>
      <c r="C1036" s="832" t="s">
        <v>1705</v>
      </c>
      <c r="D1036" s="833" t="s">
        <v>3118</v>
      </c>
      <c r="E1036" s="834" t="s">
        <v>1723</v>
      </c>
      <c r="F1036" s="832" t="s">
        <v>1699</v>
      </c>
      <c r="G1036" s="832" t="s">
        <v>1763</v>
      </c>
      <c r="H1036" s="832" t="s">
        <v>555</v>
      </c>
      <c r="I1036" s="832" t="s">
        <v>1816</v>
      </c>
      <c r="J1036" s="832" t="s">
        <v>670</v>
      </c>
      <c r="K1036" s="832" t="s">
        <v>1817</v>
      </c>
      <c r="L1036" s="835">
        <v>103.67</v>
      </c>
      <c r="M1036" s="835">
        <v>103.67</v>
      </c>
      <c r="N1036" s="832">
        <v>1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4</v>
      </c>
      <c r="B1037" s="832" t="s">
        <v>1698</v>
      </c>
      <c r="C1037" s="832" t="s">
        <v>1705</v>
      </c>
      <c r="D1037" s="833" t="s">
        <v>3118</v>
      </c>
      <c r="E1037" s="834" t="s">
        <v>1723</v>
      </c>
      <c r="F1037" s="832" t="s">
        <v>1699</v>
      </c>
      <c r="G1037" s="832" t="s">
        <v>1891</v>
      </c>
      <c r="H1037" s="832" t="s">
        <v>555</v>
      </c>
      <c r="I1037" s="832" t="s">
        <v>2228</v>
      </c>
      <c r="J1037" s="832" t="s">
        <v>2229</v>
      </c>
      <c r="K1037" s="832" t="s">
        <v>2230</v>
      </c>
      <c r="L1037" s="835">
        <v>42.09</v>
      </c>
      <c r="M1037" s="835">
        <v>42.09</v>
      </c>
      <c r="N1037" s="832">
        <v>1</v>
      </c>
      <c r="O1037" s="836">
        <v>1</v>
      </c>
      <c r="P1037" s="835">
        <v>42.09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4</v>
      </c>
      <c r="B1038" s="832" t="s">
        <v>1698</v>
      </c>
      <c r="C1038" s="832" t="s">
        <v>1705</v>
      </c>
      <c r="D1038" s="833" t="s">
        <v>3118</v>
      </c>
      <c r="E1038" s="834" t="s">
        <v>1723</v>
      </c>
      <c r="F1038" s="832" t="s">
        <v>1699</v>
      </c>
      <c r="G1038" s="832" t="s">
        <v>2295</v>
      </c>
      <c r="H1038" s="832" t="s">
        <v>555</v>
      </c>
      <c r="I1038" s="832" t="s">
        <v>2852</v>
      </c>
      <c r="J1038" s="832" t="s">
        <v>2297</v>
      </c>
      <c r="K1038" s="832" t="s">
        <v>2298</v>
      </c>
      <c r="L1038" s="835">
        <v>453.79</v>
      </c>
      <c r="M1038" s="835">
        <v>1361.3700000000001</v>
      </c>
      <c r="N1038" s="832">
        <v>3</v>
      </c>
      <c r="O1038" s="836">
        <v>2</v>
      </c>
      <c r="P1038" s="835">
        <v>1361.3700000000001</v>
      </c>
      <c r="Q1038" s="837">
        <v>1</v>
      </c>
      <c r="R1038" s="832">
        <v>3</v>
      </c>
      <c r="S1038" s="837">
        <v>1</v>
      </c>
      <c r="T1038" s="836">
        <v>2</v>
      </c>
      <c r="U1038" s="838">
        <v>1</v>
      </c>
    </row>
    <row r="1039" spans="1:21" ht="14.4" customHeight="1" x14ac:dyDescent="0.3">
      <c r="A1039" s="831">
        <v>4</v>
      </c>
      <c r="B1039" s="832" t="s">
        <v>1698</v>
      </c>
      <c r="C1039" s="832" t="s">
        <v>1705</v>
      </c>
      <c r="D1039" s="833" t="s">
        <v>3118</v>
      </c>
      <c r="E1039" s="834" t="s">
        <v>1723</v>
      </c>
      <c r="F1039" s="832" t="s">
        <v>1699</v>
      </c>
      <c r="G1039" s="832" t="s">
        <v>1769</v>
      </c>
      <c r="H1039" s="832" t="s">
        <v>597</v>
      </c>
      <c r="I1039" s="832" t="s">
        <v>1446</v>
      </c>
      <c r="J1039" s="832" t="s">
        <v>1447</v>
      </c>
      <c r="K1039" s="832" t="s">
        <v>1448</v>
      </c>
      <c r="L1039" s="835">
        <v>0</v>
      </c>
      <c r="M1039" s="835">
        <v>0</v>
      </c>
      <c r="N1039" s="832">
        <v>3</v>
      </c>
      <c r="O1039" s="836">
        <v>2.5</v>
      </c>
      <c r="P1039" s="835">
        <v>0</v>
      </c>
      <c r="Q1039" s="837"/>
      <c r="R1039" s="832">
        <v>2</v>
      </c>
      <c r="S1039" s="837">
        <v>0.66666666666666663</v>
      </c>
      <c r="T1039" s="836">
        <v>1.5</v>
      </c>
      <c r="U1039" s="838">
        <v>0.6</v>
      </c>
    </row>
    <row r="1040" spans="1:21" ht="14.4" customHeight="1" x14ac:dyDescent="0.3">
      <c r="A1040" s="831">
        <v>4</v>
      </c>
      <c r="B1040" s="832" t="s">
        <v>1698</v>
      </c>
      <c r="C1040" s="832" t="s">
        <v>1705</v>
      </c>
      <c r="D1040" s="833" t="s">
        <v>3118</v>
      </c>
      <c r="E1040" s="834" t="s">
        <v>1723</v>
      </c>
      <c r="F1040" s="832" t="s">
        <v>1699</v>
      </c>
      <c r="G1040" s="832" t="s">
        <v>1771</v>
      </c>
      <c r="H1040" s="832" t="s">
        <v>597</v>
      </c>
      <c r="I1040" s="832" t="s">
        <v>1530</v>
      </c>
      <c r="J1040" s="832" t="s">
        <v>970</v>
      </c>
      <c r="K1040" s="832" t="s">
        <v>1531</v>
      </c>
      <c r="L1040" s="835">
        <v>154.36000000000001</v>
      </c>
      <c r="M1040" s="835">
        <v>1543.6000000000004</v>
      </c>
      <c r="N1040" s="832">
        <v>10</v>
      </c>
      <c r="O1040" s="836">
        <v>8.5</v>
      </c>
      <c r="P1040" s="835">
        <v>1543.6000000000004</v>
      </c>
      <c r="Q1040" s="837">
        <v>1</v>
      </c>
      <c r="R1040" s="832">
        <v>10</v>
      </c>
      <c r="S1040" s="837">
        <v>1</v>
      </c>
      <c r="T1040" s="836">
        <v>8.5</v>
      </c>
      <c r="U1040" s="838">
        <v>1</v>
      </c>
    </row>
    <row r="1041" spans="1:21" ht="14.4" customHeight="1" x14ac:dyDescent="0.3">
      <c r="A1041" s="831">
        <v>4</v>
      </c>
      <c r="B1041" s="832" t="s">
        <v>1698</v>
      </c>
      <c r="C1041" s="832" t="s">
        <v>1705</v>
      </c>
      <c r="D1041" s="833" t="s">
        <v>3118</v>
      </c>
      <c r="E1041" s="834" t="s">
        <v>1723</v>
      </c>
      <c r="F1041" s="832" t="s">
        <v>1701</v>
      </c>
      <c r="G1041" s="832" t="s">
        <v>1906</v>
      </c>
      <c r="H1041" s="832" t="s">
        <v>555</v>
      </c>
      <c r="I1041" s="832" t="s">
        <v>2908</v>
      </c>
      <c r="J1041" s="832" t="s">
        <v>2909</v>
      </c>
      <c r="K1041" s="832" t="s">
        <v>2910</v>
      </c>
      <c r="L1041" s="835">
        <v>35.130000000000003</v>
      </c>
      <c r="M1041" s="835">
        <v>35.130000000000003</v>
      </c>
      <c r="N1041" s="832">
        <v>1</v>
      </c>
      <c r="O1041" s="836">
        <v>1</v>
      </c>
      <c r="P1041" s="835">
        <v>35.130000000000003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4</v>
      </c>
      <c r="B1042" s="832" t="s">
        <v>1698</v>
      </c>
      <c r="C1042" s="832" t="s">
        <v>1705</v>
      </c>
      <c r="D1042" s="833" t="s">
        <v>3118</v>
      </c>
      <c r="E1042" s="834" t="s">
        <v>1723</v>
      </c>
      <c r="F1042" s="832" t="s">
        <v>1701</v>
      </c>
      <c r="G1042" s="832" t="s">
        <v>1906</v>
      </c>
      <c r="H1042" s="832" t="s">
        <v>555</v>
      </c>
      <c r="I1042" s="832" t="s">
        <v>1907</v>
      </c>
      <c r="J1042" s="832" t="s">
        <v>1908</v>
      </c>
      <c r="K1042" s="832" t="s">
        <v>1909</v>
      </c>
      <c r="L1042" s="835">
        <v>255.41</v>
      </c>
      <c r="M1042" s="835">
        <v>255.41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4</v>
      </c>
      <c r="B1043" s="832" t="s">
        <v>1698</v>
      </c>
      <c r="C1043" s="832" t="s">
        <v>1705</v>
      </c>
      <c r="D1043" s="833" t="s">
        <v>3118</v>
      </c>
      <c r="E1043" s="834" t="s">
        <v>1723</v>
      </c>
      <c r="F1043" s="832" t="s">
        <v>1701</v>
      </c>
      <c r="G1043" s="832" t="s">
        <v>1906</v>
      </c>
      <c r="H1043" s="832" t="s">
        <v>555</v>
      </c>
      <c r="I1043" s="832" t="s">
        <v>3003</v>
      </c>
      <c r="J1043" s="832" t="s">
        <v>1911</v>
      </c>
      <c r="K1043" s="832" t="s">
        <v>3004</v>
      </c>
      <c r="L1043" s="835">
        <v>25</v>
      </c>
      <c r="M1043" s="835">
        <v>25</v>
      </c>
      <c r="N1043" s="832">
        <v>1</v>
      </c>
      <c r="O1043" s="836">
        <v>1</v>
      </c>
      <c r="P1043" s="835">
        <v>25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4</v>
      </c>
      <c r="B1044" s="832" t="s">
        <v>1698</v>
      </c>
      <c r="C1044" s="832" t="s">
        <v>1705</v>
      </c>
      <c r="D1044" s="833" t="s">
        <v>3118</v>
      </c>
      <c r="E1044" s="834" t="s">
        <v>1723</v>
      </c>
      <c r="F1044" s="832" t="s">
        <v>1701</v>
      </c>
      <c r="G1044" s="832" t="s">
        <v>1906</v>
      </c>
      <c r="H1044" s="832" t="s">
        <v>555</v>
      </c>
      <c r="I1044" s="832" t="s">
        <v>1910</v>
      </c>
      <c r="J1044" s="832" t="s">
        <v>1911</v>
      </c>
      <c r="K1044" s="832" t="s">
        <v>1912</v>
      </c>
      <c r="L1044" s="835">
        <v>56.25</v>
      </c>
      <c r="M1044" s="835">
        <v>168.75</v>
      </c>
      <c r="N1044" s="832">
        <v>3</v>
      </c>
      <c r="O1044" s="836">
        <v>3</v>
      </c>
      <c r="P1044" s="835">
        <v>168.75</v>
      </c>
      <c r="Q1044" s="837">
        <v>1</v>
      </c>
      <c r="R1044" s="832">
        <v>3</v>
      </c>
      <c r="S1044" s="837">
        <v>1</v>
      </c>
      <c r="T1044" s="836">
        <v>3</v>
      </c>
      <c r="U1044" s="838">
        <v>1</v>
      </c>
    </row>
    <row r="1045" spans="1:21" ht="14.4" customHeight="1" x14ac:dyDescent="0.3">
      <c r="A1045" s="831">
        <v>4</v>
      </c>
      <c r="B1045" s="832" t="s">
        <v>1698</v>
      </c>
      <c r="C1045" s="832" t="s">
        <v>1705</v>
      </c>
      <c r="D1045" s="833" t="s">
        <v>3118</v>
      </c>
      <c r="E1045" s="834" t="s">
        <v>1723</v>
      </c>
      <c r="F1045" s="832" t="s">
        <v>1701</v>
      </c>
      <c r="G1045" s="832" t="s">
        <v>1906</v>
      </c>
      <c r="H1045" s="832" t="s">
        <v>555</v>
      </c>
      <c r="I1045" s="832" t="s">
        <v>2163</v>
      </c>
      <c r="J1045" s="832" t="s">
        <v>1911</v>
      </c>
      <c r="K1045" s="832" t="s">
        <v>2164</v>
      </c>
      <c r="L1045" s="835">
        <v>100</v>
      </c>
      <c r="M1045" s="835">
        <v>900</v>
      </c>
      <c r="N1045" s="832">
        <v>9</v>
      </c>
      <c r="O1045" s="836">
        <v>9</v>
      </c>
      <c r="P1045" s="835">
        <v>800</v>
      </c>
      <c r="Q1045" s="837">
        <v>0.88888888888888884</v>
      </c>
      <c r="R1045" s="832">
        <v>8</v>
      </c>
      <c r="S1045" s="837">
        <v>0.88888888888888884</v>
      </c>
      <c r="T1045" s="836">
        <v>8</v>
      </c>
      <c r="U1045" s="838">
        <v>0.88888888888888884</v>
      </c>
    </row>
    <row r="1046" spans="1:21" ht="14.4" customHeight="1" x14ac:dyDescent="0.3">
      <c r="A1046" s="831">
        <v>4</v>
      </c>
      <c r="B1046" s="832" t="s">
        <v>1698</v>
      </c>
      <c r="C1046" s="832" t="s">
        <v>1705</v>
      </c>
      <c r="D1046" s="833" t="s">
        <v>3118</v>
      </c>
      <c r="E1046" s="834" t="s">
        <v>1723</v>
      </c>
      <c r="F1046" s="832" t="s">
        <v>1701</v>
      </c>
      <c r="G1046" s="832" t="s">
        <v>1906</v>
      </c>
      <c r="H1046" s="832" t="s">
        <v>555</v>
      </c>
      <c r="I1046" s="832" t="s">
        <v>2914</v>
      </c>
      <c r="J1046" s="832" t="s">
        <v>2912</v>
      </c>
      <c r="K1046" s="832" t="s">
        <v>2915</v>
      </c>
      <c r="L1046" s="835">
        <v>50</v>
      </c>
      <c r="M1046" s="835">
        <v>200</v>
      </c>
      <c r="N1046" s="832">
        <v>4</v>
      </c>
      <c r="O1046" s="836">
        <v>1</v>
      </c>
      <c r="P1046" s="835">
        <v>200</v>
      </c>
      <c r="Q1046" s="837">
        <v>1</v>
      </c>
      <c r="R1046" s="832">
        <v>4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4</v>
      </c>
      <c r="B1047" s="832" t="s">
        <v>1698</v>
      </c>
      <c r="C1047" s="832" t="s">
        <v>1705</v>
      </c>
      <c r="D1047" s="833" t="s">
        <v>3118</v>
      </c>
      <c r="E1047" s="834" t="s">
        <v>1723</v>
      </c>
      <c r="F1047" s="832" t="s">
        <v>1701</v>
      </c>
      <c r="G1047" s="832" t="s">
        <v>1906</v>
      </c>
      <c r="H1047" s="832" t="s">
        <v>555</v>
      </c>
      <c r="I1047" s="832" t="s">
        <v>2531</v>
      </c>
      <c r="J1047" s="832" t="s">
        <v>2532</v>
      </c>
      <c r="K1047" s="832" t="s">
        <v>2533</v>
      </c>
      <c r="L1047" s="835">
        <v>99</v>
      </c>
      <c r="M1047" s="835">
        <v>297</v>
      </c>
      <c r="N1047" s="832">
        <v>3</v>
      </c>
      <c r="O1047" s="836">
        <v>1</v>
      </c>
      <c r="P1047" s="835">
        <v>297</v>
      </c>
      <c r="Q1047" s="837">
        <v>1</v>
      </c>
      <c r="R1047" s="832">
        <v>3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4</v>
      </c>
      <c r="B1048" s="832" t="s">
        <v>1698</v>
      </c>
      <c r="C1048" s="832" t="s">
        <v>1705</v>
      </c>
      <c r="D1048" s="833" t="s">
        <v>3118</v>
      </c>
      <c r="E1048" s="834" t="s">
        <v>1723</v>
      </c>
      <c r="F1048" s="832" t="s">
        <v>1701</v>
      </c>
      <c r="G1048" s="832" t="s">
        <v>1906</v>
      </c>
      <c r="H1048" s="832" t="s">
        <v>555</v>
      </c>
      <c r="I1048" s="832" t="s">
        <v>2656</v>
      </c>
      <c r="J1048" s="832" t="s">
        <v>2657</v>
      </c>
      <c r="K1048" s="832" t="s">
        <v>2658</v>
      </c>
      <c r="L1048" s="835">
        <v>173.96</v>
      </c>
      <c r="M1048" s="835">
        <v>173.96</v>
      </c>
      <c r="N1048" s="832">
        <v>1</v>
      </c>
      <c r="O1048" s="836">
        <v>1</v>
      </c>
      <c r="P1048" s="835">
        <v>173.96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4</v>
      </c>
      <c r="B1049" s="832" t="s">
        <v>1698</v>
      </c>
      <c r="C1049" s="832" t="s">
        <v>1705</v>
      </c>
      <c r="D1049" s="833" t="s">
        <v>3118</v>
      </c>
      <c r="E1049" s="834" t="s">
        <v>1723</v>
      </c>
      <c r="F1049" s="832" t="s">
        <v>1701</v>
      </c>
      <c r="G1049" s="832" t="s">
        <v>2168</v>
      </c>
      <c r="H1049" s="832" t="s">
        <v>555</v>
      </c>
      <c r="I1049" s="832" t="s">
        <v>2169</v>
      </c>
      <c r="J1049" s="832" t="s">
        <v>2170</v>
      </c>
      <c r="K1049" s="832" t="s">
        <v>2171</v>
      </c>
      <c r="L1049" s="835">
        <v>410</v>
      </c>
      <c r="M1049" s="835">
        <v>7380</v>
      </c>
      <c r="N1049" s="832">
        <v>18</v>
      </c>
      <c r="O1049" s="836">
        <v>18</v>
      </c>
      <c r="P1049" s="835">
        <v>6970</v>
      </c>
      <c r="Q1049" s="837">
        <v>0.94444444444444442</v>
      </c>
      <c r="R1049" s="832">
        <v>17</v>
      </c>
      <c r="S1049" s="837">
        <v>0.94444444444444442</v>
      </c>
      <c r="T1049" s="836">
        <v>17</v>
      </c>
      <c r="U1049" s="838">
        <v>0.94444444444444442</v>
      </c>
    </row>
    <row r="1050" spans="1:21" ht="14.4" customHeight="1" x14ac:dyDescent="0.3">
      <c r="A1050" s="831">
        <v>4</v>
      </c>
      <c r="B1050" s="832" t="s">
        <v>1698</v>
      </c>
      <c r="C1050" s="832" t="s">
        <v>1705</v>
      </c>
      <c r="D1050" s="833" t="s">
        <v>3118</v>
      </c>
      <c r="E1050" s="834" t="s">
        <v>1723</v>
      </c>
      <c r="F1050" s="832" t="s">
        <v>1701</v>
      </c>
      <c r="G1050" s="832" t="s">
        <v>2168</v>
      </c>
      <c r="H1050" s="832" t="s">
        <v>555</v>
      </c>
      <c r="I1050" s="832" t="s">
        <v>2172</v>
      </c>
      <c r="J1050" s="832" t="s">
        <v>2173</v>
      </c>
      <c r="K1050" s="832" t="s">
        <v>2174</v>
      </c>
      <c r="L1050" s="835">
        <v>566</v>
      </c>
      <c r="M1050" s="835">
        <v>1132</v>
      </c>
      <c r="N1050" s="832">
        <v>2</v>
      </c>
      <c r="O1050" s="836">
        <v>2</v>
      </c>
      <c r="P1050" s="835">
        <v>566</v>
      </c>
      <c r="Q1050" s="837">
        <v>0.5</v>
      </c>
      <c r="R1050" s="832">
        <v>1</v>
      </c>
      <c r="S1050" s="837">
        <v>0.5</v>
      </c>
      <c r="T1050" s="836">
        <v>1</v>
      </c>
      <c r="U1050" s="838">
        <v>0.5</v>
      </c>
    </row>
    <row r="1051" spans="1:21" ht="14.4" customHeight="1" x14ac:dyDescent="0.3">
      <c r="A1051" s="831">
        <v>4</v>
      </c>
      <c r="B1051" s="832" t="s">
        <v>1698</v>
      </c>
      <c r="C1051" s="832" t="s">
        <v>1705</v>
      </c>
      <c r="D1051" s="833" t="s">
        <v>3118</v>
      </c>
      <c r="E1051" s="834" t="s">
        <v>1723</v>
      </c>
      <c r="F1051" s="832" t="s">
        <v>1701</v>
      </c>
      <c r="G1051" s="832" t="s">
        <v>2175</v>
      </c>
      <c r="H1051" s="832" t="s">
        <v>555</v>
      </c>
      <c r="I1051" s="832" t="s">
        <v>2176</v>
      </c>
      <c r="J1051" s="832" t="s">
        <v>2177</v>
      </c>
      <c r="K1051" s="832" t="s">
        <v>2178</v>
      </c>
      <c r="L1051" s="835">
        <v>900</v>
      </c>
      <c r="M1051" s="835">
        <v>23400</v>
      </c>
      <c r="N1051" s="832">
        <v>26</v>
      </c>
      <c r="O1051" s="836">
        <v>26</v>
      </c>
      <c r="P1051" s="835">
        <v>23400</v>
      </c>
      <c r="Q1051" s="837">
        <v>1</v>
      </c>
      <c r="R1051" s="832">
        <v>26</v>
      </c>
      <c r="S1051" s="837">
        <v>1</v>
      </c>
      <c r="T1051" s="836">
        <v>26</v>
      </c>
      <c r="U1051" s="838">
        <v>1</v>
      </c>
    </row>
    <row r="1052" spans="1:21" ht="14.4" customHeight="1" x14ac:dyDescent="0.3">
      <c r="A1052" s="831">
        <v>4</v>
      </c>
      <c r="B1052" s="832" t="s">
        <v>1698</v>
      </c>
      <c r="C1052" s="832" t="s">
        <v>1705</v>
      </c>
      <c r="D1052" s="833" t="s">
        <v>3118</v>
      </c>
      <c r="E1052" s="834" t="s">
        <v>1723</v>
      </c>
      <c r="F1052" s="832" t="s">
        <v>1701</v>
      </c>
      <c r="G1052" s="832" t="s">
        <v>2175</v>
      </c>
      <c r="H1052" s="832" t="s">
        <v>555</v>
      </c>
      <c r="I1052" s="832" t="s">
        <v>2682</v>
      </c>
      <c r="J1052" s="832" t="s">
        <v>2683</v>
      </c>
      <c r="K1052" s="832" t="s">
        <v>2684</v>
      </c>
      <c r="L1052" s="835">
        <v>378.48</v>
      </c>
      <c r="M1052" s="835">
        <v>756.96</v>
      </c>
      <c r="N1052" s="832">
        <v>2</v>
      </c>
      <c r="O1052" s="836">
        <v>2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4</v>
      </c>
      <c r="B1053" s="832" t="s">
        <v>1698</v>
      </c>
      <c r="C1053" s="832" t="s">
        <v>1705</v>
      </c>
      <c r="D1053" s="833" t="s">
        <v>3118</v>
      </c>
      <c r="E1053" s="834" t="s">
        <v>1723</v>
      </c>
      <c r="F1053" s="832" t="s">
        <v>1701</v>
      </c>
      <c r="G1053" s="832" t="s">
        <v>2175</v>
      </c>
      <c r="H1053" s="832" t="s">
        <v>555</v>
      </c>
      <c r="I1053" s="832" t="s">
        <v>2987</v>
      </c>
      <c r="J1053" s="832" t="s">
        <v>2988</v>
      </c>
      <c r="K1053" s="832" t="s">
        <v>2989</v>
      </c>
      <c r="L1053" s="835">
        <v>378.48</v>
      </c>
      <c r="M1053" s="835">
        <v>1513.92</v>
      </c>
      <c r="N1053" s="832">
        <v>4</v>
      </c>
      <c r="O1053" s="836">
        <v>4</v>
      </c>
      <c r="P1053" s="835">
        <v>1135.44</v>
      </c>
      <c r="Q1053" s="837">
        <v>0.75</v>
      </c>
      <c r="R1053" s="832">
        <v>3</v>
      </c>
      <c r="S1053" s="837">
        <v>0.75</v>
      </c>
      <c r="T1053" s="836">
        <v>3</v>
      </c>
      <c r="U1053" s="838">
        <v>0.75</v>
      </c>
    </row>
    <row r="1054" spans="1:21" ht="14.4" customHeight="1" x14ac:dyDescent="0.3">
      <c r="A1054" s="831">
        <v>4</v>
      </c>
      <c r="B1054" s="832" t="s">
        <v>1698</v>
      </c>
      <c r="C1054" s="832" t="s">
        <v>1705</v>
      </c>
      <c r="D1054" s="833" t="s">
        <v>3118</v>
      </c>
      <c r="E1054" s="834" t="s">
        <v>1723</v>
      </c>
      <c r="F1054" s="832" t="s">
        <v>1701</v>
      </c>
      <c r="G1054" s="832" t="s">
        <v>2175</v>
      </c>
      <c r="H1054" s="832" t="s">
        <v>555</v>
      </c>
      <c r="I1054" s="832" t="s">
        <v>3005</v>
      </c>
      <c r="J1054" s="832" t="s">
        <v>3006</v>
      </c>
      <c r="K1054" s="832" t="s">
        <v>3007</v>
      </c>
      <c r="L1054" s="835">
        <v>378.48</v>
      </c>
      <c r="M1054" s="835">
        <v>378.48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4</v>
      </c>
      <c r="B1055" s="832" t="s">
        <v>1698</v>
      </c>
      <c r="C1055" s="832" t="s">
        <v>1705</v>
      </c>
      <c r="D1055" s="833" t="s">
        <v>3118</v>
      </c>
      <c r="E1055" s="834" t="s">
        <v>1723</v>
      </c>
      <c r="F1055" s="832" t="s">
        <v>1701</v>
      </c>
      <c r="G1055" s="832" t="s">
        <v>2175</v>
      </c>
      <c r="H1055" s="832" t="s">
        <v>555</v>
      </c>
      <c r="I1055" s="832" t="s">
        <v>3008</v>
      </c>
      <c r="J1055" s="832" t="s">
        <v>3009</v>
      </c>
      <c r="K1055" s="832" t="s">
        <v>3010</v>
      </c>
      <c r="L1055" s="835">
        <v>906.78</v>
      </c>
      <c r="M1055" s="835">
        <v>2720.34</v>
      </c>
      <c r="N1055" s="832">
        <v>3</v>
      </c>
      <c r="O1055" s="836">
        <v>3</v>
      </c>
      <c r="P1055" s="835">
        <v>906.78</v>
      </c>
      <c r="Q1055" s="837">
        <v>0.33333333333333331</v>
      </c>
      <c r="R1055" s="832">
        <v>1</v>
      </c>
      <c r="S1055" s="837">
        <v>0.33333333333333331</v>
      </c>
      <c r="T1055" s="836">
        <v>1</v>
      </c>
      <c r="U1055" s="838">
        <v>0.33333333333333331</v>
      </c>
    </row>
    <row r="1056" spans="1:21" ht="14.4" customHeight="1" x14ac:dyDescent="0.3">
      <c r="A1056" s="831">
        <v>4</v>
      </c>
      <c r="B1056" s="832" t="s">
        <v>1698</v>
      </c>
      <c r="C1056" s="832" t="s">
        <v>1705</v>
      </c>
      <c r="D1056" s="833" t="s">
        <v>3118</v>
      </c>
      <c r="E1056" s="834" t="s">
        <v>1745</v>
      </c>
      <c r="F1056" s="832" t="s">
        <v>1699</v>
      </c>
      <c r="G1056" s="832" t="s">
        <v>2256</v>
      </c>
      <c r="H1056" s="832" t="s">
        <v>555</v>
      </c>
      <c r="I1056" s="832" t="s">
        <v>2257</v>
      </c>
      <c r="J1056" s="832" t="s">
        <v>2258</v>
      </c>
      <c r="K1056" s="832" t="s">
        <v>2259</v>
      </c>
      <c r="L1056" s="835">
        <v>78.33</v>
      </c>
      <c r="M1056" s="835">
        <v>78.33</v>
      </c>
      <c r="N1056" s="832">
        <v>1</v>
      </c>
      <c r="O1056" s="836">
        <v>0.5</v>
      </c>
      <c r="P1056" s="835">
        <v>78.33</v>
      </c>
      <c r="Q1056" s="837">
        <v>1</v>
      </c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4</v>
      </c>
      <c r="B1057" s="832" t="s">
        <v>1698</v>
      </c>
      <c r="C1057" s="832" t="s">
        <v>1705</v>
      </c>
      <c r="D1057" s="833" t="s">
        <v>3118</v>
      </c>
      <c r="E1057" s="834" t="s">
        <v>1745</v>
      </c>
      <c r="F1057" s="832" t="s">
        <v>1699</v>
      </c>
      <c r="G1057" s="832" t="s">
        <v>2186</v>
      </c>
      <c r="H1057" s="832" t="s">
        <v>555</v>
      </c>
      <c r="I1057" s="832" t="s">
        <v>2481</v>
      </c>
      <c r="J1057" s="832" t="s">
        <v>2188</v>
      </c>
      <c r="K1057" s="832" t="s">
        <v>2482</v>
      </c>
      <c r="L1057" s="835">
        <v>91.11</v>
      </c>
      <c r="M1057" s="835">
        <v>91.11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4</v>
      </c>
      <c r="B1058" s="832" t="s">
        <v>1698</v>
      </c>
      <c r="C1058" s="832" t="s">
        <v>1705</v>
      </c>
      <c r="D1058" s="833" t="s">
        <v>3118</v>
      </c>
      <c r="E1058" s="834" t="s">
        <v>1745</v>
      </c>
      <c r="F1058" s="832" t="s">
        <v>1699</v>
      </c>
      <c r="G1058" s="832" t="s">
        <v>1891</v>
      </c>
      <c r="H1058" s="832" t="s">
        <v>555</v>
      </c>
      <c r="I1058" s="832" t="s">
        <v>1892</v>
      </c>
      <c r="J1058" s="832" t="s">
        <v>600</v>
      </c>
      <c r="K1058" s="832" t="s">
        <v>1893</v>
      </c>
      <c r="L1058" s="835">
        <v>52.61</v>
      </c>
      <c r="M1058" s="835">
        <v>105.22</v>
      </c>
      <c r="N1058" s="832">
        <v>2</v>
      </c>
      <c r="O1058" s="836">
        <v>2</v>
      </c>
      <c r="P1058" s="835">
        <v>105.22</v>
      </c>
      <c r="Q1058" s="837">
        <v>1</v>
      </c>
      <c r="R1058" s="832">
        <v>2</v>
      </c>
      <c r="S1058" s="837">
        <v>1</v>
      </c>
      <c r="T1058" s="836">
        <v>2</v>
      </c>
      <c r="U1058" s="838">
        <v>1</v>
      </c>
    </row>
    <row r="1059" spans="1:21" ht="14.4" customHeight="1" x14ac:dyDescent="0.3">
      <c r="A1059" s="831">
        <v>4</v>
      </c>
      <c r="B1059" s="832" t="s">
        <v>1698</v>
      </c>
      <c r="C1059" s="832" t="s">
        <v>1705</v>
      </c>
      <c r="D1059" s="833" t="s">
        <v>3118</v>
      </c>
      <c r="E1059" s="834" t="s">
        <v>1745</v>
      </c>
      <c r="F1059" s="832" t="s">
        <v>1699</v>
      </c>
      <c r="G1059" s="832" t="s">
        <v>1771</v>
      </c>
      <c r="H1059" s="832" t="s">
        <v>597</v>
      </c>
      <c r="I1059" s="832" t="s">
        <v>1530</v>
      </c>
      <c r="J1059" s="832" t="s">
        <v>970</v>
      </c>
      <c r="K1059" s="832" t="s">
        <v>1531</v>
      </c>
      <c r="L1059" s="835">
        <v>154.36000000000001</v>
      </c>
      <c r="M1059" s="835">
        <v>308.72000000000003</v>
      </c>
      <c r="N1059" s="832">
        <v>2</v>
      </c>
      <c r="O1059" s="836">
        <v>1.5</v>
      </c>
      <c r="P1059" s="835">
        <v>308.72000000000003</v>
      </c>
      <c r="Q1059" s="837">
        <v>1</v>
      </c>
      <c r="R1059" s="832">
        <v>2</v>
      </c>
      <c r="S1059" s="837">
        <v>1</v>
      </c>
      <c r="T1059" s="836">
        <v>1.5</v>
      </c>
      <c r="U1059" s="838">
        <v>1</v>
      </c>
    </row>
    <row r="1060" spans="1:21" ht="14.4" customHeight="1" x14ac:dyDescent="0.3">
      <c r="A1060" s="831">
        <v>4</v>
      </c>
      <c r="B1060" s="832" t="s">
        <v>1698</v>
      </c>
      <c r="C1060" s="832" t="s">
        <v>1705</v>
      </c>
      <c r="D1060" s="833" t="s">
        <v>3118</v>
      </c>
      <c r="E1060" s="834" t="s">
        <v>1745</v>
      </c>
      <c r="F1060" s="832" t="s">
        <v>1699</v>
      </c>
      <c r="G1060" s="832" t="s">
        <v>1771</v>
      </c>
      <c r="H1060" s="832" t="s">
        <v>597</v>
      </c>
      <c r="I1060" s="832" t="s">
        <v>1528</v>
      </c>
      <c r="J1060" s="832" t="s">
        <v>970</v>
      </c>
      <c r="K1060" s="832" t="s">
        <v>1529</v>
      </c>
      <c r="L1060" s="835">
        <v>225.06</v>
      </c>
      <c r="M1060" s="835">
        <v>225.06</v>
      </c>
      <c r="N1060" s="832">
        <v>1</v>
      </c>
      <c r="O1060" s="836">
        <v>1</v>
      </c>
      <c r="P1060" s="835">
        <v>225.06</v>
      </c>
      <c r="Q1060" s="837">
        <v>1</v>
      </c>
      <c r="R1060" s="832">
        <v>1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4</v>
      </c>
      <c r="B1061" s="832" t="s">
        <v>1698</v>
      </c>
      <c r="C1061" s="832" t="s">
        <v>1705</v>
      </c>
      <c r="D1061" s="833" t="s">
        <v>3118</v>
      </c>
      <c r="E1061" s="834" t="s">
        <v>1745</v>
      </c>
      <c r="F1061" s="832" t="s">
        <v>1701</v>
      </c>
      <c r="G1061" s="832" t="s">
        <v>1906</v>
      </c>
      <c r="H1061" s="832" t="s">
        <v>555</v>
      </c>
      <c r="I1061" s="832" t="s">
        <v>2163</v>
      </c>
      <c r="J1061" s="832" t="s">
        <v>1911</v>
      </c>
      <c r="K1061" s="832" t="s">
        <v>2164</v>
      </c>
      <c r="L1061" s="835">
        <v>100</v>
      </c>
      <c r="M1061" s="835">
        <v>200</v>
      </c>
      <c r="N1061" s="832">
        <v>2</v>
      </c>
      <c r="O1061" s="836">
        <v>2</v>
      </c>
      <c r="P1061" s="835">
        <v>200</v>
      </c>
      <c r="Q1061" s="837">
        <v>1</v>
      </c>
      <c r="R1061" s="832">
        <v>2</v>
      </c>
      <c r="S1061" s="837">
        <v>1</v>
      </c>
      <c r="T1061" s="836">
        <v>2</v>
      </c>
      <c r="U1061" s="838">
        <v>1</v>
      </c>
    </row>
    <row r="1062" spans="1:21" ht="14.4" customHeight="1" x14ac:dyDescent="0.3">
      <c r="A1062" s="831">
        <v>4</v>
      </c>
      <c r="B1062" s="832" t="s">
        <v>1698</v>
      </c>
      <c r="C1062" s="832" t="s">
        <v>1705</v>
      </c>
      <c r="D1062" s="833" t="s">
        <v>3118</v>
      </c>
      <c r="E1062" s="834" t="s">
        <v>1745</v>
      </c>
      <c r="F1062" s="832" t="s">
        <v>1701</v>
      </c>
      <c r="G1062" s="832" t="s">
        <v>2168</v>
      </c>
      <c r="H1062" s="832" t="s">
        <v>555</v>
      </c>
      <c r="I1062" s="832" t="s">
        <v>2169</v>
      </c>
      <c r="J1062" s="832" t="s">
        <v>2170</v>
      </c>
      <c r="K1062" s="832" t="s">
        <v>2171</v>
      </c>
      <c r="L1062" s="835">
        <v>410</v>
      </c>
      <c r="M1062" s="835">
        <v>410</v>
      </c>
      <c r="N1062" s="832">
        <v>1</v>
      </c>
      <c r="O1062" s="836">
        <v>1</v>
      </c>
      <c r="P1062" s="835">
        <v>410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4</v>
      </c>
      <c r="B1063" s="832" t="s">
        <v>1698</v>
      </c>
      <c r="C1063" s="832" t="s">
        <v>1705</v>
      </c>
      <c r="D1063" s="833" t="s">
        <v>3118</v>
      </c>
      <c r="E1063" s="834" t="s">
        <v>1745</v>
      </c>
      <c r="F1063" s="832" t="s">
        <v>1701</v>
      </c>
      <c r="G1063" s="832" t="s">
        <v>2168</v>
      </c>
      <c r="H1063" s="832" t="s">
        <v>555</v>
      </c>
      <c r="I1063" s="832" t="s">
        <v>2172</v>
      </c>
      <c r="J1063" s="832" t="s">
        <v>2173</v>
      </c>
      <c r="K1063" s="832" t="s">
        <v>2174</v>
      </c>
      <c r="L1063" s="835">
        <v>566</v>
      </c>
      <c r="M1063" s="835">
        <v>566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4</v>
      </c>
      <c r="B1064" s="832" t="s">
        <v>1698</v>
      </c>
      <c r="C1064" s="832" t="s">
        <v>1705</v>
      </c>
      <c r="D1064" s="833" t="s">
        <v>3118</v>
      </c>
      <c r="E1064" s="834" t="s">
        <v>1745</v>
      </c>
      <c r="F1064" s="832" t="s">
        <v>1701</v>
      </c>
      <c r="G1064" s="832" t="s">
        <v>2168</v>
      </c>
      <c r="H1064" s="832" t="s">
        <v>555</v>
      </c>
      <c r="I1064" s="832" t="s">
        <v>3011</v>
      </c>
      <c r="J1064" s="832" t="s">
        <v>2173</v>
      </c>
      <c r="K1064" s="832" t="s">
        <v>3012</v>
      </c>
      <c r="L1064" s="835">
        <v>600</v>
      </c>
      <c r="M1064" s="835">
        <v>600</v>
      </c>
      <c r="N1064" s="832">
        <v>1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4</v>
      </c>
      <c r="B1065" s="832" t="s">
        <v>1698</v>
      </c>
      <c r="C1065" s="832" t="s">
        <v>1705</v>
      </c>
      <c r="D1065" s="833" t="s">
        <v>3118</v>
      </c>
      <c r="E1065" s="834" t="s">
        <v>1745</v>
      </c>
      <c r="F1065" s="832" t="s">
        <v>1701</v>
      </c>
      <c r="G1065" s="832" t="s">
        <v>2175</v>
      </c>
      <c r="H1065" s="832" t="s">
        <v>555</v>
      </c>
      <c r="I1065" s="832" t="s">
        <v>2806</v>
      </c>
      <c r="J1065" s="832" t="s">
        <v>2807</v>
      </c>
      <c r="K1065" s="832" t="s">
        <v>2808</v>
      </c>
      <c r="L1065" s="835">
        <v>1800</v>
      </c>
      <c r="M1065" s="835">
        <v>1800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4</v>
      </c>
      <c r="B1066" s="832" t="s">
        <v>1698</v>
      </c>
      <c r="C1066" s="832" t="s">
        <v>1705</v>
      </c>
      <c r="D1066" s="833" t="s">
        <v>3118</v>
      </c>
      <c r="E1066" s="834" t="s">
        <v>1745</v>
      </c>
      <c r="F1066" s="832" t="s">
        <v>1701</v>
      </c>
      <c r="G1066" s="832" t="s">
        <v>2175</v>
      </c>
      <c r="H1066" s="832" t="s">
        <v>555</v>
      </c>
      <c r="I1066" s="832" t="s">
        <v>2176</v>
      </c>
      <c r="J1066" s="832" t="s">
        <v>2177</v>
      </c>
      <c r="K1066" s="832" t="s">
        <v>2178</v>
      </c>
      <c r="L1066" s="835">
        <v>900</v>
      </c>
      <c r="M1066" s="835">
        <v>900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4</v>
      </c>
      <c r="B1067" s="832" t="s">
        <v>1698</v>
      </c>
      <c r="C1067" s="832" t="s">
        <v>1705</v>
      </c>
      <c r="D1067" s="833" t="s">
        <v>3118</v>
      </c>
      <c r="E1067" s="834" t="s">
        <v>1745</v>
      </c>
      <c r="F1067" s="832" t="s">
        <v>1701</v>
      </c>
      <c r="G1067" s="832" t="s">
        <v>2175</v>
      </c>
      <c r="H1067" s="832" t="s">
        <v>555</v>
      </c>
      <c r="I1067" s="832" t="s">
        <v>2987</v>
      </c>
      <c r="J1067" s="832" t="s">
        <v>2988</v>
      </c>
      <c r="K1067" s="832" t="s">
        <v>2989</v>
      </c>
      <c r="L1067" s="835">
        <v>378.48</v>
      </c>
      <c r="M1067" s="835">
        <v>378.48</v>
      </c>
      <c r="N1067" s="832">
        <v>1</v>
      </c>
      <c r="O1067" s="836">
        <v>1</v>
      </c>
      <c r="P1067" s="835">
        <v>378.48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4</v>
      </c>
      <c r="B1068" s="832" t="s">
        <v>1698</v>
      </c>
      <c r="C1068" s="832" t="s">
        <v>1705</v>
      </c>
      <c r="D1068" s="833" t="s">
        <v>3118</v>
      </c>
      <c r="E1068" s="834" t="s">
        <v>1742</v>
      </c>
      <c r="F1068" s="832" t="s">
        <v>1699</v>
      </c>
      <c r="G1068" s="832" t="s">
        <v>3013</v>
      </c>
      <c r="H1068" s="832" t="s">
        <v>555</v>
      </c>
      <c r="I1068" s="832" t="s">
        <v>3014</v>
      </c>
      <c r="J1068" s="832" t="s">
        <v>3015</v>
      </c>
      <c r="K1068" s="832" t="s">
        <v>3016</v>
      </c>
      <c r="L1068" s="835">
        <v>80.23</v>
      </c>
      <c r="M1068" s="835">
        <v>80.23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4</v>
      </c>
      <c r="B1069" s="832" t="s">
        <v>1698</v>
      </c>
      <c r="C1069" s="832" t="s">
        <v>1705</v>
      </c>
      <c r="D1069" s="833" t="s">
        <v>3118</v>
      </c>
      <c r="E1069" s="834" t="s">
        <v>1742</v>
      </c>
      <c r="F1069" s="832" t="s">
        <v>1699</v>
      </c>
      <c r="G1069" s="832" t="s">
        <v>2186</v>
      </c>
      <c r="H1069" s="832" t="s">
        <v>555</v>
      </c>
      <c r="I1069" s="832" t="s">
        <v>3017</v>
      </c>
      <c r="J1069" s="832" t="s">
        <v>2188</v>
      </c>
      <c r="K1069" s="832" t="s">
        <v>3018</v>
      </c>
      <c r="L1069" s="835">
        <v>45.56</v>
      </c>
      <c r="M1069" s="835">
        <v>45.56</v>
      </c>
      <c r="N1069" s="832">
        <v>1</v>
      </c>
      <c r="O1069" s="836">
        <v>1</v>
      </c>
      <c r="P1069" s="835">
        <v>45.56</v>
      </c>
      <c r="Q1069" s="837">
        <v>1</v>
      </c>
      <c r="R1069" s="832">
        <v>1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4</v>
      </c>
      <c r="B1070" s="832" t="s">
        <v>1698</v>
      </c>
      <c r="C1070" s="832" t="s">
        <v>1705</v>
      </c>
      <c r="D1070" s="833" t="s">
        <v>3118</v>
      </c>
      <c r="E1070" s="834" t="s">
        <v>1742</v>
      </c>
      <c r="F1070" s="832" t="s">
        <v>1699</v>
      </c>
      <c r="G1070" s="832" t="s">
        <v>2186</v>
      </c>
      <c r="H1070" s="832" t="s">
        <v>555</v>
      </c>
      <c r="I1070" s="832" t="s">
        <v>3019</v>
      </c>
      <c r="J1070" s="832" t="s">
        <v>2188</v>
      </c>
      <c r="K1070" s="832" t="s">
        <v>2482</v>
      </c>
      <c r="L1070" s="835">
        <v>91.11</v>
      </c>
      <c r="M1070" s="835">
        <v>91.11</v>
      </c>
      <c r="N1070" s="832">
        <v>1</v>
      </c>
      <c r="O1070" s="836">
        <v>1</v>
      </c>
      <c r="P1070" s="835">
        <v>91.11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4</v>
      </c>
      <c r="B1071" s="832" t="s">
        <v>1698</v>
      </c>
      <c r="C1071" s="832" t="s">
        <v>1705</v>
      </c>
      <c r="D1071" s="833" t="s">
        <v>3118</v>
      </c>
      <c r="E1071" s="834" t="s">
        <v>1742</v>
      </c>
      <c r="F1071" s="832" t="s">
        <v>1699</v>
      </c>
      <c r="G1071" s="832" t="s">
        <v>1835</v>
      </c>
      <c r="H1071" s="832" t="s">
        <v>555</v>
      </c>
      <c r="I1071" s="832" t="s">
        <v>1836</v>
      </c>
      <c r="J1071" s="832" t="s">
        <v>979</v>
      </c>
      <c r="K1071" s="832" t="s">
        <v>1837</v>
      </c>
      <c r="L1071" s="835">
        <v>34.19</v>
      </c>
      <c r="M1071" s="835">
        <v>34.19</v>
      </c>
      <c r="N1071" s="832">
        <v>1</v>
      </c>
      <c r="O1071" s="836">
        <v>0.5</v>
      </c>
      <c r="P1071" s="835">
        <v>34.19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4</v>
      </c>
      <c r="B1072" s="832" t="s">
        <v>1698</v>
      </c>
      <c r="C1072" s="832" t="s">
        <v>1705</v>
      </c>
      <c r="D1072" s="833" t="s">
        <v>3118</v>
      </c>
      <c r="E1072" s="834" t="s">
        <v>1742</v>
      </c>
      <c r="F1072" s="832" t="s">
        <v>1699</v>
      </c>
      <c r="G1072" s="832" t="s">
        <v>1760</v>
      </c>
      <c r="H1072" s="832" t="s">
        <v>597</v>
      </c>
      <c r="I1072" s="832" t="s">
        <v>1761</v>
      </c>
      <c r="J1072" s="832" t="s">
        <v>1028</v>
      </c>
      <c r="K1072" s="832" t="s">
        <v>1762</v>
      </c>
      <c r="L1072" s="835">
        <v>736.33</v>
      </c>
      <c r="M1072" s="835">
        <v>736.33</v>
      </c>
      <c r="N1072" s="832">
        <v>1</v>
      </c>
      <c r="O1072" s="836">
        <v>0.5</v>
      </c>
      <c r="P1072" s="835">
        <v>736.33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4</v>
      </c>
      <c r="B1073" s="832" t="s">
        <v>1698</v>
      </c>
      <c r="C1073" s="832" t="s">
        <v>1705</v>
      </c>
      <c r="D1073" s="833" t="s">
        <v>3118</v>
      </c>
      <c r="E1073" s="834" t="s">
        <v>1742</v>
      </c>
      <c r="F1073" s="832" t="s">
        <v>1699</v>
      </c>
      <c r="G1073" s="832" t="s">
        <v>3020</v>
      </c>
      <c r="H1073" s="832" t="s">
        <v>555</v>
      </c>
      <c r="I1073" s="832" t="s">
        <v>3021</v>
      </c>
      <c r="J1073" s="832" t="s">
        <v>3022</v>
      </c>
      <c r="K1073" s="832" t="s">
        <v>3023</v>
      </c>
      <c r="L1073" s="835">
        <v>0</v>
      </c>
      <c r="M1073" s="835">
        <v>0</v>
      </c>
      <c r="N1073" s="832">
        <v>1</v>
      </c>
      <c r="O1073" s="836">
        <v>0.5</v>
      </c>
      <c r="P1073" s="835"/>
      <c r="Q1073" s="837"/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4</v>
      </c>
      <c r="B1074" s="832" t="s">
        <v>1698</v>
      </c>
      <c r="C1074" s="832" t="s">
        <v>1705</v>
      </c>
      <c r="D1074" s="833" t="s">
        <v>3118</v>
      </c>
      <c r="E1074" s="834" t="s">
        <v>1742</v>
      </c>
      <c r="F1074" s="832" t="s">
        <v>1699</v>
      </c>
      <c r="G1074" s="832" t="s">
        <v>3024</v>
      </c>
      <c r="H1074" s="832" t="s">
        <v>555</v>
      </c>
      <c r="I1074" s="832" t="s">
        <v>3025</v>
      </c>
      <c r="J1074" s="832" t="s">
        <v>937</v>
      </c>
      <c r="K1074" s="832" t="s">
        <v>3026</v>
      </c>
      <c r="L1074" s="835">
        <v>65.22</v>
      </c>
      <c r="M1074" s="835">
        <v>65.22</v>
      </c>
      <c r="N1074" s="832">
        <v>1</v>
      </c>
      <c r="O1074" s="836">
        <v>0.5</v>
      </c>
      <c r="P1074" s="835">
        <v>65.22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4</v>
      </c>
      <c r="B1075" s="832" t="s">
        <v>1698</v>
      </c>
      <c r="C1075" s="832" t="s">
        <v>1705</v>
      </c>
      <c r="D1075" s="833" t="s">
        <v>3118</v>
      </c>
      <c r="E1075" s="834" t="s">
        <v>1742</v>
      </c>
      <c r="F1075" s="832" t="s">
        <v>1699</v>
      </c>
      <c r="G1075" s="832" t="s">
        <v>1931</v>
      </c>
      <c r="H1075" s="832" t="s">
        <v>597</v>
      </c>
      <c r="I1075" s="832" t="s">
        <v>1932</v>
      </c>
      <c r="J1075" s="832" t="s">
        <v>923</v>
      </c>
      <c r="K1075" s="832" t="s">
        <v>1933</v>
      </c>
      <c r="L1075" s="835">
        <v>143.09</v>
      </c>
      <c r="M1075" s="835">
        <v>143.09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4</v>
      </c>
      <c r="B1076" s="832" t="s">
        <v>1698</v>
      </c>
      <c r="C1076" s="832" t="s">
        <v>1705</v>
      </c>
      <c r="D1076" s="833" t="s">
        <v>3118</v>
      </c>
      <c r="E1076" s="834" t="s">
        <v>1742</v>
      </c>
      <c r="F1076" s="832" t="s">
        <v>1699</v>
      </c>
      <c r="G1076" s="832" t="s">
        <v>1934</v>
      </c>
      <c r="H1076" s="832" t="s">
        <v>555</v>
      </c>
      <c r="I1076" s="832" t="s">
        <v>2709</v>
      </c>
      <c r="J1076" s="832" t="s">
        <v>2710</v>
      </c>
      <c r="K1076" s="832" t="s">
        <v>2711</v>
      </c>
      <c r="L1076" s="835">
        <v>248.55</v>
      </c>
      <c r="M1076" s="835">
        <v>248.55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4</v>
      </c>
      <c r="B1077" s="832" t="s">
        <v>1698</v>
      </c>
      <c r="C1077" s="832" t="s">
        <v>1705</v>
      </c>
      <c r="D1077" s="833" t="s">
        <v>3118</v>
      </c>
      <c r="E1077" s="834" t="s">
        <v>1742</v>
      </c>
      <c r="F1077" s="832" t="s">
        <v>1699</v>
      </c>
      <c r="G1077" s="832" t="s">
        <v>3027</v>
      </c>
      <c r="H1077" s="832" t="s">
        <v>555</v>
      </c>
      <c r="I1077" s="832" t="s">
        <v>3028</v>
      </c>
      <c r="J1077" s="832" t="s">
        <v>3029</v>
      </c>
      <c r="K1077" s="832" t="s">
        <v>3030</v>
      </c>
      <c r="L1077" s="835">
        <v>316.36</v>
      </c>
      <c r="M1077" s="835">
        <v>316.36</v>
      </c>
      <c r="N1077" s="832">
        <v>1</v>
      </c>
      <c r="O1077" s="836">
        <v>1</v>
      </c>
      <c r="P1077" s="835">
        <v>316.36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4</v>
      </c>
      <c r="B1078" s="832" t="s">
        <v>1698</v>
      </c>
      <c r="C1078" s="832" t="s">
        <v>1705</v>
      </c>
      <c r="D1078" s="833" t="s">
        <v>3118</v>
      </c>
      <c r="E1078" s="834" t="s">
        <v>1742</v>
      </c>
      <c r="F1078" s="832" t="s">
        <v>1699</v>
      </c>
      <c r="G1078" s="832" t="s">
        <v>1878</v>
      </c>
      <c r="H1078" s="832" t="s">
        <v>555</v>
      </c>
      <c r="I1078" s="832" t="s">
        <v>2956</v>
      </c>
      <c r="J1078" s="832" t="s">
        <v>1012</v>
      </c>
      <c r="K1078" s="832" t="s">
        <v>1880</v>
      </c>
      <c r="L1078" s="835">
        <v>0</v>
      </c>
      <c r="M1078" s="835">
        <v>0</v>
      </c>
      <c r="N1078" s="832">
        <v>1</v>
      </c>
      <c r="O1078" s="836">
        <v>0.5</v>
      </c>
      <c r="P1078" s="835">
        <v>0</v>
      </c>
      <c r="Q1078" s="837"/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4</v>
      </c>
      <c r="B1079" s="832" t="s">
        <v>1698</v>
      </c>
      <c r="C1079" s="832" t="s">
        <v>1705</v>
      </c>
      <c r="D1079" s="833" t="s">
        <v>3118</v>
      </c>
      <c r="E1079" s="834" t="s">
        <v>1742</v>
      </c>
      <c r="F1079" s="832" t="s">
        <v>1699</v>
      </c>
      <c r="G1079" s="832" t="s">
        <v>1769</v>
      </c>
      <c r="H1079" s="832" t="s">
        <v>597</v>
      </c>
      <c r="I1079" s="832" t="s">
        <v>1446</v>
      </c>
      <c r="J1079" s="832" t="s">
        <v>1447</v>
      </c>
      <c r="K1079" s="832" t="s">
        <v>1448</v>
      </c>
      <c r="L1079" s="835">
        <v>0</v>
      </c>
      <c r="M1079" s="835">
        <v>0</v>
      </c>
      <c r="N1079" s="832">
        <v>3</v>
      </c>
      <c r="O1079" s="836">
        <v>2.5</v>
      </c>
      <c r="P1079" s="835">
        <v>0</v>
      </c>
      <c r="Q1079" s="837"/>
      <c r="R1079" s="832">
        <v>2</v>
      </c>
      <c r="S1079" s="837">
        <v>0.66666666666666663</v>
      </c>
      <c r="T1079" s="836">
        <v>1.5</v>
      </c>
      <c r="U1079" s="838">
        <v>0.6</v>
      </c>
    </row>
    <row r="1080" spans="1:21" ht="14.4" customHeight="1" x14ac:dyDescent="0.3">
      <c r="A1080" s="831">
        <v>4</v>
      </c>
      <c r="B1080" s="832" t="s">
        <v>1698</v>
      </c>
      <c r="C1080" s="832" t="s">
        <v>1705</v>
      </c>
      <c r="D1080" s="833" t="s">
        <v>3118</v>
      </c>
      <c r="E1080" s="834" t="s">
        <v>1742</v>
      </c>
      <c r="F1080" s="832" t="s">
        <v>1699</v>
      </c>
      <c r="G1080" s="832" t="s">
        <v>1771</v>
      </c>
      <c r="H1080" s="832" t="s">
        <v>597</v>
      </c>
      <c r="I1080" s="832" t="s">
        <v>1530</v>
      </c>
      <c r="J1080" s="832" t="s">
        <v>970</v>
      </c>
      <c r="K1080" s="832" t="s">
        <v>1531</v>
      </c>
      <c r="L1080" s="835">
        <v>154.36000000000001</v>
      </c>
      <c r="M1080" s="835">
        <v>154.36000000000001</v>
      </c>
      <c r="N1080" s="832">
        <v>1</v>
      </c>
      <c r="O1080" s="836">
        <v>1</v>
      </c>
      <c r="P1080" s="835">
        <v>154.36000000000001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4</v>
      </c>
      <c r="B1081" s="832" t="s">
        <v>1698</v>
      </c>
      <c r="C1081" s="832" t="s">
        <v>1705</v>
      </c>
      <c r="D1081" s="833" t="s">
        <v>3118</v>
      </c>
      <c r="E1081" s="834" t="s">
        <v>1742</v>
      </c>
      <c r="F1081" s="832" t="s">
        <v>1699</v>
      </c>
      <c r="G1081" s="832" t="s">
        <v>1771</v>
      </c>
      <c r="H1081" s="832" t="s">
        <v>597</v>
      </c>
      <c r="I1081" s="832" t="s">
        <v>3031</v>
      </c>
      <c r="J1081" s="832" t="s">
        <v>3032</v>
      </c>
      <c r="K1081" s="832" t="s">
        <v>3033</v>
      </c>
      <c r="L1081" s="835">
        <v>149.52000000000001</v>
      </c>
      <c r="M1081" s="835">
        <v>149.52000000000001</v>
      </c>
      <c r="N1081" s="832">
        <v>1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4</v>
      </c>
      <c r="B1082" s="832" t="s">
        <v>1698</v>
      </c>
      <c r="C1082" s="832" t="s">
        <v>1705</v>
      </c>
      <c r="D1082" s="833" t="s">
        <v>3118</v>
      </c>
      <c r="E1082" s="834" t="s">
        <v>1742</v>
      </c>
      <c r="F1082" s="832" t="s">
        <v>1699</v>
      </c>
      <c r="G1082" s="832" t="s">
        <v>1771</v>
      </c>
      <c r="H1082" s="832" t="s">
        <v>555</v>
      </c>
      <c r="I1082" s="832" t="s">
        <v>1842</v>
      </c>
      <c r="J1082" s="832" t="s">
        <v>970</v>
      </c>
      <c r="K1082" s="832" t="s">
        <v>1531</v>
      </c>
      <c r="L1082" s="835">
        <v>154.36000000000001</v>
      </c>
      <c r="M1082" s="835">
        <v>463.08000000000004</v>
      </c>
      <c r="N1082" s="832">
        <v>3</v>
      </c>
      <c r="O1082" s="836">
        <v>2.5</v>
      </c>
      <c r="P1082" s="835">
        <v>154.36000000000001</v>
      </c>
      <c r="Q1082" s="837">
        <v>0.33333333333333331</v>
      </c>
      <c r="R1082" s="832">
        <v>1</v>
      </c>
      <c r="S1082" s="837">
        <v>0.33333333333333331</v>
      </c>
      <c r="T1082" s="836">
        <v>0.5</v>
      </c>
      <c r="U1082" s="838">
        <v>0.2</v>
      </c>
    </row>
    <row r="1083" spans="1:21" ht="14.4" customHeight="1" x14ac:dyDescent="0.3">
      <c r="A1083" s="831">
        <v>4</v>
      </c>
      <c r="B1083" s="832" t="s">
        <v>1698</v>
      </c>
      <c r="C1083" s="832" t="s">
        <v>1705</v>
      </c>
      <c r="D1083" s="833" t="s">
        <v>3118</v>
      </c>
      <c r="E1083" s="834" t="s">
        <v>1742</v>
      </c>
      <c r="F1083" s="832" t="s">
        <v>1700</v>
      </c>
      <c r="G1083" s="832" t="s">
        <v>1803</v>
      </c>
      <c r="H1083" s="832" t="s">
        <v>555</v>
      </c>
      <c r="I1083" s="832" t="s">
        <v>1804</v>
      </c>
      <c r="J1083" s="832" t="s">
        <v>1805</v>
      </c>
      <c r="K1083" s="832"/>
      <c r="L1083" s="835">
        <v>0</v>
      </c>
      <c r="M1083" s="835">
        <v>0</v>
      </c>
      <c r="N1083" s="832">
        <v>3</v>
      </c>
      <c r="O1083" s="836">
        <v>3</v>
      </c>
      <c r="P1083" s="835">
        <v>0</v>
      </c>
      <c r="Q1083" s="837"/>
      <c r="R1083" s="832">
        <v>2</v>
      </c>
      <c r="S1083" s="837">
        <v>0.66666666666666663</v>
      </c>
      <c r="T1083" s="836">
        <v>2</v>
      </c>
      <c r="U1083" s="838">
        <v>0.66666666666666663</v>
      </c>
    </row>
    <row r="1084" spans="1:21" ht="14.4" customHeight="1" x14ac:dyDescent="0.3">
      <c r="A1084" s="831">
        <v>4</v>
      </c>
      <c r="B1084" s="832" t="s">
        <v>1698</v>
      </c>
      <c r="C1084" s="832" t="s">
        <v>1705</v>
      </c>
      <c r="D1084" s="833" t="s">
        <v>3118</v>
      </c>
      <c r="E1084" s="834" t="s">
        <v>1742</v>
      </c>
      <c r="F1084" s="832" t="s">
        <v>1700</v>
      </c>
      <c r="G1084" s="832" t="s">
        <v>1803</v>
      </c>
      <c r="H1084" s="832" t="s">
        <v>555</v>
      </c>
      <c r="I1084" s="832" t="s">
        <v>1852</v>
      </c>
      <c r="J1084" s="832" t="s">
        <v>1805</v>
      </c>
      <c r="K1084" s="832"/>
      <c r="L1084" s="835">
        <v>0</v>
      </c>
      <c r="M1084" s="835">
        <v>0</v>
      </c>
      <c r="N1084" s="832">
        <v>2</v>
      </c>
      <c r="O1084" s="836">
        <v>2</v>
      </c>
      <c r="P1084" s="835">
        <v>0</v>
      </c>
      <c r="Q1084" s="837"/>
      <c r="R1084" s="832">
        <v>1</v>
      </c>
      <c r="S1084" s="837">
        <v>0.5</v>
      </c>
      <c r="T1084" s="836">
        <v>1</v>
      </c>
      <c r="U1084" s="838">
        <v>0.5</v>
      </c>
    </row>
    <row r="1085" spans="1:21" ht="14.4" customHeight="1" x14ac:dyDescent="0.3">
      <c r="A1085" s="831">
        <v>4</v>
      </c>
      <c r="B1085" s="832" t="s">
        <v>1698</v>
      </c>
      <c r="C1085" s="832" t="s">
        <v>1705</v>
      </c>
      <c r="D1085" s="833" t="s">
        <v>3118</v>
      </c>
      <c r="E1085" s="834" t="s">
        <v>1742</v>
      </c>
      <c r="F1085" s="832" t="s">
        <v>1700</v>
      </c>
      <c r="G1085" s="832" t="s">
        <v>1803</v>
      </c>
      <c r="H1085" s="832" t="s">
        <v>555</v>
      </c>
      <c r="I1085" s="832" t="s">
        <v>3034</v>
      </c>
      <c r="J1085" s="832" t="s">
        <v>1805</v>
      </c>
      <c r="K1085" s="832"/>
      <c r="L1085" s="835">
        <v>0</v>
      </c>
      <c r="M1085" s="835">
        <v>0</v>
      </c>
      <c r="N1085" s="832">
        <v>1</v>
      </c>
      <c r="O1085" s="836">
        <v>1</v>
      </c>
      <c r="P1085" s="835">
        <v>0</v>
      </c>
      <c r="Q1085" s="837"/>
      <c r="R1085" s="832">
        <v>1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4</v>
      </c>
      <c r="B1086" s="832" t="s">
        <v>1698</v>
      </c>
      <c r="C1086" s="832" t="s">
        <v>1705</v>
      </c>
      <c r="D1086" s="833" t="s">
        <v>3118</v>
      </c>
      <c r="E1086" s="834" t="s">
        <v>1742</v>
      </c>
      <c r="F1086" s="832" t="s">
        <v>1701</v>
      </c>
      <c r="G1086" s="832" t="s">
        <v>1906</v>
      </c>
      <c r="H1086" s="832" t="s">
        <v>555</v>
      </c>
      <c r="I1086" s="832" t="s">
        <v>1910</v>
      </c>
      <c r="J1086" s="832" t="s">
        <v>1911</v>
      </c>
      <c r="K1086" s="832" t="s">
        <v>1912</v>
      </c>
      <c r="L1086" s="835">
        <v>56.25</v>
      </c>
      <c r="M1086" s="835">
        <v>56.25</v>
      </c>
      <c r="N1086" s="832">
        <v>1</v>
      </c>
      <c r="O1086" s="836">
        <v>1</v>
      </c>
      <c r="P1086" s="835">
        <v>56.25</v>
      </c>
      <c r="Q1086" s="837">
        <v>1</v>
      </c>
      <c r="R1086" s="832">
        <v>1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4</v>
      </c>
      <c r="B1087" s="832" t="s">
        <v>1698</v>
      </c>
      <c r="C1087" s="832" t="s">
        <v>1705</v>
      </c>
      <c r="D1087" s="833" t="s">
        <v>3118</v>
      </c>
      <c r="E1087" s="834" t="s">
        <v>1742</v>
      </c>
      <c r="F1087" s="832" t="s">
        <v>1701</v>
      </c>
      <c r="G1087" s="832" t="s">
        <v>1906</v>
      </c>
      <c r="H1087" s="832" t="s">
        <v>555</v>
      </c>
      <c r="I1087" s="832" t="s">
        <v>2163</v>
      </c>
      <c r="J1087" s="832" t="s">
        <v>1911</v>
      </c>
      <c r="K1087" s="832" t="s">
        <v>2164</v>
      </c>
      <c r="L1087" s="835">
        <v>100</v>
      </c>
      <c r="M1087" s="835">
        <v>200</v>
      </c>
      <c r="N1087" s="832">
        <v>2</v>
      </c>
      <c r="O1087" s="836">
        <v>2</v>
      </c>
      <c r="P1087" s="835">
        <v>200</v>
      </c>
      <c r="Q1087" s="837">
        <v>1</v>
      </c>
      <c r="R1087" s="832">
        <v>2</v>
      </c>
      <c r="S1087" s="837">
        <v>1</v>
      </c>
      <c r="T1087" s="836">
        <v>2</v>
      </c>
      <c r="U1087" s="838">
        <v>1</v>
      </c>
    </row>
    <row r="1088" spans="1:21" ht="14.4" customHeight="1" x14ac:dyDescent="0.3">
      <c r="A1088" s="831">
        <v>4</v>
      </c>
      <c r="B1088" s="832" t="s">
        <v>1698</v>
      </c>
      <c r="C1088" s="832" t="s">
        <v>1705</v>
      </c>
      <c r="D1088" s="833" t="s">
        <v>3118</v>
      </c>
      <c r="E1088" s="834" t="s">
        <v>1742</v>
      </c>
      <c r="F1088" s="832" t="s">
        <v>1701</v>
      </c>
      <c r="G1088" s="832" t="s">
        <v>1906</v>
      </c>
      <c r="H1088" s="832" t="s">
        <v>555</v>
      </c>
      <c r="I1088" s="832" t="s">
        <v>2165</v>
      </c>
      <c r="J1088" s="832" t="s">
        <v>2166</v>
      </c>
      <c r="K1088" s="832" t="s">
        <v>2167</v>
      </c>
      <c r="L1088" s="835">
        <v>120</v>
      </c>
      <c r="M1088" s="835">
        <v>120</v>
      </c>
      <c r="N1088" s="832">
        <v>1</v>
      </c>
      <c r="O1088" s="836">
        <v>1</v>
      </c>
      <c r="P1088" s="835">
        <v>120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4</v>
      </c>
      <c r="B1089" s="832" t="s">
        <v>1698</v>
      </c>
      <c r="C1089" s="832" t="s">
        <v>1705</v>
      </c>
      <c r="D1089" s="833" t="s">
        <v>3118</v>
      </c>
      <c r="E1089" s="834" t="s">
        <v>1742</v>
      </c>
      <c r="F1089" s="832" t="s">
        <v>1701</v>
      </c>
      <c r="G1089" s="832" t="s">
        <v>2168</v>
      </c>
      <c r="H1089" s="832" t="s">
        <v>555</v>
      </c>
      <c r="I1089" s="832" t="s">
        <v>2169</v>
      </c>
      <c r="J1089" s="832" t="s">
        <v>2170</v>
      </c>
      <c r="K1089" s="832" t="s">
        <v>2171</v>
      </c>
      <c r="L1089" s="835">
        <v>410</v>
      </c>
      <c r="M1089" s="835">
        <v>1640</v>
      </c>
      <c r="N1089" s="832">
        <v>4</v>
      </c>
      <c r="O1089" s="836">
        <v>4</v>
      </c>
      <c r="P1089" s="835">
        <v>1640</v>
      </c>
      <c r="Q1089" s="837">
        <v>1</v>
      </c>
      <c r="R1089" s="832">
        <v>4</v>
      </c>
      <c r="S1089" s="837">
        <v>1</v>
      </c>
      <c r="T1089" s="836">
        <v>4</v>
      </c>
      <c r="U1089" s="838">
        <v>1</v>
      </c>
    </row>
    <row r="1090" spans="1:21" ht="14.4" customHeight="1" x14ac:dyDescent="0.3">
      <c r="A1090" s="831">
        <v>4</v>
      </c>
      <c r="B1090" s="832" t="s">
        <v>1698</v>
      </c>
      <c r="C1090" s="832" t="s">
        <v>1705</v>
      </c>
      <c r="D1090" s="833" t="s">
        <v>3118</v>
      </c>
      <c r="E1090" s="834" t="s">
        <v>1742</v>
      </c>
      <c r="F1090" s="832" t="s">
        <v>1701</v>
      </c>
      <c r="G1090" s="832" t="s">
        <v>2168</v>
      </c>
      <c r="H1090" s="832" t="s">
        <v>555</v>
      </c>
      <c r="I1090" s="832" t="s">
        <v>2172</v>
      </c>
      <c r="J1090" s="832" t="s">
        <v>2173</v>
      </c>
      <c r="K1090" s="832" t="s">
        <v>2174</v>
      </c>
      <c r="L1090" s="835">
        <v>566</v>
      </c>
      <c r="M1090" s="835">
        <v>566</v>
      </c>
      <c r="N1090" s="832">
        <v>1</v>
      </c>
      <c r="O1090" s="836">
        <v>1</v>
      </c>
      <c r="P1090" s="835">
        <v>566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4</v>
      </c>
      <c r="B1091" s="832" t="s">
        <v>1698</v>
      </c>
      <c r="C1091" s="832" t="s">
        <v>1705</v>
      </c>
      <c r="D1091" s="833" t="s">
        <v>3118</v>
      </c>
      <c r="E1091" s="834" t="s">
        <v>1742</v>
      </c>
      <c r="F1091" s="832" t="s">
        <v>1701</v>
      </c>
      <c r="G1091" s="832" t="s">
        <v>2175</v>
      </c>
      <c r="H1091" s="832" t="s">
        <v>555</v>
      </c>
      <c r="I1091" s="832" t="s">
        <v>2176</v>
      </c>
      <c r="J1091" s="832" t="s">
        <v>2177</v>
      </c>
      <c r="K1091" s="832" t="s">
        <v>2178</v>
      </c>
      <c r="L1091" s="835">
        <v>900</v>
      </c>
      <c r="M1091" s="835">
        <v>1800</v>
      </c>
      <c r="N1091" s="832">
        <v>2</v>
      </c>
      <c r="O1091" s="836">
        <v>2</v>
      </c>
      <c r="P1091" s="835">
        <v>1800</v>
      </c>
      <c r="Q1091" s="837">
        <v>1</v>
      </c>
      <c r="R1091" s="832">
        <v>2</v>
      </c>
      <c r="S1091" s="837">
        <v>1</v>
      </c>
      <c r="T1091" s="836">
        <v>2</v>
      </c>
      <c r="U1091" s="838">
        <v>1</v>
      </c>
    </row>
    <row r="1092" spans="1:21" ht="14.4" customHeight="1" x14ac:dyDescent="0.3">
      <c r="A1092" s="831">
        <v>4</v>
      </c>
      <c r="B1092" s="832" t="s">
        <v>1698</v>
      </c>
      <c r="C1092" s="832" t="s">
        <v>1707</v>
      </c>
      <c r="D1092" s="833" t="s">
        <v>3119</v>
      </c>
      <c r="E1092" s="834" t="s">
        <v>1715</v>
      </c>
      <c r="F1092" s="832" t="s">
        <v>1699</v>
      </c>
      <c r="G1092" s="832" t="s">
        <v>2261</v>
      </c>
      <c r="H1092" s="832" t="s">
        <v>555</v>
      </c>
      <c r="I1092" s="832" t="s">
        <v>3035</v>
      </c>
      <c r="J1092" s="832" t="s">
        <v>3036</v>
      </c>
      <c r="K1092" s="832" t="s">
        <v>3037</v>
      </c>
      <c r="L1092" s="835">
        <v>39.020000000000003</v>
      </c>
      <c r="M1092" s="835">
        <v>78.040000000000006</v>
      </c>
      <c r="N1092" s="832">
        <v>2</v>
      </c>
      <c r="O1092" s="836">
        <v>0.5</v>
      </c>
      <c r="P1092" s="835">
        <v>78.040000000000006</v>
      </c>
      <c r="Q1092" s="837">
        <v>1</v>
      </c>
      <c r="R1092" s="832">
        <v>2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4</v>
      </c>
      <c r="B1093" s="832" t="s">
        <v>1698</v>
      </c>
      <c r="C1093" s="832" t="s">
        <v>1707</v>
      </c>
      <c r="D1093" s="833" t="s">
        <v>3119</v>
      </c>
      <c r="E1093" s="834" t="s">
        <v>1715</v>
      </c>
      <c r="F1093" s="832" t="s">
        <v>1699</v>
      </c>
      <c r="G1093" s="832" t="s">
        <v>1763</v>
      </c>
      <c r="H1093" s="832" t="s">
        <v>555</v>
      </c>
      <c r="I1093" s="832" t="s">
        <v>3038</v>
      </c>
      <c r="J1093" s="832" t="s">
        <v>3039</v>
      </c>
      <c r="K1093" s="832" t="s">
        <v>3040</v>
      </c>
      <c r="L1093" s="835">
        <v>112.87</v>
      </c>
      <c r="M1093" s="835">
        <v>112.87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4</v>
      </c>
      <c r="B1094" s="832" t="s">
        <v>1698</v>
      </c>
      <c r="C1094" s="832" t="s">
        <v>1707</v>
      </c>
      <c r="D1094" s="833" t="s">
        <v>3119</v>
      </c>
      <c r="E1094" s="834" t="s">
        <v>1715</v>
      </c>
      <c r="F1094" s="832" t="s">
        <v>1699</v>
      </c>
      <c r="G1094" s="832" t="s">
        <v>1763</v>
      </c>
      <c r="H1094" s="832" t="s">
        <v>555</v>
      </c>
      <c r="I1094" s="832" t="s">
        <v>1816</v>
      </c>
      <c r="J1094" s="832" t="s">
        <v>670</v>
      </c>
      <c r="K1094" s="832" t="s">
        <v>1817</v>
      </c>
      <c r="L1094" s="835">
        <v>103.67</v>
      </c>
      <c r="M1094" s="835">
        <v>2280.7399999999998</v>
      </c>
      <c r="N1094" s="832">
        <v>22</v>
      </c>
      <c r="O1094" s="836">
        <v>7.5</v>
      </c>
      <c r="P1094" s="835">
        <v>2073.3999999999996</v>
      </c>
      <c r="Q1094" s="837">
        <v>0.90909090909090906</v>
      </c>
      <c r="R1094" s="832">
        <v>20</v>
      </c>
      <c r="S1094" s="837">
        <v>0.90909090909090906</v>
      </c>
      <c r="T1094" s="836">
        <v>7</v>
      </c>
      <c r="U1094" s="838">
        <v>0.93333333333333335</v>
      </c>
    </row>
    <row r="1095" spans="1:21" ht="14.4" customHeight="1" x14ac:dyDescent="0.3">
      <c r="A1095" s="831">
        <v>4</v>
      </c>
      <c r="B1095" s="832" t="s">
        <v>1698</v>
      </c>
      <c r="C1095" s="832" t="s">
        <v>1707</v>
      </c>
      <c r="D1095" s="833" t="s">
        <v>3119</v>
      </c>
      <c r="E1095" s="834" t="s">
        <v>1715</v>
      </c>
      <c r="F1095" s="832" t="s">
        <v>1699</v>
      </c>
      <c r="G1095" s="832" t="s">
        <v>1763</v>
      </c>
      <c r="H1095" s="832" t="s">
        <v>555</v>
      </c>
      <c r="I1095" s="832" t="s">
        <v>3041</v>
      </c>
      <c r="J1095" s="832" t="s">
        <v>3042</v>
      </c>
      <c r="K1095" s="832" t="s">
        <v>3043</v>
      </c>
      <c r="L1095" s="835">
        <v>115.18</v>
      </c>
      <c r="M1095" s="835">
        <v>230.36</v>
      </c>
      <c r="N1095" s="832">
        <v>2</v>
      </c>
      <c r="O1095" s="836">
        <v>0.5</v>
      </c>
      <c r="P1095" s="835">
        <v>230.36</v>
      </c>
      <c r="Q1095" s="837">
        <v>1</v>
      </c>
      <c r="R1095" s="832">
        <v>2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4</v>
      </c>
      <c r="B1096" s="832" t="s">
        <v>1698</v>
      </c>
      <c r="C1096" s="832" t="s">
        <v>1707</v>
      </c>
      <c r="D1096" s="833" t="s">
        <v>3119</v>
      </c>
      <c r="E1096" s="834" t="s">
        <v>1715</v>
      </c>
      <c r="F1096" s="832" t="s">
        <v>1699</v>
      </c>
      <c r="G1096" s="832" t="s">
        <v>2200</v>
      </c>
      <c r="H1096" s="832" t="s">
        <v>597</v>
      </c>
      <c r="I1096" s="832" t="s">
        <v>2201</v>
      </c>
      <c r="J1096" s="832" t="s">
        <v>1577</v>
      </c>
      <c r="K1096" s="832" t="s">
        <v>2202</v>
      </c>
      <c r="L1096" s="835">
        <v>57.6</v>
      </c>
      <c r="M1096" s="835">
        <v>230.4</v>
      </c>
      <c r="N1096" s="832">
        <v>4</v>
      </c>
      <c r="O1096" s="836">
        <v>1.5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4</v>
      </c>
      <c r="B1097" s="832" t="s">
        <v>1698</v>
      </c>
      <c r="C1097" s="832" t="s">
        <v>1707</v>
      </c>
      <c r="D1097" s="833" t="s">
        <v>3119</v>
      </c>
      <c r="E1097" s="834" t="s">
        <v>1715</v>
      </c>
      <c r="F1097" s="832" t="s">
        <v>1699</v>
      </c>
      <c r="G1097" s="832" t="s">
        <v>2695</v>
      </c>
      <c r="H1097" s="832" t="s">
        <v>555</v>
      </c>
      <c r="I1097" s="832" t="s">
        <v>2896</v>
      </c>
      <c r="J1097" s="832" t="s">
        <v>2697</v>
      </c>
      <c r="K1097" s="832" t="s">
        <v>2897</v>
      </c>
      <c r="L1097" s="835">
        <v>430.05</v>
      </c>
      <c r="M1097" s="835">
        <v>860.1</v>
      </c>
      <c r="N1097" s="832">
        <v>2</v>
      </c>
      <c r="O1097" s="836">
        <v>0.5</v>
      </c>
      <c r="P1097" s="835">
        <v>860.1</v>
      </c>
      <c r="Q1097" s="837">
        <v>1</v>
      </c>
      <c r="R1097" s="832">
        <v>2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4</v>
      </c>
      <c r="B1098" s="832" t="s">
        <v>1698</v>
      </c>
      <c r="C1098" s="832" t="s">
        <v>1707</v>
      </c>
      <c r="D1098" s="833" t="s">
        <v>3119</v>
      </c>
      <c r="E1098" s="834" t="s">
        <v>1715</v>
      </c>
      <c r="F1098" s="832" t="s">
        <v>1699</v>
      </c>
      <c r="G1098" s="832" t="s">
        <v>3044</v>
      </c>
      <c r="H1098" s="832" t="s">
        <v>555</v>
      </c>
      <c r="I1098" s="832" t="s">
        <v>3045</v>
      </c>
      <c r="J1098" s="832" t="s">
        <v>871</v>
      </c>
      <c r="K1098" s="832" t="s">
        <v>3046</v>
      </c>
      <c r="L1098" s="835">
        <v>0</v>
      </c>
      <c r="M1098" s="835">
        <v>0</v>
      </c>
      <c r="N1098" s="832">
        <v>1</v>
      </c>
      <c r="O1098" s="836">
        <v>1</v>
      </c>
      <c r="P1098" s="835">
        <v>0</v>
      </c>
      <c r="Q1098" s="837"/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4</v>
      </c>
      <c r="B1099" s="832" t="s">
        <v>1698</v>
      </c>
      <c r="C1099" s="832" t="s">
        <v>1707</v>
      </c>
      <c r="D1099" s="833" t="s">
        <v>3119</v>
      </c>
      <c r="E1099" s="834" t="s">
        <v>1715</v>
      </c>
      <c r="F1099" s="832" t="s">
        <v>1699</v>
      </c>
      <c r="G1099" s="832" t="s">
        <v>2231</v>
      </c>
      <c r="H1099" s="832" t="s">
        <v>555</v>
      </c>
      <c r="I1099" s="832" t="s">
        <v>2232</v>
      </c>
      <c r="J1099" s="832" t="s">
        <v>781</v>
      </c>
      <c r="K1099" s="832" t="s">
        <v>2233</v>
      </c>
      <c r="L1099" s="835">
        <v>96.81</v>
      </c>
      <c r="M1099" s="835">
        <v>4066.0200000000004</v>
      </c>
      <c r="N1099" s="832">
        <v>42</v>
      </c>
      <c r="O1099" s="836">
        <v>5</v>
      </c>
      <c r="P1099" s="835">
        <v>2904.3</v>
      </c>
      <c r="Q1099" s="837">
        <v>0.7142857142857143</v>
      </c>
      <c r="R1099" s="832">
        <v>30</v>
      </c>
      <c r="S1099" s="837">
        <v>0.7142857142857143</v>
      </c>
      <c r="T1099" s="836">
        <v>3.5</v>
      </c>
      <c r="U1099" s="838">
        <v>0.7</v>
      </c>
    </row>
    <row r="1100" spans="1:21" ht="14.4" customHeight="1" x14ac:dyDescent="0.3">
      <c r="A1100" s="831">
        <v>4</v>
      </c>
      <c r="B1100" s="832" t="s">
        <v>1698</v>
      </c>
      <c r="C1100" s="832" t="s">
        <v>1707</v>
      </c>
      <c r="D1100" s="833" t="s">
        <v>3119</v>
      </c>
      <c r="E1100" s="834" t="s">
        <v>1715</v>
      </c>
      <c r="F1100" s="832" t="s">
        <v>1699</v>
      </c>
      <c r="G1100" s="832" t="s">
        <v>1770</v>
      </c>
      <c r="H1100" s="832" t="s">
        <v>597</v>
      </c>
      <c r="I1100" s="832" t="s">
        <v>1341</v>
      </c>
      <c r="J1100" s="832" t="s">
        <v>1342</v>
      </c>
      <c r="K1100" s="832" t="s">
        <v>1343</v>
      </c>
      <c r="L1100" s="835">
        <v>414.07</v>
      </c>
      <c r="M1100" s="835">
        <v>8281.4</v>
      </c>
      <c r="N1100" s="832">
        <v>20</v>
      </c>
      <c r="O1100" s="836">
        <v>6.5</v>
      </c>
      <c r="P1100" s="835">
        <v>4968.84</v>
      </c>
      <c r="Q1100" s="837">
        <v>0.60000000000000009</v>
      </c>
      <c r="R1100" s="832">
        <v>12</v>
      </c>
      <c r="S1100" s="837">
        <v>0.6</v>
      </c>
      <c r="T1100" s="836">
        <v>4.5</v>
      </c>
      <c r="U1100" s="838">
        <v>0.69230769230769229</v>
      </c>
    </row>
    <row r="1101" spans="1:21" ht="14.4" customHeight="1" x14ac:dyDescent="0.3">
      <c r="A1101" s="831">
        <v>4</v>
      </c>
      <c r="B1101" s="832" t="s">
        <v>1698</v>
      </c>
      <c r="C1101" s="832" t="s">
        <v>1707</v>
      </c>
      <c r="D1101" s="833" t="s">
        <v>3119</v>
      </c>
      <c r="E1101" s="834" t="s">
        <v>1715</v>
      </c>
      <c r="F1101" s="832" t="s">
        <v>1699</v>
      </c>
      <c r="G1101" s="832" t="s">
        <v>1770</v>
      </c>
      <c r="H1101" s="832" t="s">
        <v>555</v>
      </c>
      <c r="I1101" s="832" t="s">
        <v>2236</v>
      </c>
      <c r="J1101" s="832" t="s">
        <v>2237</v>
      </c>
      <c r="K1101" s="832" t="s">
        <v>2238</v>
      </c>
      <c r="L1101" s="835">
        <v>414.07</v>
      </c>
      <c r="M1101" s="835">
        <v>8281.4000000000015</v>
      </c>
      <c r="N1101" s="832">
        <v>20</v>
      </c>
      <c r="O1101" s="836">
        <v>4</v>
      </c>
      <c r="P1101" s="835">
        <v>8281.4000000000015</v>
      </c>
      <c r="Q1101" s="837">
        <v>1</v>
      </c>
      <c r="R1101" s="832">
        <v>20</v>
      </c>
      <c r="S1101" s="837">
        <v>1</v>
      </c>
      <c r="T1101" s="836">
        <v>4</v>
      </c>
      <c r="U1101" s="838">
        <v>1</v>
      </c>
    </row>
    <row r="1102" spans="1:21" ht="14.4" customHeight="1" x14ac:dyDescent="0.3">
      <c r="A1102" s="831">
        <v>4</v>
      </c>
      <c r="B1102" s="832" t="s">
        <v>1698</v>
      </c>
      <c r="C1102" s="832" t="s">
        <v>1707</v>
      </c>
      <c r="D1102" s="833" t="s">
        <v>3119</v>
      </c>
      <c r="E1102" s="834" t="s">
        <v>1715</v>
      </c>
      <c r="F1102" s="832" t="s">
        <v>1699</v>
      </c>
      <c r="G1102" s="832" t="s">
        <v>1821</v>
      </c>
      <c r="H1102" s="832" t="s">
        <v>555</v>
      </c>
      <c r="I1102" s="832" t="s">
        <v>1868</v>
      </c>
      <c r="J1102" s="832" t="s">
        <v>736</v>
      </c>
      <c r="K1102" s="832" t="s">
        <v>1869</v>
      </c>
      <c r="L1102" s="835">
        <v>0</v>
      </c>
      <c r="M1102" s="835">
        <v>0</v>
      </c>
      <c r="N1102" s="832">
        <v>2</v>
      </c>
      <c r="O1102" s="836">
        <v>1</v>
      </c>
      <c r="P1102" s="835">
        <v>0</v>
      </c>
      <c r="Q1102" s="837"/>
      <c r="R1102" s="832">
        <v>2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4</v>
      </c>
      <c r="B1103" s="832" t="s">
        <v>1698</v>
      </c>
      <c r="C1103" s="832" t="s">
        <v>1707</v>
      </c>
      <c r="D1103" s="833" t="s">
        <v>3119</v>
      </c>
      <c r="E1103" s="834" t="s">
        <v>1715</v>
      </c>
      <c r="F1103" s="832" t="s">
        <v>1699</v>
      </c>
      <c r="G1103" s="832" t="s">
        <v>1821</v>
      </c>
      <c r="H1103" s="832" t="s">
        <v>555</v>
      </c>
      <c r="I1103" s="832" t="s">
        <v>3047</v>
      </c>
      <c r="J1103" s="832" t="s">
        <v>736</v>
      </c>
      <c r="K1103" s="832" t="s">
        <v>3048</v>
      </c>
      <c r="L1103" s="835">
        <v>0</v>
      </c>
      <c r="M1103" s="835">
        <v>0</v>
      </c>
      <c r="N1103" s="832">
        <v>2</v>
      </c>
      <c r="O1103" s="836">
        <v>0.5</v>
      </c>
      <c r="P1103" s="835">
        <v>0</v>
      </c>
      <c r="Q1103" s="837"/>
      <c r="R1103" s="832">
        <v>2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4</v>
      </c>
      <c r="B1104" s="832" t="s">
        <v>1698</v>
      </c>
      <c r="C1104" s="832" t="s">
        <v>1707</v>
      </c>
      <c r="D1104" s="833" t="s">
        <v>3119</v>
      </c>
      <c r="E1104" s="834" t="s">
        <v>1715</v>
      </c>
      <c r="F1104" s="832" t="s">
        <v>1699</v>
      </c>
      <c r="G1104" s="832" t="s">
        <v>1821</v>
      </c>
      <c r="H1104" s="832" t="s">
        <v>555</v>
      </c>
      <c r="I1104" s="832" t="s">
        <v>3049</v>
      </c>
      <c r="J1104" s="832" t="s">
        <v>3050</v>
      </c>
      <c r="K1104" s="832" t="s">
        <v>3051</v>
      </c>
      <c r="L1104" s="835">
        <v>144.41999999999999</v>
      </c>
      <c r="M1104" s="835">
        <v>288.83999999999997</v>
      </c>
      <c r="N1104" s="832">
        <v>2</v>
      </c>
      <c r="O1104" s="836">
        <v>1</v>
      </c>
      <c r="P1104" s="835">
        <v>288.83999999999997</v>
      </c>
      <c r="Q1104" s="837">
        <v>1</v>
      </c>
      <c r="R1104" s="832">
        <v>2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4</v>
      </c>
      <c r="B1105" s="832" t="s">
        <v>1698</v>
      </c>
      <c r="C1105" s="832" t="s">
        <v>1707</v>
      </c>
      <c r="D1105" s="833" t="s">
        <v>3119</v>
      </c>
      <c r="E1105" s="834" t="s">
        <v>1715</v>
      </c>
      <c r="F1105" s="832" t="s">
        <v>1701</v>
      </c>
      <c r="G1105" s="832" t="s">
        <v>2168</v>
      </c>
      <c r="H1105" s="832" t="s">
        <v>555</v>
      </c>
      <c r="I1105" s="832" t="s">
        <v>2169</v>
      </c>
      <c r="J1105" s="832" t="s">
        <v>2170</v>
      </c>
      <c r="K1105" s="832" t="s">
        <v>2171</v>
      </c>
      <c r="L1105" s="835">
        <v>410</v>
      </c>
      <c r="M1105" s="835">
        <v>7380</v>
      </c>
      <c r="N1105" s="832">
        <v>18</v>
      </c>
      <c r="O1105" s="836">
        <v>18</v>
      </c>
      <c r="P1105" s="835">
        <v>7380</v>
      </c>
      <c r="Q1105" s="837">
        <v>1</v>
      </c>
      <c r="R1105" s="832">
        <v>18</v>
      </c>
      <c r="S1105" s="837">
        <v>1</v>
      </c>
      <c r="T1105" s="836">
        <v>18</v>
      </c>
      <c r="U1105" s="838">
        <v>1</v>
      </c>
    </row>
    <row r="1106" spans="1:21" ht="14.4" customHeight="1" x14ac:dyDescent="0.3">
      <c r="A1106" s="831">
        <v>4</v>
      </c>
      <c r="B1106" s="832" t="s">
        <v>1698</v>
      </c>
      <c r="C1106" s="832" t="s">
        <v>1707</v>
      </c>
      <c r="D1106" s="833" t="s">
        <v>3119</v>
      </c>
      <c r="E1106" s="834" t="s">
        <v>1715</v>
      </c>
      <c r="F1106" s="832" t="s">
        <v>1701</v>
      </c>
      <c r="G1106" s="832" t="s">
        <v>2175</v>
      </c>
      <c r="H1106" s="832" t="s">
        <v>555</v>
      </c>
      <c r="I1106" s="832" t="s">
        <v>2176</v>
      </c>
      <c r="J1106" s="832" t="s">
        <v>2177</v>
      </c>
      <c r="K1106" s="832" t="s">
        <v>2178</v>
      </c>
      <c r="L1106" s="835">
        <v>900</v>
      </c>
      <c r="M1106" s="835">
        <v>900</v>
      </c>
      <c r="N1106" s="832">
        <v>1</v>
      </c>
      <c r="O1106" s="836">
        <v>1</v>
      </c>
      <c r="P1106" s="835">
        <v>900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4</v>
      </c>
      <c r="B1107" s="832" t="s">
        <v>1698</v>
      </c>
      <c r="C1107" s="832" t="s">
        <v>1707</v>
      </c>
      <c r="D1107" s="833" t="s">
        <v>3119</v>
      </c>
      <c r="E1107" s="834" t="s">
        <v>1715</v>
      </c>
      <c r="F1107" s="832" t="s">
        <v>1701</v>
      </c>
      <c r="G1107" s="832" t="s">
        <v>2175</v>
      </c>
      <c r="H1107" s="832" t="s">
        <v>555</v>
      </c>
      <c r="I1107" s="832" t="s">
        <v>2682</v>
      </c>
      <c r="J1107" s="832" t="s">
        <v>2683</v>
      </c>
      <c r="K1107" s="832" t="s">
        <v>2684</v>
      </c>
      <c r="L1107" s="835">
        <v>378.48</v>
      </c>
      <c r="M1107" s="835">
        <v>378.48</v>
      </c>
      <c r="N1107" s="832">
        <v>1</v>
      </c>
      <c r="O1107" s="836">
        <v>1</v>
      </c>
      <c r="P1107" s="835">
        <v>378.48</v>
      </c>
      <c r="Q1107" s="837">
        <v>1</v>
      </c>
      <c r="R1107" s="832">
        <v>1</v>
      </c>
      <c r="S1107" s="837">
        <v>1</v>
      </c>
      <c r="T1107" s="836">
        <v>1</v>
      </c>
      <c r="U1107" s="838">
        <v>1</v>
      </c>
    </row>
    <row r="1108" spans="1:21" ht="14.4" customHeight="1" x14ac:dyDescent="0.3">
      <c r="A1108" s="831">
        <v>4</v>
      </c>
      <c r="B1108" s="832" t="s">
        <v>1698</v>
      </c>
      <c r="C1108" s="832" t="s">
        <v>1707</v>
      </c>
      <c r="D1108" s="833" t="s">
        <v>3119</v>
      </c>
      <c r="E1108" s="834" t="s">
        <v>1724</v>
      </c>
      <c r="F1108" s="832" t="s">
        <v>1699</v>
      </c>
      <c r="G1108" s="832" t="s">
        <v>1770</v>
      </c>
      <c r="H1108" s="832" t="s">
        <v>555</v>
      </c>
      <c r="I1108" s="832" t="s">
        <v>2236</v>
      </c>
      <c r="J1108" s="832" t="s">
        <v>2237</v>
      </c>
      <c r="K1108" s="832" t="s">
        <v>2238</v>
      </c>
      <c r="L1108" s="835">
        <v>414.07</v>
      </c>
      <c r="M1108" s="835">
        <v>414.07</v>
      </c>
      <c r="N1108" s="832">
        <v>1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4</v>
      </c>
      <c r="B1109" s="832" t="s">
        <v>1698</v>
      </c>
      <c r="C1109" s="832" t="s">
        <v>1707</v>
      </c>
      <c r="D1109" s="833" t="s">
        <v>3119</v>
      </c>
      <c r="E1109" s="834" t="s">
        <v>1725</v>
      </c>
      <c r="F1109" s="832" t="s">
        <v>1699</v>
      </c>
      <c r="G1109" s="832" t="s">
        <v>3052</v>
      </c>
      <c r="H1109" s="832" t="s">
        <v>555</v>
      </c>
      <c r="I1109" s="832" t="s">
        <v>3053</v>
      </c>
      <c r="J1109" s="832" t="s">
        <v>3054</v>
      </c>
      <c r="K1109" s="832" t="s">
        <v>3055</v>
      </c>
      <c r="L1109" s="835">
        <v>61.44</v>
      </c>
      <c r="M1109" s="835">
        <v>61.44</v>
      </c>
      <c r="N1109" s="832">
        <v>1</v>
      </c>
      <c r="O1109" s="836">
        <v>0.5</v>
      </c>
      <c r="P1109" s="835">
        <v>61.44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4</v>
      </c>
      <c r="B1110" s="832" t="s">
        <v>1698</v>
      </c>
      <c r="C1110" s="832" t="s">
        <v>1707</v>
      </c>
      <c r="D1110" s="833" t="s">
        <v>3119</v>
      </c>
      <c r="E1110" s="834" t="s">
        <v>1725</v>
      </c>
      <c r="F1110" s="832" t="s">
        <v>1699</v>
      </c>
      <c r="G1110" s="832" t="s">
        <v>2841</v>
      </c>
      <c r="H1110" s="832" t="s">
        <v>555</v>
      </c>
      <c r="I1110" s="832" t="s">
        <v>2842</v>
      </c>
      <c r="J1110" s="832" t="s">
        <v>1213</v>
      </c>
      <c r="K1110" s="832" t="s">
        <v>2843</v>
      </c>
      <c r="L1110" s="835">
        <v>37.520000000000003</v>
      </c>
      <c r="M1110" s="835">
        <v>75.040000000000006</v>
      </c>
      <c r="N1110" s="832">
        <v>2</v>
      </c>
      <c r="O1110" s="836">
        <v>0.5</v>
      </c>
      <c r="P1110" s="835">
        <v>75.040000000000006</v>
      </c>
      <c r="Q1110" s="837">
        <v>1</v>
      </c>
      <c r="R1110" s="832">
        <v>2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4</v>
      </c>
      <c r="B1111" s="832" t="s">
        <v>1698</v>
      </c>
      <c r="C1111" s="832" t="s">
        <v>1707</v>
      </c>
      <c r="D1111" s="833" t="s">
        <v>3119</v>
      </c>
      <c r="E1111" s="834" t="s">
        <v>1725</v>
      </c>
      <c r="F1111" s="832" t="s">
        <v>1699</v>
      </c>
      <c r="G1111" s="832" t="s">
        <v>2192</v>
      </c>
      <c r="H1111" s="832" t="s">
        <v>555</v>
      </c>
      <c r="I1111" s="832" t="s">
        <v>2193</v>
      </c>
      <c r="J1111" s="832" t="s">
        <v>2194</v>
      </c>
      <c r="K1111" s="832" t="s">
        <v>2195</v>
      </c>
      <c r="L1111" s="835">
        <v>60.9</v>
      </c>
      <c r="M1111" s="835">
        <v>182.7</v>
      </c>
      <c r="N1111" s="832">
        <v>3</v>
      </c>
      <c r="O1111" s="836">
        <v>0.5</v>
      </c>
      <c r="P1111" s="835">
        <v>182.7</v>
      </c>
      <c r="Q1111" s="837">
        <v>1</v>
      </c>
      <c r="R1111" s="832">
        <v>3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4</v>
      </c>
      <c r="B1112" s="832" t="s">
        <v>1698</v>
      </c>
      <c r="C1112" s="832" t="s">
        <v>1707</v>
      </c>
      <c r="D1112" s="833" t="s">
        <v>3119</v>
      </c>
      <c r="E1112" s="834" t="s">
        <v>1725</v>
      </c>
      <c r="F1112" s="832" t="s">
        <v>1699</v>
      </c>
      <c r="G1112" s="832" t="s">
        <v>2941</v>
      </c>
      <c r="H1112" s="832" t="s">
        <v>555</v>
      </c>
      <c r="I1112" s="832" t="s">
        <v>3056</v>
      </c>
      <c r="J1112" s="832" t="s">
        <v>2952</v>
      </c>
      <c r="K1112" s="832" t="s">
        <v>2953</v>
      </c>
      <c r="L1112" s="835">
        <v>98.75</v>
      </c>
      <c r="M1112" s="835">
        <v>98.75</v>
      </c>
      <c r="N1112" s="832">
        <v>1</v>
      </c>
      <c r="O1112" s="836">
        <v>0.5</v>
      </c>
      <c r="P1112" s="835">
        <v>98.75</v>
      </c>
      <c r="Q1112" s="837">
        <v>1</v>
      </c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4</v>
      </c>
      <c r="B1113" s="832" t="s">
        <v>1698</v>
      </c>
      <c r="C1113" s="832" t="s">
        <v>1707</v>
      </c>
      <c r="D1113" s="833" t="s">
        <v>3119</v>
      </c>
      <c r="E1113" s="834" t="s">
        <v>1725</v>
      </c>
      <c r="F1113" s="832" t="s">
        <v>1699</v>
      </c>
      <c r="G1113" s="832" t="s">
        <v>2706</v>
      </c>
      <c r="H1113" s="832" t="s">
        <v>555</v>
      </c>
      <c r="I1113" s="832" t="s">
        <v>2707</v>
      </c>
      <c r="J1113" s="832" t="s">
        <v>849</v>
      </c>
      <c r="K1113" s="832" t="s">
        <v>2708</v>
      </c>
      <c r="L1113" s="835">
        <v>0</v>
      </c>
      <c r="M1113" s="835">
        <v>0</v>
      </c>
      <c r="N1113" s="832">
        <v>3</v>
      </c>
      <c r="O1113" s="836">
        <v>0.5</v>
      </c>
      <c r="P1113" s="835"/>
      <c r="Q1113" s="837"/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4</v>
      </c>
      <c r="B1114" s="832" t="s">
        <v>1698</v>
      </c>
      <c r="C1114" s="832" t="s">
        <v>1707</v>
      </c>
      <c r="D1114" s="833" t="s">
        <v>3119</v>
      </c>
      <c r="E1114" s="834" t="s">
        <v>1725</v>
      </c>
      <c r="F1114" s="832" t="s">
        <v>1699</v>
      </c>
      <c r="G1114" s="832" t="s">
        <v>2215</v>
      </c>
      <c r="H1114" s="832" t="s">
        <v>597</v>
      </c>
      <c r="I1114" s="832" t="s">
        <v>2216</v>
      </c>
      <c r="J1114" s="832" t="s">
        <v>2217</v>
      </c>
      <c r="K1114" s="832" t="s">
        <v>2218</v>
      </c>
      <c r="L1114" s="835">
        <v>64.5</v>
      </c>
      <c r="M1114" s="835">
        <v>387</v>
      </c>
      <c r="N1114" s="832">
        <v>6</v>
      </c>
      <c r="O1114" s="836">
        <v>1.5</v>
      </c>
      <c r="P1114" s="835">
        <v>193.5</v>
      </c>
      <c r="Q1114" s="837">
        <v>0.5</v>
      </c>
      <c r="R1114" s="832">
        <v>3</v>
      </c>
      <c r="S1114" s="837">
        <v>0.5</v>
      </c>
      <c r="T1114" s="836">
        <v>0.5</v>
      </c>
      <c r="U1114" s="838">
        <v>0.33333333333333331</v>
      </c>
    </row>
    <row r="1115" spans="1:21" ht="14.4" customHeight="1" x14ac:dyDescent="0.3">
      <c r="A1115" s="831">
        <v>4</v>
      </c>
      <c r="B1115" s="832" t="s">
        <v>1698</v>
      </c>
      <c r="C1115" s="832" t="s">
        <v>1707</v>
      </c>
      <c r="D1115" s="833" t="s">
        <v>3119</v>
      </c>
      <c r="E1115" s="834" t="s">
        <v>1725</v>
      </c>
      <c r="F1115" s="832" t="s">
        <v>1699</v>
      </c>
      <c r="G1115" s="832" t="s">
        <v>3057</v>
      </c>
      <c r="H1115" s="832" t="s">
        <v>555</v>
      </c>
      <c r="I1115" s="832" t="s">
        <v>3058</v>
      </c>
      <c r="J1115" s="832" t="s">
        <v>3059</v>
      </c>
      <c r="K1115" s="832" t="s">
        <v>3060</v>
      </c>
      <c r="L1115" s="835">
        <v>24.2</v>
      </c>
      <c r="M1115" s="835">
        <v>24.2</v>
      </c>
      <c r="N1115" s="832">
        <v>1</v>
      </c>
      <c r="O1115" s="836">
        <v>1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4</v>
      </c>
      <c r="B1116" s="832" t="s">
        <v>1698</v>
      </c>
      <c r="C1116" s="832" t="s">
        <v>1707</v>
      </c>
      <c r="D1116" s="833" t="s">
        <v>3119</v>
      </c>
      <c r="E1116" s="834" t="s">
        <v>1725</v>
      </c>
      <c r="F1116" s="832" t="s">
        <v>1699</v>
      </c>
      <c r="G1116" s="832" t="s">
        <v>1826</v>
      </c>
      <c r="H1116" s="832" t="s">
        <v>555</v>
      </c>
      <c r="I1116" s="832" t="s">
        <v>1827</v>
      </c>
      <c r="J1116" s="832" t="s">
        <v>656</v>
      </c>
      <c r="K1116" s="832" t="s">
        <v>1828</v>
      </c>
      <c r="L1116" s="835">
        <v>248.55</v>
      </c>
      <c r="M1116" s="835">
        <v>248.55</v>
      </c>
      <c r="N1116" s="832">
        <v>1</v>
      </c>
      <c r="O1116" s="836">
        <v>1</v>
      </c>
      <c r="P1116" s="835">
        <v>248.55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4</v>
      </c>
      <c r="B1117" s="832" t="s">
        <v>1698</v>
      </c>
      <c r="C1117" s="832" t="s">
        <v>1707</v>
      </c>
      <c r="D1117" s="833" t="s">
        <v>3119</v>
      </c>
      <c r="E1117" s="834" t="s">
        <v>1725</v>
      </c>
      <c r="F1117" s="832" t="s">
        <v>1699</v>
      </c>
      <c r="G1117" s="832" t="s">
        <v>2219</v>
      </c>
      <c r="H1117" s="832" t="s">
        <v>555</v>
      </c>
      <c r="I1117" s="832" t="s">
        <v>2220</v>
      </c>
      <c r="J1117" s="832" t="s">
        <v>2221</v>
      </c>
      <c r="K1117" s="832" t="s">
        <v>2222</v>
      </c>
      <c r="L1117" s="835">
        <v>140.72</v>
      </c>
      <c r="M1117" s="835">
        <v>562.88</v>
      </c>
      <c r="N1117" s="832">
        <v>4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4</v>
      </c>
      <c r="B1118" s="832" t="s">
        <v>1698</v>
      </c>
      <c r="C1118" s="832" t="s">
        <v>1707</v>
      </c>
      <c r="D1118" s="833" t="s">
        <v>3119</v>
      </c>
      <c r="E1118" s="834" t="s">
        <v>1725</v>
      </c>
      <c r="F1118" s="832" t="s">
        <v>1699</v>
      </c>
      <c r="G1118" s="832" t="s">
        <v>1835</v>
      </c>
      <c r="H1118" s="832" t="s">
        <v>555</v>
      </c>
      <c r="I1118" s="832" t="s">
        <v>1836</v>
      </c>
      <c r="J1118" s="832" t="s">
        <v>979</v>
      </c>
      <c r="K1118" s="832" t="s">
        <v>1837</v>
      </c>
      <c r="L1118" s="835">
        <v>34.19</v>
      </c>
      <c r="M1118" s="835">
        <v>205.14</v>
      </c>
      <c r="N1118" s="832">
        <v>6</v>
      </c>
      <c r="O1118" s="836">
        <v>3</v>
      </c>
      <c r="P1118" s="835">
        <v>68.38</v>
      </c>
      <c r="Q1118" s="837">
        <v>0.33333333333333331</v>
      </c>
      <c r="R1118" s="832">
        <v>2</v>
      </c>
      <c r="S1118" s="837">
        <v>0.33333333333333331</v>
      </c>
      <c r="T1118" s="836">
        <v>1</v>
      </c>
      <c r="U1118" s="838">
        <v>0.33333333333333331</v>
      </c>
    </row>
    <row r="1119" spans="1:21" ht="14.4" customHeight="1" x14ac:dyDescent="0.3">
      <c r="A1119" s="831">
        <v>4</v>
      </c>
      <c r="B1119" s="832" t="s">
        <v>1698</v>
      </c>
      <c r="C1119" s="832" t="s">
        <v>1707</v>
      </c>
      <c r="D1119" s="833" t="s">
        <v>3119</v>
      </c>
      <c r="E1119" s="834" t="s">
        <v>1725</v>
      </c>
      <c r="F1119" s="832" t="s">
        <v>1699</v>
      </c>
      <c r="G1119" s="832" t="s">
        <v>1763</v>
      </c>
      <c r="H1119" s="832" t="s">
        <v>555</v>
      </c>
      <c r="I1119" s="832" t="s">
        <v>1816</v>
      </c>
      <c r="J1119" s="832" t="s">
        <v>670</v>
      </c>
      <c r="K1119" s="832" t="s">
        <v>1817</v>
      </c>
      <c r="L1119" s="835">
        <v>103.67</v>
      </c>
      <c r="M1119" s="835">
        <v>1555.05</v>
      </c>
      <c r="N1119" s="832">
        <v>15</v>
      </c>
      <c r="O1119" s="836">
        <v>7.5</v>
      </c>
      <c r="P1119" s="835">
        <v>725.68999999999994</v>
      </c>
      <c r="Q1119" s="837">
        <v>0.46666666666666662</v>
      </c>
      <c r="R1119" s="832">
        <v>7</v>
      </c>
      <c r="S1119" s="837">
        <v>0.46666666666666667</v>
      </c>
      <c r="T1119" s="836">
        <v>4</v>
      </c>
      <c r="U1119" s="838">
        <v>0.53333333333333333</v>
      </c>
    </row>
    <row r="1120" spans="1:21" ht="14.4" customHeight="1" x14ac:dyDescent="0.3">
      <c r="A1120" s="831">
        <v>4</v>
      </c>
      <c r="B1120" s="832" t="s">
        <v>1698</v>
      </c>
      <c r="C1120" s="832" t="s">
        <v>1707</v>
      </c>
      <c r="D1120" s="833" t="s">
        <v>3119</v>
      </c>
      <c r="E1120" s="834" t="s">
        <v>1725</v>
      </c>
      <c r="F1120" s="832" t="s">
        <v>1699</v>
      </c>
      <c r="G1120" s="832" t="s">
        <v>2200</v>
      </c>
      <c r="H1120" s="832" t="s">
        <v>597</v>
      </c>
      <c r="I1120" s="832" t="s">
        <v>2293</v>
      </c>
      <c r="J1120" s="832" t="s">
        <v>1577</v>
      </c>
      <c r="K1120" s="832" t="s">
        <v>2294</v>
      </c>
      <c r="L1120" s="835">
        <v>51.84</v>
      </c>
      <c r="M1120" s="835">
        <v>51.84</v>
      </c>
      <c r="N1120" s="832">
        <v>1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4</v>
      </c>
      <c r="B1121" s="832" t="s">
        <v>1698</v>
      </c>
      <c r="C1121" s="832" t="s">
        <v>1707</v>
      </c>
      <c r="D1121" s="833" t="s">
        <v>3119</v>
      </c>
      <c r="E1121" s="834" t="s">
        <v>1725</v>
      </c>
      <c r="F1121" s="832" t="s">
        <v>1699</v>
      </c>
      <c r="G1121" s="832" t="s">
        <v>1934</v>
      </c>
      <c r="H1121" s="832" t="s">
        <v>555</v>
      </c>
      <c r="I1121" s="832" t="s">
        <v>1935</v>
      </c>
      <c r="J1121" s="832" t="s">
        <v>1936</v>
      </c>
      <c r="K1121" s="832" t="s">
        <v>1937</v>
      </c>
      <c r="L1121" s="835">
        <v>248.55</v>
      </c>
      <c r="M1121" s="835">
        <v>2982.6</v>
      </c>
      <c r="N1121" s="832">
        <v>12</v>
      </c>
      <c r="O1121" s="836">
        <v>12</v>
      </c>
      <c r="P1121" s="835">
        <v>1491.3</v>
      </c>
      <c r="Q1121" s="837">
        <v>0.5</v>
      </c>
      <c r="R1121" s="832">
        <v>6</v>
      </c>
      <c r="S1121" s="837">
        <v>0.5</v>
      </c>
      <c r="T1121" s="836">
        <v>6</v>
      </c>
      <c r="U1121" s="838">
        <v>0.5</v>
      </c>
    </row>
    <row r="1122" spans="1:21" ht="14.4" customHeight="1" x14ac:dyDescent="0.3">
      <c r="A1122" s="831">
        <v>4</v>
      </c>
      <c r="B1122" s="832" t="s">
        <v>1698</v>
      </c>
      <c r="C1122" s="832" t="s">
        <v>1707</v>
      </c>
      <c r="D1122" s="833" t="s">
        <v>3119</v>
      </c>
      <c r="E1122" s="834" t="s">
        <v>1725</v>
      </c>
      <c r="F1122" s="832" t="s">
        <v>1699</v>
      </c>
      <c r="G1122" s="832" t="s">
        <v>1891</v>
      </c>
      <c r="H1122" s="832" t="s">
        <v>555</v>
      </c>
      <c r="I1122" s="832" t="s">
        <v>1892</v>
      </c>
      <c r="J1122" s="832" t="s">
        <v>600</v>
      </c>
      <c r="K1122" s="832" t="s">
        <v>1893</v>
      </c>
      <c r="L1122" s="835">
        <v>52.61</v>
      </c>
      <c r="M1122" s="835">
        <v>105.22</v>
      </c>
      <c r="N1122" s="832">
        <v>2</v>
      </c>
      <c r="O1122" s="836">
        <v>0.5</v>
      </c>
      <c r="P1122" s="835">
        <v>105.22</v>
      </c>
      <c r="Q1122" s="837">
        <v>1</v>
      </c>
      <c r="R1122" s="832">
        <v>2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4</v>
      </c>
      <c r="B1123" s="832" t="s">
        <v>1698</v>
      </c>
      <c r="C1123" s="832" t="s">
        <v>1707</v>
      </c>
      <c r="D1123" s="833" t="s">
        <v>3119</v>
      </c>
      <c r="E1123" s="834" t="s">
        <v>1725</v>
      </c>
      <c r="F1123" s="832" t="s">
        <v>1699</v>
      </c>
      <c r="G1123" s="832" t="s">
        <v>1938</v>
      </c>
      <c r="H1123" s="832" t="s">
        <v>597</v>
      </c>
      <c r="I1123" s="832" t="s">
        <v>1462</v>
      </c>
      <c r="J1123" s="832" t="s">
        <v>1463</v>
      </c>
      <c r="K1123" s="832" t="s">
        <v>1464</v>
      </c>
      <c r="L1123" s="835">
        <v>25.5</v>
      </c>
      <c r="M1123" s="835">
        <v>51</v>
      </c>
      <c r="N1123" s="832">
        <v>2</v>
      </c>
      <c r="O1123" s="836">
        <v>0.5</v>
      </c>
      <c r="P1123" s="835">
        <v>51</v>
      </c>
      <c r="Q1123" s="837">
        <v>1</v>
      </c>
      <c r="R1123" s="832">
        <v>2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4</v>
      </c>
      <c r="B1124" s="832" t="s">
        <v>1698</v>
      </c>
      <c r="C1124" s="832" t="s">
        <v>1707</v>
      </c>
      <c r="D1124" s="833" t="s">
        <v>3119</v>
      </c>
      <c r="E1124" s="834" t="s">
        <v>1725</v>
      </c>
      <c r="F1124" s="832" t="s">
        <v>1699</v>
      </c>
      <c r="G1124" s="832" t="s">
        <v>2231</v>
      </c>
      <c r="H1124" s="832" t="s">
        <v>555</v>
      </c>
      <c r="I1124" s="832" t="s">
        <v>2232</v>
      </c>
      <c r="J1124" s="832" t="s">
        <v>781</v>
      </c>
      <c r="K1124" s="832" t="s">
        <v>2233</v>
      </c>
      <c r="L1124" s="835">
        <v>96.81</v>
      </c>
      <c r="M1124" s="835">
        <v>1548.96</v>
      </c>
      <c r="N1124" s="832">
        <v>16</v>
      </c>
      <c r="O1124" s="836">
        <v>4.5</v>
      </c>
      <c r="P1124" s="835">
        <v>774.48</v>
      </c>
      <c r="Q1124" s="837">
        <v>0.5</v>
      </c>
      <c r="R1124" s="832">
        <v>8</v>
      </c>
      <c r="S1124" s="837">
        <v>0.5</v>
      </c>
      <c r="T1124" s="836">
        <v>2.5</v>
      </c>
      <c r="U1124" s="838">
        <v>0.55555555555555558</v>
      </c>
    </row>
    <row r="1125" spans="1:21" ht="14.4" customHeight="1" x14ac:dyDescent="0.3">
      <c r="A1125" s="831">
        <v>4</v>
      </c>
      <c r="B1125" s="832" t="s">
        <v>1698</v>
      </c>
      <c r="C1125" s="832" t="s">
        <v>1707</v>
      </c>
      <c r="D1125" s="833" t="s">
        <v>3119</v>
      </c>
      <c r="E1125" s="834" t="s">
        <v>1725</v>
      </c>
      <c r="F1125" s="832" t="s">
        <v>1699</v>
      </c>
      <c r="G1125" s="832" t="s">
        <v>3061</v>
      </c>
      <c r="H1125" s="832" t="s">
        <v>555</v>
      </c>
      <c r="I1125" s="832" t="s">
        <v>3062</v>
      </c>
      <c r="J1125" s="832" t="s">
        <v>3063</v>
      </c>
      <c r="K1125" s="832" t="s">
        <v>3064</v>
      </c>
      <c r="L1125" s="835">
        <v>2791.19</v>
      </c>
      <c r="M1125" s="835">
        <v>8373.57</v>
      </c>
      <c r="N1125" s="832">
        <v>3</v>
      </c>
      <c r="O1125" s="836">
        <v>0.5</v>
      </c>
      <c r="P1125" s="835">
        <v>8373.57</v>
      </c>
      <c r="Q1125" s="837">
        <v>1</v>
      </c>
      <c r="R1125" s="832">
        <v>3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4</v>
      </c>
      <c r="B1126" s="832" t="s">
        <v>1698</v>
      </c>
      <c r="C1126" s="832" t="s">
        <v>1707</v>
      </c>
      <c r="D1126" s="833" t="s">
        <v>3119</v>
      </c>
      <c r="E1126" s="834" t="s">
        <v>1725</v>
      </c>
      <c r="F1126" s="832" t="s">
        <v>1699</v>
      </c>
      <c r="G1126" s="832" t="s">
        <v>1770</v>
      </c>
      <c r="H1126" s="832" t="s">
        <v>597</v>
      </c>
      <c r="I1126" s="832" t="s">
        <v>1341</v>
      </c>
      <c r="J1126" s="832" t="s">
        <v>1342</v>
      </c>
      <c r="K1126" s="832" t="s">
        <v>1343</v>
      </c>
      <c r="L1126" s="835">
        <v>414.07</v>
      </c>
      <c r="M1126" s="835">
        <v>3726.63</v>
      </c>
      <c r="N1126" s="832">
        <v>9</v>
      </c>
      <c r="O1126" s="836">
        <v>4.5</v>
      </c>
      <c r="P1126" s="835">
        <v>2070.35</v>
      </c>
      <c r="Q1126" s="837">
        <v>0.55555555555555547</v>
      </c>
      <c r="R1126" s="832">
        <v>5</v>
      </c>
      <c r="S1126" s="837">
        <v>0.55555555555555558</v>
      </c>
      <c r="T1126" s="836">
        <v>2.5</v>
      </c>
      <c r="U1126" s="838">
        <v>0.55555555555555558</v>
      </c>
    </row>
    <row r="1127" spans="1:21" ht="14.4" customHeight="1" x14ac:dyDescent="0.3">
      <c r="A1127" s="831">
        <v>4</v>
      </c>
      <c r="B1127" s="832" t="s">
        <v>1698</v>
      </c>
      <c r="C1127" s="832" t="s">
        <v>1707</v>
      </c>
      <c r="D1127" s="833" t="s">
        <v>3119</v>
      </c>
      <c r="E1127" s="834" t="s">
        <v>1725</v>
      </c>
      <c r="F1127" s="832" t="s">
        <v>1699</v>
      </c>
      <c r="G1127" s="832" t="s">
        <v>1770</v>
      </c>
      <c r="H1127" s="832" t="s">
        <v>555</v>
      </c>
      <c r="I1127" s="832" t="s">
        <v>2236</v>
      </c>
      <c r="J1127" s="832" t="s">
        <v>2237</v>
      </c>
      <c r="K1127" s="832" t="s">
        <v>2238</v>
      </c>
      <c r="L1127" s="835">
        <v>414.07</v>
      </c>
      <c r="M1127" s="835">
        <v>3312.56</v>
      </c>
      <c r="N1127" s="832">
        <v>8</v>
      </c>
      <c r="O1127" s="836">
        <v>4.5</v>
      </c>
      <c r="P1127" s="835">
        <v>1242.21</v>
      </c>
      <c r="Q1127" s="837">
        <v>0.375</v>
      </c>
      <c r="R1127" s="832">
        <v>3</v>
      </c>
      <c r="S1127" s="837">
        <v>0.375</v>
      </c>
      <c r="T1127" s="836">
        <v>1.5</v>
      </c>
      <c r="U1127" s="838">
        <v>0.33333333333333331</v>
      </c>
    </row>
    <row r="1128" spans="1:21" ht="14.4" customHeight="1" x14ac:dyDescent="0.3">
      <c r="A1128" s="831">
        <v>4</v>
      </c>
      <c r="B1128" s="832" t="s">
        <v>1698</v>
      </c>
      <c r="C1128" s="832" t="s">
        <v>1707</v>
      </c>
      <c r="D1128" s="833" t="s">
        <v>3119</v>
      </c>
      <c r="E1128" s="834" t="s">
        <v>1725</v>
      </c>
      <c r="F1128" s="832" t="s">
        <v>1699</v>
      </c>
      <c r="G1128" s="832" t="s">
        <v>1821</v>
      </c>
      <c r="H1128" s="832" t="s">
        <v>555</v>
      </c>
      <c r="I1128" s="832" t="s">
        <v>1822</v>
      </c>
      <c r="J1128" s="832" t="s">
        <v>1823</v>
      </c>
      <c r="K1128" s="832" t="s">
        <v>1824</v>
      </c>
      <c r="L1128" s="835">
        <v>374.79</v>
      </c>
      <c r="M1128" s="835">
        <v>1499.16</v>
      </c>
      <c r="N1128" s="832">
        <v>4</v>
      </c>
      <c r="O1128" s="836">
        <v>1</v>
      </c>
      <c r="P1128" s="835">
        <v>749.58</v>
      </c>
      <c r="Q1128" s="837">
        <v>0.5</v>
      </c>
      <c r="R1128" s="832">
        <v>2</v>
      </c>
      <c r="S1128" s="837">
        <v>0.5</v>
      </c>
      <c r="T1128" s="836">
        <v>0.5</v>
      </c>
      <c r="U1128" s="838">
        <v>0.5</v>
      </c>
    </row>
    <row r="1129" spans="1:21" ht="14.4" customHeight="1" x14ac:dyDescent="0.3">
      <c r="A1129" s="831">
        <v>4</v>
      </c>
      <c r="B1129" s="832" t="s">
        <v>1698</v>
      </c>
      <c r="C1129" s="832" t="s">
        <v>1707</v>
      </c>
      <c r="D1129" s="833" t="s">
        <v>3119</v>
      </c>
      <c r="E1129" s="834" t="s">
        <v>1725</v>
      </c>
      <c r="F1129" s="832" t="s">
        <v>1700</v>
      </c>
      <c r="G1129" s="832" t="s">
        <v>1803</v>
      </c>
      <c r="H1129" s="832" t="s">
        <v>555</v>
      </c>
      <c r="I1129" s="832" t="s">
        <v>1852</v>
      </c>
      <c r="J1129" s="832" t="s">
        <v>1805</v>
      </c>
      <c r="K1129" s="832"/>
      <c r="L1129" s="835">
        <v>0</v>
      </c>
      <c r="M1129" s="835">
        <v>0</v>
      </c>
      <c r="N1129" s="832">
        <v>1</v>
      </c>
      <c r="O1129" s="836">
        <v>1</v>
      </c>
      <c r="P1129" s="835"/>
      <c r="Q1129" s="837"/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4</v>
      </c>
      <c r="B1130" s="832" t="s">
        <v>1698</v>
      </c>
      <c r="C1130" s="832" t="s">
        <v>1707</v>
      </c>
      <c r="D1130" s="833" t="s">
        <v>3119</v>
      </c>
      <c r="E1130" s="834" t="s">
        <v>1740</v>
      </c>
      <c r="F1130" s="832" t="s">
        <v>1699</v>
      </c>
      <c r="G1130" s="832" t="s">
        <v>3052</v>
      </c>
      <c r="H1130" s="832" t="s">
        <v>555</v>
      </c>
      <c r="I1130" s="832" t="s">
        <v>3065</v>
      </c>
      <c r="J1130" s="832" t="s">
        <v>3054</v>
      </c>
      <c r="K1130" s="832" t="s">
        <v>2953</v>
      </c>
      <c r="L1130" s="835">
        <v>46.09</v>
      </c>
      <c r="M1130" s="835">
        <v>46.09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4</v>
      </c>
      <c r="B1131" s="832" t="s">
        <v>1698</v>
      </c>
      <c r="C1131" s="832" t="s">
        <v>1707</v>
      </c>
      <c r="D1131" s="833" t="s">
        <v>3119</v>
      </c>
      <c r="E1131" s="834" t="s">
        <v>1740</v>
      </c>
      <c r="F1131" s="832" t="s">
        <v>1699</v>
      </c>
      <c r="G1131" s="832" t="s">
        <v>3052</v>
      </c>
      <c r="H1131" s="832" t="s">
        <v>555</v>
      </c>
      <c r="I1131" s="832" t="s">
        <v>3053</v>
      </c>
      <c r="J1131" s="832" t="s">
        <v>3054</v>
      </c>
      <c r="K1131" s="832" t="s">
        <v>3055</v>
      </c>
      <c r="L1131" s="835">
        <v>61.44</v>
      </c>
      <c r="M1131" s="835">
        <v>122.88</v>
      </c>
      <c r="N1131" s="832">
        <v>2</v>
      </c>
      <c r="O1131" s="836">
        <v>1</v>
      </c>
      <c r="P1131" s="835">
        <v>61.44</v>
      </c>
      <c r="Q1131" s="837">
        <v>0.5</v>
      </c>
      <c r="R1131" s="832">
        <v>1</v>
      </c>
      <c r="S1131" s="837">
        <v>0.5</v>
      </c>
      <c r="T1131" s="836">
        <v>0.5</v>
      </c>
      <c r="U1131" s="838">
        <v>0.5</v>
      </c>
    </row>
    <row r="1132" spans="1:21" ht="14.4" customHeight="1" x14ac:dyDescent="0.3">
      <c r="A1132" s="831">
        <v>4</v>
      </c>
      <c r="B1132" s="832" t="s">
        <v>1698</v>
      </c>
      <c r="C1132" s="832" t="s">
        <v>1707</v>
      </c>
      <c r="D1132" s="833" t="s">
        <v>3119</v>
      </c>
      <c r="E1132" s="834" t="s">
        <v>1740</v>
      </c>
      <c r="F1132" s="832" t="s">
        <v>1699</v>
      </c>
      <c r="G1132" s="832" t="s">
        <v>3066</v>
      </c>
      <c r="H1132" s="832" t="s">
        <v>597</v>
      </c>
      <c r="I1132" s="832" t="s">
        <v>3067</v>
      </c>
      <c r="J1132" s="832" t="s">
        <v>3068</v>
      </c>
      <c r="K1132" s="832" t="s">
        <v>1490</v>
      </c>
      <c r="L1132" s="835">
        <v>58.77</v>
      </c>
      <c r="M1132" s="835">
        <v>58.77</v>
      </c>
      <c r="N1132" s="832">
        <v>1</v>
      </c>
      <c r="O1132" s="836">
        <v>1</v>
      </c>
      <c r="P1132" s="835">
        <v>58.77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4</v>
      </c>
      <c r="B1133" s="832" t="s">
        <v>1698</v>
      </c>
      <c r="C1133" s="832" t="s">
        <v>1707</v>
      </c>
      <c r="D1133" s="833" t="s">
        <v>3119</v>
      </c>
      <c r="E1133" s="834" t="s">
        <v>1740</v>
      </c>
      <c r="F1133" s="832" t="s">
        <v>1699</v>
      </c>
      <c r="G1133" s="832" t="s">
        <v>1772</v>
      </c>
      <c r="H1133" s="832" t="s">
        <v>597</v>
      </c>
      <c r="I1133" s="832" t="s">
        <v>1436</v>
      </c>
      <c r="J1133" s="832" t="s">
        <v>1437</v>
      </c>
      <c r="K1133" s="832" t="s">
        <v>1438</v>
      </c>
      <c r="L1133" s="835">
        <v>3231.81</v>
      </c>
      <c r="M1133" s="835">
        <v>12927.24</v>
      </c>
      <c r="N1133" s="832">
        <v>4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4</v>
      </c>
      <c r="B1134" s="832" t="s">
        <v>1698</v>
      </c>
      <c r="C1134" s="832" t="s">
        <v>1707</v>
      </c>
      <c r="D1134" s="833" t="s">
        <v>3119</v>
      </c>
      <c r="E1134" s="834" t="s">
        <v>1740</v>
      </c>
      <c r="F1134" s="832" t="s">
        <v>1699</v>
      </c>
      <c r="G1134" s="832" t="s">
        <v>2941</v>
      </c>
      <c r="H1134" s="832" t="s">
        <v>555</v>
      </c>
      <c r="I1134" s="832" t="s">
        <v>3069</v>
      </c>
      <c r="J1134" s="832" t="s">
        <v>3070</v>
      </c>
      <c r="K1134" s="832" t="s">
        <v>3071</v>
      </c>
      <c r="L1134" s="835">
        <v>92.49</v>
      </c>
      <c r="M1134" s="835">
        <v>277.46999999999997</v>
      </c>
      <c r="N1134" s="832">
        <v>3</v>
      </c>
      <c r="O1134" s="836">
        <v>1.5</v>
      </c>
      <c r="P1134" s="835">
        <v>92.49</v>
      </c>
      <c r="Q1134" s="837">
        <v>0.33333333333333337</v>
      </c>
      <c r="R1134" s="832">
        <v>1</v>
      </c>
      <c r="S1134" s="837">
        <v>0.33333333333333331</v>
      </c>
      <c r="T1134" s="836">
        <v>0.5</v>
      </c>
      <c r="U1134" s="838">
        <v>0.33333333333333331</v>
      </c>
    </row>
    <row r="1135" spans="1:21" ht="14.4" customHeight="1" x14ac:dyDescent="0.3">
      <c r="A1135" s="831">
        <v>4</v>
      </c>
      <c r="B1135" s="832" t="s">
        <v>1698</v>
      </c>
      <c r="C1135" s="832" t="s">
        <v>1707</v>
      </c>
      <c r="D1135" s="833" t="s">
        <v>3119</v>
      </c>
      <c r="E1135" s="834" t="s">
        <v>1740</v>
      </c>
      <c r="F1135" s="832" t="s">
        <v>1699</v>
      </c>
      <c r="G1135" s="832" t="s">
        <v>3072</v>
      </c>
      <c r="H1135" s="832" t="s">
        <v>555</v>
      </c>
      <c r="I1135" s="832" t="s">
        <v>3073</v>
      </c>
      <c r="J1135" s="832" t="s">
        <v>3074</v>
      </c>
      <c r="K1135" s="832" t="s">
        <v>3075</v>
      </c>
      <c r="L1135" s="835">
        <v>69.59</v>
      </c>
      <c r="M1135" s="835">
        <v>139.18</v>
      </c>
      <c r="N1135" s="832">
        <v>2</v>
      </c>
      <c r="O1135" s="836">
        <v>0.5</v>
      </c>
      <c r="P1135" s="835">
        <v>139.18</v>
      </c>
      <c r="Q1135" s="837">
        <v>1</v>
      </c>
      <c r="R1135" s="832">
        <v>2</v>
      </c>
      <c r="S1135" s="837">
        <v>1</v>
      </c>
      <c r="T1135" s="836">
        <v>0.5</v>
      </c>
      <c r="U1135" s="838">
        <v>1</v>
      </c>
    </row>
    <row r="1136" spans="1:21" ht="14.4" customHeight="1" x14ac:dyDescent="0.3">
      <c r="A1136" s="831">
        <v>4</v>
      </c>
      <c r="B1136" s="832" t="s">
        <v>1698</v>
      </c>
      <c r="C1136" s="832" t="s">
        <v>1707</v>
      </c>
      <c r="D1136" s="833" t="s">
        <v>3119</v>
      </c>
      <c r="E1136" s="834" t="s">
        <v>1740</v>
      </c>
      <c r="F1136" s="832" t="s">
        <v>1699</v>
      </c>
      <c r="G1136" s="832" t="s">
        <v>1813</v>
      </c>
      <c r="H1136" s="832" t="s">
        <v>555</v>
      </c>
      <c r="I1136" s="832" t="s">
        <v>1814</v>
      </c>
      <c r="J1136" s="832" t="s">
        <v>947</v>
      </c>
      <c r="K1136" s="832" t="s">
        <v>1815</v>
      </c>
      <c r="L1136" s="835">
        <v>760.22</v>
      </c>
      <c r="M1136" s="835">
        <v>1520.44</v>
      </c>
      <c r="N1136" s="832">
        <v>2</v>
      </c>
      <c r="O1136" s="836">
        <v>1</v>
      </c>
      <c r="P1136" s="835">
        <v>1520.44</v>
      </c>
      <c r="Q1136" s="837">
        <v>1</v>
      </c>
      <c r="R1136" s="832">
        <v>2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4</v>
      </c>
      <c r="B1137" s="832" t="s">
        <v>1698</v>
      </c>
      <c r="C1137" s="832" t="s">
        <v>1707</v>
      </c>
      <c r="D1137" s="833" t="s">
        <v>3119</v>
      </c>
      <c r="E1137" s="834" t="s">
        <v>1740</v>
      </c>
      <c r="F1137" s="832" t="s">
        <v>1699</v>
      </c>
      <c r="G1137" s="832" t="s">
        <v>2215</v>
      </c>
      <c r="H1137" s="832" t="s">
        <v>597</v>
      </c>
      <c r="I1137" s="832" t="s">
        <v>2216</v>
      </c>
      <c r="J1137" s="832" t="s">
        <v>2217</v>
      </c>
      <c r="K1137" s="832" t="s">
        <v>2218</v>
      </c>
      <c r="L1137" s="835">
        <v>64.5</v>
      </c>
      <c r="M1137" s="835">
        <v>258</v>
      </c>
      <c r="N1137" s="832">
        <v>4</v>
      </c>
      <c r="O1137" s="836">
        <v>1.5</v>
      </c>
      <c r="P1137" s="835">
        <v>64.5</v>
      </c>
      <c r="Q1137" s="837">
        <v>0.25</v>
      </c>
      <c r="R1137" s="832">
        <v>1</v>
      </c>
      <c r="S1137" s="837">
        <v>0.25</v>
      </c>
      <c r="T1137" s="836">
        <v>1</v>
      </c>
      <c r="U1137" s="838">
        <v>0.66666666666666663</v>
      </c>
    </row>
    <row r="1138" spans="1:21" ht="14.4" customHeight="1" x14ac:dyDescent="0.3">
      <c r="A1138" s="831">
        <v>4</v>
      </c>
      <c r="B1138" s="832" t="s">
        <v>1698</v>
      </c>
      <c r="C1138" s="832" t="s">
        <v>1707</v>
      </c>
      <c r="D1138" s="833" t="s">
        <v>3119</v>
      </c>
      <c r="E1138" s="834" t="s">
        <v>1740</v>
      </c>
      <c r="F1138" s="832" t="s">
        <v>1699</v>
      </c>
      <c r="G1138" s="832" t="s">
        <v>1856</v>
      </c>
      <c r="H1138" s="832" t="s">
        <v>597</v>
      </c>
      <c r="I1138" s="832" t="s">
        <v>1857</v>
      </c>
      <c r="J1138" s="832" t="s">
        <v>1858</v>
      </c>
      <c r="K1138" s="832" t="s">
        <v>1859</v>
      </c>
      <c r="L1138" s="835">
        <v>58.77</v>
      </c>
      <c r="M1138" s="835">
        <v>58.77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4</v>
      </c>
      <c r="B1139" s="832" t="s">
        <v>1698</v>
      </c>
      <c r="C1139" s="832" t="s">
        <v>1707</v>
      </c>
      <c r="D1139" s="833" t="s">
        <v>3119</v>
      </c>
      <c r="E1139" s="834" t="s">
        <v>1740</v>
      </c>
      <c r="F1139" s="832" t="s">
        <v>1699</v>
      </c>
      <c r="G1139" s="832" t="s">
        <v>2219</v>
      </c>
      <c r="H1139" s="832" t="s">
        <v>555</v>
      </c>
      <c r="I1139" s="832" t="s">
        <v>2220</v>
      </c>
      <c r="J1139" s="832" t="s">
        <v>2221</v>
      </c>
      <c r="K1139" s="832" t="s">
        <v>2222</v>
      </c>
      <c r="L1139" s="835">
        <v>140.72</v>
      </c>
      <c r="M1139" s="835">
        <v>3236.56</v>
      </c>
      <c r="N1139" s="832">
        <v>23</v>
      </c>
      <c r="O1139" s="836">
        <v>4.5</v>
      </c>
      <c r="P1139" s="835">
        <v>1547.92</v>
      </c>
      <c r="Q1139" s="837">
        <v>0.47826086956521741</v>
      </c>
      <c r="R1139" s="832">
        <v>11</v>
      </c>
      <c r="S1139" s="837">
        <v>0.47826086956521741</v>
      </c>
      <c r="T1139" s="836">
        <v>2.5</v>
      </c>
      <c r="U1139" s="838">
        <v>0.55555555555555558</v>
      </c>
    </row>
    <row r="1140" spans="1:21" ht="14.4" customHeight="1" x14ac:dyDescent="0.3">
      <c r="A1140" s="831">
        <v>4</v>
      </c>
      <c r="B1140" s="832" t="s">
        <v>1698</v>
      </c>
      <c r="C1140" s="832" t="s">
        <v>1707</v>
      </c>
      <c r="D1140" s="833" t="s">
        <v>3119</v>
      </c>
      <c r="E1140" s="834" t="s">
        <v>1740</v>
      </c>
      <c r="F1140" s="832" t="s">
        <v>1699</v>
      </c>
      <c r="G1140" s="832" t="s">
        <v>2219</v>
      </c>
      <c r="H1140" s="832" t="s">
        <v>555</v>
      </c>
      <c r="I1140" s="832" t="s">
        <v>2772</v>
      </c>
      <c r="J1140" s="832" t="s">
        <v>2221</v>
      </c>
      <c r="K1140" s="832" t="s">
        <v>2222</v>
      </c>
      <c r="L1140" s="835">
        <v>140.72</v>
      </c>
      <c r="M1140" s="835">
        <v>562.88</v>
      </c>
      <c r="N1140" s="832">
        <v>4</v>
      </c>
      <c r="O1140" s="836">
        <v>1</v>
      </c>
      <c r="P1140" s="835">
        <v>562.88</v>
      </c>
      <c r="Q1140" s="837">
        <v>1</v>
      </c>
      <c r="R1140" s="832">
        <v>4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4</v>
      </c>
      <c r="B1141" s="832" t="s">
        <v>1698</v>
      </c>
      <c r="C1141" s="832" t="s">
        <v>1707</v>
      </c>
      <c r="D1141" s="833" t="s">
        <v>3119</v>
      </c>
      <c r="E1141" s="834" t="s">
        <v>1740</v>
      </c>
      <c r="F1141" s="832" t="s">
        <v>1699</v>
      </c>
      <c r="G1141" s="832" t="s">
        <v>1807</v>
      </c>
      <c r="H1141" s="832" t="s">
        <v>555</v>
      </c>
      <c r="I1141" s="832" t="s">
        <v>3076</v>
      </c>
      <c r="J1141" s="832" t="s">
        <v>869</v>
      </c>
      <c r="K1141" s="832" t="s">
        <v>3077</v>
      </c>
      <c r="L1141" s="835">
        <v>92.04</v>
      </c>
      <c r="M1141" s="835">
        <v>276.12</v>
      </c>
      <c r="N1141" s="832">
        <v>3</v>
      </c>
      <c r="O1141" s="836">
        <v>1.5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4</v>
      </c>
      <c r="B1142" s="832" t="s">
        <v>1698</v>
      </c>
      <c r="C1142" s="832" t="s">
        <v>1707</v>
      </c>
      <c r="D1142" s="833" t="s">
        <v>3119</v>
      </c>
      <c r="E1142" s="834" t="s">
        <v>1740</v>
      </c>
      <c r="F1142" s="832" t="s">
        <v>1699</v>
      </c>
      <c r="G1142" s="832" t="s">
        <v>3078</v>
      </c>
      <c r="H1142" s="832" t="s">
        <v>597</v>
      </c>
      <c r="I1142" s="832" t="s">
        <v>3079</v>
      </c>
      <c r="J1142" s="832" t="s">
        <v>3080</v>
      </c>
      <c r="K1142" s="832" t="s">
        <v>3081</v>
      </c>
      <c r="L1142" s="835">
        <v>420.75</v>
      </c>
      <c r="M1142" s="835">
        <v>420.75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4</v>
      </c>
      <c r="B1143" s="832" t="s">
        <v>1698</v>
      </c>
      <c r="C1143" s="832" t="s">
        <v>1707</v>
      </c>
      <c r="D1143" s="833" t="s">
        <v>3119</v>
      </c>
      <c r="E1143" s="834" t="s">
        <v>1740</v>
      </c>
      <c r="F1143" s="832" t="s">
        <v>1699</v>
      </c>
      <c r="G1143" s="832" t="s">
        <v>1763</v>
      </c>
      <c r="H1143" s="832" t="s">
        <v>555</v>
      </c>
      <c r="I1143" s="832" t="s">
        <v>2569</v>
      </c>
      <c r="J1143" s="832" t="s">
        <v>670</v>
      </c>
      <c r="K1143" s="832" t="s">
        <v>1817</v>
      </c>
      <c r="L1143" s="835">
        <v>103.67</v>
      </c>
      <c r="M1143" s="835">
        <v>414.68</v>
      </c>
      <c r="N1143" s="832">
        <v>4</v>
      </c>
      <c r="O1143" s="836">
        <v>1</v>
      </c>
      <c r="P1143" s="835">
        <v>207.34</v>
      </c>
      <c r="Q1143" s="837">
        <v>0.5</v>
      </c>
      <c r="R1143" s="832">
        <v>2</v>
      </c>
      <c r="S1143" s="837">
        <v>0.5</v>
      </c>
      <c r="T1143" s="836">
        <v>0.5</v>
      </c>
      <c r="U1143" s="838">
        <v>0.5</v>
      </c>
    </row>
    <row r="1144" spans="1:21" ht="14.4" customHeight="1" x14ac:dyDescent="0.3">
      <c r="A1144" s="831">
        <v>4</v>
      </c>
      <c r="B1144" s="832" t="s">
        <v>1698</v>
      </c>
      <c r="C1144" s="832" t="s">
        <v>1707</v>
      </c>
      <c r="D1144" s="833" t="s">
        <v>3119</v>
      </c>
      <c r="E1144" s="834" t="s">
        <v>1740</v>
      </c>
      <c r="F1144" s="832" t="s">
        <v>1699</v>
      </c>
      <c r="G1144" s="832" t="s">
        <v>1763</v>
      </c>
      <c r="H1144" s="832" t="s">
        <v>555</v>
      </c>
      <c r="I1144" s="832" t="s">
        <v>1816</v>
      </c>
      <c r="J1144" s="832" t="s">
        <v>670</v>
      </c>
      <c r="K1144" s="832" t="s">
        <v>1817</v>
      </c>
      <c r="L1144" s="835">
        <v>103.67</v>
      </c>
      <c r="M1144" s="835">
        <v>1969.7299999999996</v>
      </c>
      <c r="N1144" s="832">
        <v>19</v>
      </c>
      <c r="O1144" s="836">
        <v>9.5</v>
      </c>
      <c r="P1144" s="835">
        <v>1451.3799999999997</v>
      </c>
      <c r="Q1144" s="837">
        <v>0.73684210526315785</v>
      </c>
      <c r="R1144" s="832">
        <v>14</v>
      </c>
      <c r="S1144" s="837">
        <v>0.73684210526315785</v>
      </c>
      <c r="T1144" s="836">
        <v>8</v>
      </c>
      <c r="U1144" s="838">
        <v>0.84210526315789469</v>
      </c>
    </row>
    <row r="1145" spans="1:21" ht="14.4" customHeight="1" x14ac:dyDescent="0.3">
      <c r="A1145" s="831">
        <v>4</v>
      </c>
      <c r="B1145" s="832" t="s">
        <v>1698</v>
      </c>
      <c r="C1145" s="832" t="s">
        <v>1707</v>
      </c>
      <c r="D1145" s="833" t="s">
        <v>3119</v>
      </c>
      <c r="E1145" s="834" t="s">
        <v>1740</v>
      </c>
      <c r="F1145" s="832" t="s">
        <v>1699</v>
      </c>
      <c r="G1145" s="832" t="s">
        <v>2200</v>
      </c>
      <c r="H1145" s="832" t="s">
        <v>597</v>
      </c>
      <c r="I1145" s="832" t="s">
        <v>2291</v>
      </c>
      <c r="J1145" s="832" t="s">
        <v>1577</v>
      </c>
      <c r="K1145" s="832" t="s">
        <v>2292</v>
      </c>
      <c r="L1145" s="835">
        <v>115.18</v>
      </c>
      <c r="M1145" s="835">
        <v>115.18</v>
      </c>
      <c r="N1145" s="832">
        <v>1</v>
      </c>
      <c r="O1145" s="836">
        <v>0.5</v>
      </c>
      <c r="P1145" s="835">
        <v>115.18</v>
      </c>
      <c r="Q1145" s="837">
        <v>1</v>
      </c>
      <c r="R1145" s="832">
        <v>1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4</v>
      </c>
      <c r="B1146" s="832" t="s">
        <v>1698</v>
      </c>
      <c r="C1146" s="832" t="s">
        <v>1707</v>
      </c>
      <c r="D1146" s="833" t="s">
        <v>3119</v>
      </c>
      <c r="E1146" s="834" t="s">
        <v>1740</v>
      </c>
      <c r="F1146" s="832" t="s">
        <v>1699</v>
      </c>
      <c r="G1146" s="832" t="s">
        <v>2200</v>
      </c>
      <c r="H1146" s="832" t="s">
        <v>597</v>
      </c>
      <c r="I1146" s="832" t="s">
        <v>3082</v>
      </c>
      <c r="J1146" s="832" t="s">
        <v>1577</v>
      </c>
      <c r="K1146" s="832" t="s">
        <v>3083</v>
      </c>
      <c r="L1146" s="835">
        <v>103.67</v>
      </c>
      <c r="M1146" s="835">
        <v>207.34</v>
      </c>
      <c r="N1146" s="832">
        <v>2</v>
      </c>
      <c r="O1146" s="836">
        <v>0.5</v>
      </c>
      <c r="P1146" s="835">
        <v>207.34</v>
      </c>
      <c r="Q1146" s="837">
        <v>1</v>
      </c>
      <c r="R1146" s="832">
        <v>2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4</v>
      </c>
      <c r="B1147" s="832" t="s">
        <v>1698</v>
      </c>
      <c r="C1147" s="832" t="s">
        <v>1707</v>
      </c>
      <c r="D1147" s="833" t="s">
        <v>3119</v>
      </c>
      <c r="E1147" s="834" t="s">
        <v>1740</v>
      </c>
      <c r="F1147" s="832" t="s">
        <v>1699</v>
      </c>
      <c r="G1147" s="832" t="s">
        <v>1934</v>
      </c>
      <c r="H1147" s="832" t="s">
        <v>555</v>
      </c>
      <c r="I1147" s="832" t="s">
        <v>1935</v>
      </c>
      <c r="J1147" s="832" t="s">
        <v>1936</v>
      </c>
      <c r="K1147" s="832" t="s">
        <v>1937</v>
      </c>
      <c r="L1147" s="835">
        <v>248.55</v>
      </c>
      <c r="M1147" s="835">
        <v>3479.7</v>
      </c>
      <c r="N1147" s="832">
        <v>14</v>
      </c>
      <c r="O1147" s="836">
        <v>13.5</v>
      </c>
      <c r="P1147" s="835">
        <v>1988.3999999999999</v>
      </c>
      <c r="Q1147" s="837">
        <v>0.5714285714285714</v>
      </c>
      <c r="R1147" s="832">
        <v>8</v>
      </c>
      <c r="S1147" s="837">
        <v>0.5714285714285714</v>
      </c>
      <c r="T1147" s="836">
        <v>7.5</v>
      </c>
      <c r="U1147" s="838">
        <v>0.55555555555555558</v>
      </c>
    </row>
    <row r="1148" spans="1:21" ht="14.4" customHeight="1" x14ac:dyDescent="0.3">
      <c r="A1148" s="831">
        <v>4</v>
      </c>
      <c r="B1148" s="832" t="s">
        <v>1698</v>
      </c>
      <c r="C1148" s="832" t="s">
        <v>1707</v>
      </c>
      <c r="D1148" s="833" t="s">
        <v>3119</v>
      </c>
      <c r="E1148" s="834" t="s">
        <v>1740</v>
      </c>
      <c r="F1148" s="832" t="s">
        <v>1699</v>
      </c>
      <c r="G1148" s="832" t="s">
        <v>1891</v>
      </c>
      <c r="H1148" s="832" t="s">
        <v>555</v>
      </c>
      <c r="I1148" s="832" t="s">
        <v>2227</v>
      </c>
      <c r="J1148" s="832" t="s">
        <v>600</v>
      </c>
      <c r="K1148" s="832" t="s">
        <v>1893</v>
      </c>
      <c r="L1148" s="835">
        <v>108.44</v>
      </c>
      <c r="M1148" s="835">
        <v>108.44</v>
      </c>
      <c r="N1148" s="832">
        <v>1</v>
      </c>
      <c r="O1148" s="836">
        <v>0.5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4</v>
      </c>
      <c r="B1149" s="832" t="s">
        <v>1698</v>
      </c>
      <c r="C1149" s="832" t="s">
        <v>1707</v>
      </c>
      <c r="D1149" s="833" t="s">
        <v>3119</v>
      </c>
      <c r="E1149" s="834" t="s">
        <v>1740</v>
      </c>
      <c r="F1149" s="832" t="s">
        <v>1699</v>
      </c>
      <c r="G1149" s="832" t="s">
        <v>3084</v>
      </c>
      <c r="H1149" s="832" t="s">
        <v>597</v>
      </c>
      <c r="I1149" s="832" t="s">
        <v>3085</v>
      </c>
      <c r="J1149" s="832" t="s">
        <v>1224</v>
      </c>
      <c r="K1149" s="832" t="s">
        <v>3086</v>
      </c>
      <c r="L1149" s="835">
        <v>41.63</v>
      </c>
      <c r="M1149" s="835">
        <v>166.52</v>
      </c>
      <c r="N1149" s="832">
        <v>4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4</v>
      </c>
      <c r="B1150" s="832" t="s">
        <v>1698</v>
      </c>
      <c r="C1150" s="832" t="s">
        <v>1707</v>
      </c>
      <c r="D1150" s="833" t="s">
        <v>3119</v>
      </c>
      <c r="E1150" s="834" t="s">
        <v>1740</v>
      </c>
      <c r="F1150" s="832" t="s">
        <v>1699</v>
      </c>
      <c r="G1150" s="832" t="s">
        <v>2231</v>
      </c>
      <c r="H1150" s="832" t="s">
        <v>555</v>
      </c>
      <c r="I1150" s="832" t="s">
        <v>2232</v>
      </c>
      <c r="J1150" s="832" t="s">
        <v>781</v>
      </c>
      <c r="K1150" s="832" t="s">
        <v>2233</v>
      </c>
      <c r="L1150" s="835">
        <v>96.81</v>
      </c>
      <c r="M1150" s="835">
        <v>1064.9100000000001</v>
      </c>
      <c r="N1150" s="832">
        <v>11</v>
      </c>
      <c r="O1150" s="836">
        <v>2.5</v>
      </c>
      <c r="P1150" s="835">
        <v>774.48</v>
      </c>
      <c r="Q1150" s="837">
        <v>0.72727272727272718</v>
      </c>
      <c r="R1150" s="832">
        <v>8</v>
      </c>
      <c r="S1150" s="837">
        <v>0.72727272727272729</v>
      </c>
      <c r="T1150" s="836">
        <v>1.5</v>
      </c>
      <c r="U1150" s="838">
        <v>0.6</v>
      </c>
    </row>
    <row r="1151" spans="1:21" ht="14.4" customHeight="1" x14ac:dyDescent="0.3">
      <c r="A1151" s="831">
        <v>4</v>
      </c>
      <c r="B1151" s="832" t="s">
        <v>1698</v>
      </c>
      <c r="C1151" s="832" t="s">
        <v>1707</v>
      </c>
      <c r="D1151" s="833" t="s">
        <v>3119</v>
      </c>
      <c r="E1151" s="834" t="s">
        <v>1740</v>
      </c>
      <c r="F1151" s="832" t="s">
        <v>1699</v>
      </c>
      <c r="G1151" s="832" t="s">
        <v>3087</v>
      </c>
      <c r="H1151" s="832" t="s">
        <v>597</v>
      </c>
      <c r="I1151" s="832" t="s">
        <v>3088</v>
      </c>
      <c r="J1151" s="832" t="s">
        <v>3089</v>
      </c>
      <c r="K1151" s="832" t="s">
        <v>3090</v>
      </c>
      <c r="L1151" s="835">
        <v>145.15</v>
      </c>
      <c r="M1151" s="835">
        <v>1451.5</v>
      </c>
      <c r="N1151" s="832">
        <v>10</v>
      </c>
      <c r="O1151" s="836">
        <v>2.5</v>
      </c>
      <c r="P1151" s="835">
        <v>1161.2</v>
      </c>
      <c r="Q1151" s="837">
        <v>0.8</v>
      </c>
      <c r="R1151" s="832">
        <v>8</v>
      </c>
      <c r="S1151" s="837">
        <v>0.8</v>
      </c>
      <c r="T1151" s="836">
        <v>2</v>
      </c>
      <c r="U1151" s="838">
        <v>0.8</v>
      </c>
    </row>
    <row r="1152" spans="1:21" ht="14.4" customHeight="1" x14ac:dyDescent="0.3">
      <c r="A1152" s="831">
        <v>4</v>
      </c>
      <c r="B1152" s="832" t="s">
        <v>1698</v>
      </c>
      <c r="C1152" s="832" t="s">
        <v>1707</v>
      </c>
      <c r="D1152" s="833" t="s">
        <v>3119</v>
      </c>
      <c r="E1152" s="834" t="s">
        <v>1740</v>
      </c>
      <c r="F1152" s="832" t="s">
        <v>1699</v>
      </c>
      <c r="G1152" s="832" t="s">
        <v>3091</v>
      </c>
      <c r="H1152" s="832" t="s">
        <v>555</v>
      </c>
      <c r="I1152" s="832" t="s">
        <v>3092</v>
      </c>
      <c r="J1152" s="832" t="s">
        <v>778</v>
      </c>
      <c r="K1152" s="832" t="s">
        <v>3093</v>
      </c>
      <c r="L1152" s="835">
        <v>55.16</v>
      </c>
      <c r="M1152" s="835">
        <v>110.32</v>
      </c>
      <c r="N1152" s="832">
        <v>2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4</v>
      </c>
      <c r="B1153" s="832" t="s">
        <v>1698</v>
      </c>
      <c r="C1153" s="832" t="s">
        <v>1707</v>
      </c>
      <c r="D1153" s="833" t="s">
        <v>3119</v>
      </c>
      <c r="E1153" s="834" t="s">
        <v>1740</v>
      </c>
      <c r="F1153" s="832" t="s">
        <v>1699</v>
      </c>
      <c r="G1153" s="832" t="s">
        <v>1770</v>
      </c>
      <c r="H1153" s="832" t="s">
        <v>597</v>
      </c>
      <c r="I1153" s="832" t="s">
        <v>1341</v>
      </c>
      <c r="J1153" s="832" t="s">
        <v>1342</v>
      </c>
      <c r="K1153" s="832" t="s">
        <v>1343</v>
      </c>
      <c r="L1153" s="835">
        <v>414.07</v>
      </c>
      <c r="M1153" s="835">
        <v>16148.730000000001</v>
      </c>
      <c r="N1153" s="832">
        <v>39</v>
      </c>
      <c r="O1153" s="836">
        <v>10</v>
      </c>
      <c r="P1153" s="835">
        <v>8281.4000000000015</v>
      </c>
      <c r="Q1153" s="837">
        <v>0.51282051282051289</v>
      </c>
      <c r="R1153" s="832">
        <v>20</v>
      </c>
      <c r="S1153" s="837">
        <v>0.51282051282051277</v>
      </c>
      <c r="T1153" s="836">
        <v>5</v>
      </c>
      <c r="U1153" s="838">
        <v>0.5</v>
      </c>
    </row>
    <row r="1154" spans="1:21" ht="14.4" customHeight="1" x14ac:dyDescent="0.3">
      <c r="A1154" s="831">
        <v>4</v>
      </c>
      <c r="B1154" s="832" t="s">
        <v>1698</v>
      </c>
      <c r="C1154" s="832" t="s">
        <v>1707</v>
      </c>
      <c r="D1154" s="833" t="s">
        <v>3119</v>
      </c>
      <c r="E1154" s="834" t="s">
        <v>1740</v>
      </c>
      <c r="F1154" s="832" t="s">
        <v>1699</v>
      </c>
      <c r="G1154" s="832" t="s">
        <v>1821</v>
      </c>
      <c r="H1154" s="832" t="s">
        <v>555</v>
      </c>
      <c r="I1154" s="832" t="s">
        <v>1870</v>
      </c>
      <c r="J1154" s="832" t="s">
        <v>1823</v>
      </c>
      <c r="K1154" s="832" t="s">
        <v>1824</v>
      </c>
      <c r="L1154" s="835">
        <v>374.79</v>
      </c>
      <c r="M1154" s="835">
        <v>1499.16</v>
      </c>
      <c r="N1154" s="832">
        <v>4</v>
      </c>
      <c r="O1154" s="836">
        <v>2</v>
      </c>
      <c r="P1154" s="835">
        <v>1499.16</v>
      </c>
      <c r="Q1154" s="837">
        <v>1</v>
      </c>
      <c r="R1154" s="832">
        <v>4</v>
      </c>
      <c r="S1154" s="837">
        <v>1</v>
      </c>
      <c r="T1154" s="836">
        <v>2</v>
      </c>
      <c r="U1154" s="838">
        <v>1</v>
      </c>
    </row>
    <row r="1155" spans="1:21" ht="14.4" customHeight="1" x14ac:dyDescent="0.3">
      <c r="A1155" s="831">
        <v>4</v>
      </c>
      <c r="B1155" s="832" t="s">
        <v>1698</v>
      </c>
      <c r="C1155" s="832" t="s">
        <v>1707</v>
      </c>
      <c r="D1155" s="833" t="s">
        <v>3119</v>
      </c>
      <c r="E1155" s="834" t="s">
        <v>1740</v>
      </c>
      <c r="F1155" s="832" t="s">
        <v>1700</v>
      </c>
      <c r="G1155" s="832" t="s">
        <v>1803</v>
      </c>
      <c r="H1155" s="832" t="s">
        <v>555</v>
      </c>
      <c r="I1155" s="832" t="s">
        <v>1852</v>
      </c>
      <c r="J1155" s="832" t="s">
        <v>1805</v>
      </c>
      <c r="K1155" s="832"/>
      <c r="L1155" s="835">
        <v>0</v>
      </c>
      <c r="M1155" s="835">
        <v>0</v>
      </c>
      <c r="N1155" s="832">
        <v>1</v>
      </c>
      <c r="O1155" s="836">
        <v>0.5</v>
      </c>
      <c r="P1155" s="835">
        <v>0</v>
      </c>
      <c r="Q1155" s="837"/>
      <c r="R1155" s="832">
        <v>1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4</v>
      </c>
      <c r="B1156" s="832" t="s">
        <v>1698</v>
      </c>
      <c r="C1156" s="832" t="s">
        <v>1707</v>
      </c>
      <c r="D1156" s="833" t="s">
        <v>3119</v>
      </c>
      <c r="E1156" s="834" t="s">
        <v>1740</v>
      </c>
      <c r="F1156" s="832" t="s">
        <v>1701</v>
      </c>
      <c r="G1156" s="832" t="s">
        <v>2168</v>
      </c>
      <c r="H1156" s="832" t="s">
        <v>555</v>
      </c>
      <c r="I1156" s="832" t="s">
        <v>2169</v>
      </c>
      <c r="J1156" s="832" t="s">
        <v>2170</v>
      </c>
      <c r="K1156" s="832" t="s">
        <v>2171</v>
      </c>
      <c r="L1156" s="835">
        <v>410</v>
      </c>
      <c r="M1156" s="835">
        <v>820</v>
      </c>
      <c r="N1156" s="832">
        <v>2</v>
      </c>
      <c r="O1156" s="836">
        <v>2</v>
      </c>
      <c r="P1156" s="835">
        <v>820</v>
      </c>
      <c r="Q1156" s="837">
        <v>1</v>
      </c>
      <c r="R1156" s="832">
        <v>2</v>
      </c>
      <c r="S1156" s="837">
        <v>1</v>
      </c>
      <c r="T1156" s="836">
        <v>2</v>
      </c>
      <c r="U1156" s="838">
        <v>1</v>
      </c>
    </row>
    <row r="1157" spans="1:21" ht="14.4" customHeight="1" x14ac:dyDescent="0.3">
      <c r="A1157" s="831">
        <v>4</v>
      </c>
      <c r="B1157" s="832" t="s">
        <v>1698</v>
      </c>
      <c r="C1157" s="832" t="s">
        <v>1707</v>
      </c>
      <c r="D1157" s="833" t="s">
        <v>3119</v>
      </c>
      <c r="E1157" s="834" t="s">
        <v>1740</v>
      </c>
      <c r="F1157" s="832" t="s">
        <v>1701</v>
      </c>
      <c r="G1157" s="832" t="s">
        <v>2175</v>
      </c>
      <c r="H1157" s="832" t="s">
        <v>555</v>
      </c>
      <c r="I1157" s="832" t="s">
        <v>2682</v>
      </c>
      <c r="J1157" s="832" t="s">
        <v>2683</v>
      </c>
      <c r="K1157" s="832" t="s">
        <v>2684</v>
      </c>
      <c r="L1157" s="835">
        <v>378.48</v>
      </c>
      <c r="M1157" s="835">
        <v>378.48</v>
      </c>
      <c r="N1157" s="832">
        <v>1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4</v>
      </c>
      <c r="B1158" s="832" t="s">
        <v>1698</v>
      </c>
      <c r="C1158" s="832" t="s">
        <v>1707</v>
      </c>
      <c r="D1158" s="833" t="s">
        <v>3119</v>
      </c>
      <c r="E1158" s="834" t="s">
        <v>1747</v>
      </c>
      <c r="F1158" s="832" t="s">
        <v>1699</v>
      </c>
      <c r="G1158" s="832" t="s">
        <v>2243</v>
      </c>
      <c r="H1158" s="832" t="s">
        <v>555</v>
      </c>
      <c r="I1158" s="832" t="s">
        <v>3094</v>
      </c>
      <c r="J1158" s="832" t="s">
        <v>3095</v>
      </c>
      <c r="K1158" s="832" t="s">
        <v>2246</v>
      </c>
      <c r="L1158" s="835">
        <v>119.7</v>
      </c>
      <c r="M1158" s="835">
        <v>239.4</v>
      </c>
      <c r="N1158" s="832">
        <v>2</v>
      </c>
      <c r="O1158" s="836">
        <v>0.5</v>
      </c>
      <c r="P1158" s="835">
        <v>239.4</v>
      </c>
      <c r="Q1158" s="837">
        <v>1</v>
      </c>
      <c r="R1158" s="832">
        <v>2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4</v>
      </c>
      <c r="B1159" s="832" t="s">
        <v>1698</v>
      </c>
      <c r="C1159" s="832" t="s">
        <v>1707</v>
      </c>
      <c r="D1159" s="833" t="s">
        <v>3119</v>
      </c>
      <c r="E1159" s="834" t="s">
        <v>1747</v>
      </c>
      <c r="F1159" s="832" t="s">
        <v>1699</v>
      </c>
      <c r="G1159" s="832" t="s">
        <v>1806</v>
      </c>
      <c r="H1159" s="832" t="s">
        <v>555</v>
      </c>
      <c r="I1159" s="832" t="s">
        <v>3096</v>
      </c>
      <c r="J1159" s="832" t="s">
        <v>3097</v>
      </c>
      <c r="K1159" s="832" t="s">
        <v>2698</v>
      </c>
      <c r="L1159" s="835">
        <v>176.32</v>
      </c>
      <c r="M1159" s="835">
        <v>176.32</v>
      </c>
      <c r="N1159" s="832">
        <v>1</v>
      </c>
      <c r="O1159" s="836">
        <v>0.5</v>
      </c>
      <c r="P1159" s="835">
        <v>176.32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4</v>
      </c>
      <c r="B1160" s="832" t="s">
        <v>1698</v>
      </c>
      <c r="C1160" s="832" t="s">
        <v>1707</v>
      </c>
      <c r="D1160" s="833" t="s">
        <v>3119</v>
      </c>
      <c r="E1160" s="834" t="s">
        <v>1747</v>
      </c>
      <c r="F1160" s="832" t="s">
        <v>1699</v>
      </c>
      <c r="G1160" s="832" t="s">
        <v>3098</v>
      </c>
      <c r="H1160" s="832" t="s">
        <v>555</v>
      </c>
      <c r="I1160" s="832" t="s">
        <v>3099</v>
      </c>
      <c r="J1160" s="832" t="s">
        <v>3100</v>
      </c>
      <c r="K1160" s="832" t="s">
        <v>3101</v>
      </c>
      <c r="L1160" s="835">
        <v>207.32</v>
      </c>
      <c r="M1160" s="835">
        <v>414.64</v>
      </c>
      <c r="N1160" s="832">
        <v>2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4</v>
      </c>
      <c r="B1161" s="832" t="s">
        <v>1698</v>
      </c>
      <c r="C1161" s="832" t="s">
        <v>1707</v>
      </c>
      <c r="D1161" s="833" t="s">
        <v>3119</v>
      </c>
      <c r="E1161" s="834" t="s">
        <v>1747</v>
      </c>
      <c r="F1161" s="832" t="s">
        <v>1699</v>
      </c>
      <c r="G1161" s="832" t="s">
        <v>1763</v>
      </c>
      <c r="H1161" s="832" t="s">
        <v>555</v>
      </c>
      <c r="I1161" s="832" t="s">
        <v>2631</v>
      </c>
      <c r="J1161" s="832" t="s">
        <v>670</v>
      </c>
      <c r="K1161" s="832" t="s">
        <v>1817</v>
      </c>
      <c r="L1161" s="835">
        <v>103.67</v>
      </c>
      <c r="M1161" s="835">
        <v>207.34</v>
      </c>
      <c r="N1161" s="832">
        <v>2</v>
      </c>
      <c r="O1161" s="836">
        <v>0.5</v>
      </c>
      <c r="P1161" s="835">
        <v>207.34</v>
      </c>
      <c r="Q1161" s="837">
        <v>1</v>
      </c>
      <c r="R1161" s="832">
        <v>2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4</v>
      </c>
      <c r="B1162" s="832" t="s">
        <v>1698</v>
      </c>
      <c r="C1162" s="832" t="s">
        <v>1707</v>
      </c>
      <c r="D1162" s="833" t="s">
        <v>3119</v>
      </c>
      <c r="E1162" s="834" t="s">
        <v>1747</v>
      </c>
      <c r="F1162" s="832" t="s">
        <v>1699</v>
      </c>
      <c r="G1162" s="832" t="s">
        <v>1831</v>
      </c>
      <c r="H1162" s="832" t="s">
        <v>597</v>
      </c>
      <c r="I1162" s="832" t="s">
        <v>1832</v>
      </c>
      <c r="J1162" s="832" t="s">
        <v>1833</v>
      </c>
      <c r="K1162" s="832" t="s">
        <v>1834</v>
      </c>
      <c r="L1162" s="835">
        <v>1451.04</v>
      </c>
      <c r="M1162" s="835">
        <v>21765.599999999999</v>
      </c>
      <c r="N1162" s="832">
        <v>15</v>
      </c>
      <c r="O1162" s="836">
        <v>3</v>
      </c>
      <c r="P1162" s="835">
        <v>7255.2</v>
      </c>
      <c r="Q1162" s="837">
        <v>0.33333333333333337</v>
      </c>
      <c r="R1162" s="832">
        <v>5</v>
      </c>
      <c r="S1162" s="837">
        <v>0.33333333333333331</v>
      </c>
      <c r="T1162" s="836">
        <v>1</v>
      </c>
      <c r="U1162" s="838">
        <v>0.33333333333333331</v>
      </c>
    </row>
    <row r="1163" spans="1:21" ht="14.4" customHeight="1" x14ac:dyDescent="0.3">
      <c r="A1163" s="831">
        <v>4</v>
      </c>
      <c r="B1163" s="832" t="s">
        <v>1698</v>
      </c>
      <c r="C1163" s="832" t="s">
        <v>1707</v>
      </c>
      <c r="D1163" s="833" t="s">
        <v>3119</v>
      </c>
      <c r="E1163" s="834" t="s">
        <v>1747</v>
      </c>
      <c r="F1163" s="832" t="s">
        <v>1699</v>
      </c>
      <c r="G1163" s="832" t="s">
        <v>1831</v>
      </c>
      <c r="H1163" s="832" t="s">
        <v>597</v>
      </c>
      <c r="I1163" s="832" t="s">
        <v>3102</v>
      </c>
      <c r="J1163" s="832" t="s">
        <v>3103</v>
      </c>
      <c r="K1163" s="832" t="s">
        <v>3104</v>
      </c>
      <c r="L1163" s="835">
        <v>194.26</v>
      </c>
      <c r="M1163" s="835">
        <v>1942.6</v>
      </c>
      <c r="N1163" s="832">
        <v>10</v>
      </c>
      <c r="O1163" s="836">
        <v>2</v>
      </c>
      <c r="P1163" s="835">
        <v>1942.6</v>
      </c>
      <c r="Q1163" s="837">
        <v>1</v>
      </c>
      <c r="R1163" s="832">
        <v>10</v>
      </c>
      <c r="S1163" s="837">
        <v>1</v>
      </c>
      <c r="T1163" s="836">
        <v>2</v>
      </c>
      <c r="U1163" s="838">
        <v>1</v>
      </c>
    </row>
    <row r="1164" spans="1:21" ht="14.4" customHeight="1" x14ac:dyDescent="0.3">
      <c r="A1164" s="831">
        <v>4</v>
      </c>
      <c r="B1164" s="832" t="s">
        <v>1698</v>
      </c>
      <c r="C1164" s="832" t="s">
        <v>1707</v>
      </c>
      <c r="D1164" s="833" t="s">
        <v>3119</v>
      </c>
      <c r="E1164" s="834" t="s">
        <v>1747</v>
      </c>
      <c r="F1164" s="832" t="s">
        <v>1699</v>
      </c>
      <c r="G1164" s="832" t="s">
        <v>1770</v>
      </c>
      <c r="H1164" s="832" t="s">
        <v>597</v>
      </c>
      <c r="I1164" s="832" t="s">
        <v>1341</v>
      </c>
      <c r="J1164" s="832" t="s">
        <v>1342</v>
      </c>
      <c r="K1164" s="832" t="s">
        <v>1343</v>
      </c>
      <c r="L1164" s="835">
        <v>414.07</v>
      </c>
      <c r="M1164" s="835">
        <v>2484.42</v>
      </c>
      <c r="N1164" s="832">
        <v>6</v>
      </c>
      <c r="O1164" s="836">
        <v>2</v>
      </c>
      <c r="P1164" s="835">
        <v>1656.28</v>
      </c>
      <c r="Q1164" s="837">
        <v>0.66666666666666663</v>
      </c>
      <c r="R1164" s="832">
        <v>4</v>
      </c>
      <c r="S1164" s="837">
        <v>0.66666666666666663</v>
      </c>
      <c r="T1164" s="836">
        <v>1.5</v>
      </c>
      <c r="U1164" s="838">
        <v>0.75</v>
      </c>
    </row>
    <row r="1165" spans="1:21" ht="14.4" customHeight="1" x14ac:dyDescent="0.3">
      <c r="A1165" s="831">
        <v>4</v>
      </c>
      <c r="B1165" s="832" t="s">
        <v>1698</v>
      </c>
      <c r="C1165" s="832" t="s">
        <v>1707</v>
      </c>
      <c r="D1165" s="833" t="s">
        <v>3119</v>
      </c>
      <c r="E1165" s="834" t="s">
        <v>1747</v>
      </c>
      <c r="F1165" s="832" t="s">
        <v>1701</v>
      </c>
      <c r="G1165" s="832" t="s">
        <v>2168</v>
      </c>
      <c r="H1165" s="832" t="s">
        <v>555</v>
      </c>
      <c r="I1165" s="832" t="s">
        <v>2169</v>
      </c>
      <c r="J1165" s="832" t="s">
        <v>2170</v>
      </c>
      <c r="K1165" s="832" t="s">
        <v>2171</v>
      </c>
      <c r="L1165" s="835">
        <v>410</v>
      </c>
      <c r="M1165" s="835">
        <v>2460</v>
      </c>
      <c r="N1165" s="832">
        <v>6</v>
      </c>
      <c r="O1165" s="836">
        <v>6</v>
      </c>
      <c r="P1165" s="835">
        <v>2050</v>
      </c>
      <c r="Q1165" s="837">
        <v>0.83333333333333337</v>
      </c>
      <c r="R1165" s="832">
        <v>5</v>
      </c>
      <c r="S1165" s="837">
        <v>0.83333333333333337</v>
      </c>
      <c r="T1165" s="836">
        <v>5</v>
      </c>
      <c r="U1165" s="838">
        <v>0.83333333333333337</v>
      </c>
    </row>
    <row r="1166" spans="1:21" ht="14.4" customHeight="1" x14ac:dyDescent="0.3">
      <c r="A1166" s="831">
        <v>4</v>
      </c>
      <c r="B1166" s="832" t="s">
        <v>1698</v>
      </c>
      <c r="C1166" s="832" t="s">
        <v>1707</v>
      </c>
      <c r="D1166" s="833" t="s">
        <v>3119</v>
      </c>
      <c r="E1166" s="834" t="s">
        <v>1747</v>
      </c>
      <c r="F1166" s="832" t="s">
        <v>1701</v>
      </c>
      <c r="G1166" s="832" t="s">
        <v>2168</v>
      </c>
      <c r="H1166" s="832" t="s">
        <v>555</v>
      </c>
      <c r="I1166" s="832" t="s">
        <v>2172</v>
      </c>
      <c r="J1166" s="832" t="s">
        <v>2173</v>
      </c>
      <c r="K1166" s="832" t="s">
        <v>2174</v>
      </c>
      <c r="L1166" s="835">
        <v>566</v>
      </c>
      <c r="M1166" s="835">
        <v>566</v>
      </c>
      <c r="N1166" s="832">
        <v>1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4</v>
      </c>
      <c r="B1167" s="832" t="s">
        <v>1698</v>
      </c>
      <c r="C1167" s="832" t="s">
        <v>1707</v>
      </c>
      <c r="D1167" s="833" t="s">
        <v>3119</v>
      </c>
      <c r="E1167" s="834" t="s">
        <v>1747</v>
      </c>
      <c r="F1167" s="832" t="s">
        <v>1701</v>
      </c>
      <c r="G1167" s="832" t="s">
        <v>2175</v>
      </c>
      <c r="H1167" s="832" t="s">
        <v>555</v>
      </c>
      <c r="I1167" s="832" t="s">
        <v>2176</v>
      </c>
      <c r="J1167" s="832" t="s">
        <v>2177</v>
      </c>
      <c r="K1167" s="832" t="s">
        <v>2178</v>
      </c>
      <c r="L1167" s="835">
        <v>900</v>
      </c>
      <c r="M1167" s="835">
        <v>900</v>
      </c>
      <c r="N1167" s="832">
        <v>1</v>
      </c>
      <c r="O1167" s="836">
        <v>1</v>
      </c>
      <c r="P1167" s="835">
        <v>900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4</v>
      </c>
      <c r="B1168" s="832" t="s">
        <v>1698</v>
      </c>
      <c r="C1168" s="832" t="s">
        <v>1707</v>
      </c>
      <c r="D1168" s="833" t="s">
        <v>3119</v>
      </c>
      <c r="E1168" s="834" t="s">
        <v>1749</v>
      </c>
      <c r="F1168" s="832" t="s">
        <v>1699</v>
      </c>
      <c r="G1168" s="832" t="s">
        <v>1934</v>
      </c>
      <c r="H1168" s="832" t="s">
        <v>555</v>
      </c>
      <c r="I1168" s="832" t="s">
        <v>1935</v>
      </c>
      <c r="J1168" s="832" t="s">
        <v>1936</v>
      </c>
      <c r="K1168" s="832" t="s">
        <v>1937</v>
      </c>
      <c r="L1168" s="835">
        <v>248.55</v>
      </c>
      <c r="M1168" s="835">
        <v>497.1</v>
      </c>
      <c r="N1168" s="832">
        <v>2</v>
      </c>
      <c r="O1168" s="836">
        <v>2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4</v>
      </c>
      <c r="B1169" s="832" t="s">
        <v>1698</v>
      </c>
      <c r="C1169" s="832" t="s">
        <v>1709</v>
      </c>
      <c r="D1169" s="833" t="s">
        <v>3120</v>
      </c>
      <c r="E1169" s="834" t="s">
        <v>1730</v>
      </c>
      <c r="F1169" s="832" t="s">
        <v>1699</v>
      </c>
      <c r="G1169" s="832" t="s">
        <v>1874</v>
      </c>
      <c r="H1169" s="832" t="s">
        <v>555</v>
      </c>
      <c r="I1169" s="832" t="s">
        <v>1875</v>
      </c>
      <c r="J1169" s="832" t="s">
        <v>1876</v>
      </c>
      <c r="K1169" s="832" t="s">
        <v>1877</v>
      </c>
      <c r="L1169" s="835">
        <v>0</v>
      </c>
      <c r="M1169" s="835">
        <v>0</v>
      </c>
      <c r="N1169" s="832">
        <v>2</v>
      </c>
      <c r="O1169" s="836">
        <v>1</v>
      </c>
      <c r="P1169" s="835">
        <v>0</v>
      </c>
      <c r="Q1169" s="837"/>
      <c r="R1169" s="832">
        <v>1</v>
      </c>
      <c r="S1169" s="837">
        <v>0.5</v>
      </c>
      <c r="T1169" s="836"/>
      <c r="U1169" s="838">
        <v>0</v>
      </c>
    </row>
    <row r="1170" spans="1:21" ht="14.4" customHeight="1" x14ac:dyDescent="0.3">
      <c r="A1170" s="831">
        <v>4</v>
      </c>
      <c r="B1170" s="832" t="s">
        <v>1698</v>
      </c>
      <c r="C1170" s="832" t="s">
        <v>1709</v>
      </c>
      <c r="D1170" s="833" t="s">
        <v>3120</v>
      </c>
      <c r="E1170" s="834" t="s">
        <v>1730</v>
      </c>
      <c r="F1170" s="832" t="s">
        <v>1700</v>
      </c>
      <c r="G1170" s="832" t="s">
        <v>1803</v>
      </c>
      <c r="H1170" s="832" t="s">
        <v>555</v>
      </c>
      <c r="I1170" s="832" t="s">
        <v>1852</v>
      </c>
      <c r="J1170" s="832" t="s">
        <v>1805</v>
      </c>
      <c r="K1170" s="832"/>
      <c r="L1170" s="835">
        <v>0</v>
      </c>
      <c r="M1170" s="835">
        <v>0</v>
      </c>
      <c r="N1170" s="832">
        <v>1</v>
      </c>
      <c r="O1170" s="836">
        <v>1</v>
      </c>
      <c r="P1170" s="835">
        <v>0</v>
      </c>
      <c r="Q1170" s="837"/>
      <c r="R1170" s="832">
        <v>1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4</v>
      </c>
      <c r="B1171" s="832" t="s">
        <v>1698</v>
      </c>
      <c r="C1171" s="832" t="s">
        <v>1709</v>
      </c>
      <c r="D1171" s="833" t="s">
        <v>3120</v>
      </c>
      <c r="E1171" s="834" t="s">
        <v>1734</v>
      </c>
      <c r="F1171" s="832" t="s">
        <v>1699</v>
      </c>
      <c r="G1171" s="832" t="s">
        <v>1826</v>
      </c>
      <c r="H1171" s="832" t="s">
        <v>555</v>
      </c>
      <c r="I1171" s="832" t="s">
        <v>3105</v>
      </c>
      <c r="J1171" s="832" t="s">
        <v>3106</v>
      </c>
      <c r="K1171" s="832" t="s">
        <v>3107</v>
      </c>
      <c r="L1171" s="835">
        <v>0</v>
      </c>
      <c r="M1171" s="835">
        <v>0</v>
      </c>
      <c r="N1171" s="832">
        <v>1</v>
      </c>
      <c r="O1171" s="836">
        <v>1</v>
      </c>
      <c r="P1171" s="835"/>
      <c r="Q1171" s="837"/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4</v>
      </c>
      <c r="B1172" s="832" t="s">
        <v>1698</v>
      </c>
      <c r="C1172" s="832" t="s">
        <v>1711</v>
      </c>
      <c r="D1172" s="833" t="s">
        <v>3117</v>
      </c>
      <c r="E1172" s="834" t="s">
        <v>1733</v>
      </c>
      <c r="F1172" s="832" t="s">
        <v>1699</v>
      </c>
      <c r="G1172" s="832" t="s">
        <v>2276</v>
      </c>
      <c r="H1172" s="832" t="s">
        <v>555</v>
      </c>
      <c r="I1172" s="832" t="s">
        <v>2990</v>
      </c>
      <c r="J1172" s="832" t="s">
        <v>595</v>
      </c>
      <c r="K1172" s="832" t="s">
        <v>2991</v>
      </c>
      <c r="L1172" s="835">
        <v>0</v>
      </c>
      <c r="M1172" s="835">
        <v>0</v>
      </c>
      <c r="N1172" s="832">
        <v>1</v>
      </c>
      <c r="O1172" s="836">
        <v>0.5</v>
      </c>
      <c r="P1172" s="835"/>
      <c r="Q1172" s="837"/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4</v>
      </c>
      <c r="B1173" s="832" t="s">
        <v>1698</v>
      </c>
      <c r="C1173" s="832" t="s">
        <v>1711</v>
      </c>
      <c r="D1173" s="833" t="s">
        <v>3117</v>
      </c>
      <c r="E1173" s="834" t="s">
        <v>1733</v>
      </c>
      <c r="F1173" s="832" t="s">
        <v>1699</v>
      </c>
      <c r="G1173" s="832" t="s">
        <v>2829</v>
      </c>
      <c r="H1173" s="832" t="s">
        <v>555</v>
      </c>
      <c r="I1173" s="832" t="s">
        <v>3108</v>
      </c>
      <c r="J1173" s="832" t="s">
        <v>3109</v>
      </c>
      <c r="K1173" s="832" t="s">
        <v>3110</v>
      </c>
      <c r="L1173" s="835">
        <v>11.73</v>
      </c>
      <c r="M1173" s="835">
        <v>11.73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4</v>
      </c>
      <c r="B1174" s="832" t="s">
        <v>1698</v>
      </c>
      <c r="C1174" s="832" t="s">
        <v>1711</v>
      </c>
      <c r="D1174" s="833" t="s">
        <v>3117</v>
      </c>
      <c r="E1174" s="834" t="s">
        <v>1733</v>
      </c>
      <c r="F1174" s="832" t="s">
        <v>1699</v>
      </c>
      <c r="G1174" s="832" t="s">
        <v>1760</v>
      </c>
      <c r="H1174" s="832" t="s">
        <v>597</v>
      </c>
      <c r="I1174" s="832" t="s">
        <v>1793</v>
      </c>
      <c r="J1174" s="832" t="s">
        <v>1028</v>
      </c>
      <c r="K1174" s="832" t="s">
        <v>1582</v>
      </c>
      <c r="L1174" s="835">
        <v>490.89</v>
      </c>
      <c r="M1174" s="835">
        <v>490.89</v>
      </c>
      <c r="N1174" s="832">
        <v>1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4</v>
      </c>
      <c r="B1175" s="832" t="s">
        <v>1698</v>
      </c>
      <c r="C1175" s="832" t="s">
        <v>1711</v>
      </c>
      <c r="D1175" s="833" t="s">
        <v>3117</v>
      </c>
      <c r="E1175" s="834" t="s">
        <v>1733</v>
      </c>
      <c r="F1175" s="832" t="s">
        <v>1699</v>
      </c>
      <c r="G1175" s="832" t="s">
        <v>3111</v>
      </c>
      <c r="H1175" s="832" t="s">
        <v>555</v>
      </c>
      <c r="I1175" s="832" t="s">
        <v>3112</v>
      </c>
      <c r="J1175" s="832" t="s">
        <v>943</v>
      </c>
      <c r="K1175" s="832" t="s">
        <v>3113</v>
      </c>
      <c r="L1175" s="835">
        <v>34.659999999999997</v>
      </c>
      <c r="M1175" s="835">
        <v>34.659999999999997</v>
      </c>
      <c r="N1175" s="832">
        <v>1</v>
      </c>
      <c r="O1175" s="836">
        <v>0.5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4</v>
      </c>
      <c r="B1176" s="832" t="s">
        <v>1698</v>
      </c>
      <c r="C1176" s="832" t="s">
        <v>1711</v>
      </c>
      <c r="D1176" s="833" t="s">
        <v>3117</v>
      </c>
      <c r="E1176" s="834" t="s">
        <v>1732</v>
      </c>
      <c r="F1176" s="832" t="s">
        <v>1699</v>
      </c>
      <c r="G1176" s="832" t="s">
        <v>1760</v>
      </c>
      <c r="H1176" s="832" t="s">
        <v>597</v>
      </c>
      <c r="I1176" s="832" t="s">
        <v>1793</v>
      </c>
      <c r="J1176" s="832" t="s">
        <v>1028</v>
      </c>
      <c r="K1176" s="832" t="s">
        <v>1582</v>
      </c>
      <c r="L1176" s="835">
        <v>490.89</v>
      </c>
      <c r="M1176" s="835">
        <v>490.89</v>
      </c>
      <c r="N1176" s="832">
        <v>1</v>
      </c>
      <c r="O1176" s="836">
        <v>0.5</v>
      </c>
      <c r="P1176" s="835">
        <v>490.89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4</v>
      </c>
      <c r="B1177" s="832" t="s">
        <v>1698</v>
      </c>
      <c r="C1177" s="832" t="s">
        <v>1711</v>
      </c>
      <c r="D1177" s="833" t="s">
        <v>3117</v>
      </c>
      <c r="E1177" s="834" t="s">
        <v>1732</v>
      </c>
      <c r="F1177" s="832" t="s">
        <v>1699</v>
      </c>
      <c r="G1177" s="832" t="s">
        <v>1901</v>
      </c>
      <c r="H1177" s="832" t="s">
        <v>555</v>
      </c>
      <c r="I1177" s="832" t="s">
        <v>1902</v>
      </c>
      <c r="J1177" s="832" t="s">
        <v>1903</v>
      </c>
      <c r="K1177" s="832" t="s">
        <v>1904</v>
      </c>
      <c r="L1177" s="835">
        <v>50.32</v>
      </c>
      <c r="M1177" s="835">
        <v>50.32</v>
      </c>
      <c r="N1177" s="832">
        <v>1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4</v>
      </c>
      <c r="B1178" s="832" t="s">
        <v>1698</v>
      </c>
      <c r="C1178" s="832" t="s">
        <v>1711</v>
      </c>
      <c r="D1178" s="833" t="s">
        <v>3117</v>
      </c>
      <c r="E1178" s="834" t="s">
        <v>1732</v>
      </c>
      <c r="F1178" s="832" t="s">
        <v>1699</v>
      </c>
      <c r="G1178" s="832" t="s">
        <v>1771</v>
      </c>
      <c r="H1178" s="832" t="s">
        <v>555</v>
      </c>
      <c r="I1178" s="832" t="s">
        <v>3114</v>
      </c>
      <c r="J1178" s="832" t="s">
        <v>970</v>
      </c>
      <c r="K1178" s="832" t="s">
        <v>1531</v>
      </c>
      <c r="L1178" s="835">
        <v>154.36000000000001</v>
      </c>
      <c r="M1178" s="835">
        <v>154.36000000000001</v>
      </c>
      <c r="N1178" s="832">
        <v>1</v>
      </c>
      <c r="O1178" s="836">
        <v>0.5</v>
      </c>
      <c r="P1178" s="835">
        <v>154.36000000000001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4</v>
      </c>
      <c r="B1179" s="832" t="s">
        <v>1698</v>
      </c>
      <c r="C1179" s="832" t="s">
        <v>1711</v>
      </c>
      <c r="D1179" s="833" t="s">
        <v>3117</v>
      </c>
      <c r="E1179" s="834" t="s">
        <v>1716</v>
      </c>
      <c r="F1179" s="832" t="s">
        <v>1699</v>
      </c>
      <c r="G1179" s="832" t="s">
        <v>2276</v>
      </c>
      <c r="H1179" s="832" t="s">
        <v>555</v>
      </c>
      <c r="I1179" s="832" t="s">
        <v>2990</v>
      </c>
      <c r="J1179" s="832" t="s">
        <v>595</v>
      </c>
      <c r="K1179" s="832" t="s">
        <v>2991</v>
      </c>
      <c r="L1179" s="835">
        <v>0</v>
      </c>
      <c r="M1179" s="835">
        <v>0</v>
      </c>
      <c r="N1179" s="832">
        <v>1</v>
      </c>
      <c r="O1179" s="836">
        <v>1</v>
      </c>
      <c r="P1179" s="835"/>
      <c r="Q1179" s="837"/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4</v>
      </c>
      <c r="B1180" s="832" t="s">
        <v>1698</v>
      </c>
      <c r="C1180" s="832" t="s">
        <v>1711</v>
      </c>
      <c r="D1180" s="833" t="s">
        <v>3117</v>
      </c>
      <c r="E1180" s="834" t="s">
        <v>1716</v>
      </c>
      <c r="F1180" s="832" t="s">
        <v>1699</v>
      </c>
      <c r="G1180" s="832" t="s">
        <v>1760</v>
      </c>
      <c r="H1180" s="832" t="s">
        <v>597</v>
      </c>
      <c r="I1180" s="832" t="s">
        <v>3115</v>
      </c>
      <c r="J1180" s="832" t="s">
        <v>1028</v>
      </c>
      <c r="K1180" s="832" t="s">
        <v>3116</v>
      </c>
      <c r="L1180" s="835">
        <v>368.16</v>
      </c>
      <c r="M1180" s="835">
        <v>368.16</v>
      </c>
      <c r="N1180" s="832">
        <v>1</v>
      </c>
      <c r="O1180" s="836">
        <v>1</v>
      </c>
      <c r="P1180" s="835">
        <v>368.16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4</v>
      </c>
      <c r="B1181" s="832" t="s">
        <v>1698</v>
      </c>
      <c r="C1181" s="832" t="s">
        <v>1711</v>
      </c>
      <c r="D1181" s="833" t="s">
        <v>3117</v>
      </c>
      <c r="E1181" s="834" t="s">
        <v>1716</v>
      </c>
      <c r="F1181" s="832" t="s">
        <v>1699</v>
      </c>
      <c r="G1181" s="832" t="s">
        <v>1760</v>
      </c>
      <c r="H1181" s="832" t="s">
        <v>597</v>
      </c>
      <c r="I1181" s="832" t="s">
        <v>1793</v>
      </c>
      <c r="J1181" s="832" t="s">
        <v>1028</v>
      </c>
      <c r="K1181" s="832" t="s">
        <v>1582</v>
      </c>
      <c r="L1181" s="835">
        <v>490.89</v>
      </c>
      <c r="M1181" s="835">
        <v>490.89</v>
      </c>
      <c r="N1181" s="832">
        <v>1</v>
      </c>
      <c r="O1181" s="836">
        <v>0.5</v>
      </c>
      <c r="P1181" s="835">
        <v>490.89</v>
      </c>
      <c r="Q1181" s="837">
        <v>1</v>
      </c>
      <c r="R1181" s="832">
        <v>1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4</v>
      </c>
      <c r="B1182" s="832" t="s">
        <v>1698</v>
      </c>
      <c r="C1182" s="832" t="s">
        <v>1711</v>
      </c>
      <c r="D1182" s="833" t="s">
        <v>3117</v>
      </c>
      <c r="E1182" s="834" t="s">
        <v>1716</v>
      </c>
      <c r="F1182" s="832" t="s">
        <v>1699</v>
      </c>
      <c r="G1182" s="832" t="s">
        <v>1769</v>
      </c>
      <c r="H1182" s="832" t="s">
        <v>597</v>
      </c>
      <c r="I1182" s="832" t="s">
        <v>1446</v>
      </c>
      <c r="J1182" s="832" t="s">
        <v>1447</v>
      </c>
      <c r="K1182" s="832" t="s">
        <v>1448</v>
      </c>
      <c r="L1182" s="835">
        <v>0</v>
      </c>
      <c r="M1182" s="835">
        <v>0</v>
      </c>
      <c r="N1182" s="832">
        <v>2</v>
      </c>
      <c r="O1182" s="836">
        <v>0.5</v>
      </c>
      <c r="P1182" s="835">
        <v>0</v>
      </c>
      <c r="Q1182" s="837"/>
      <c r="R1182" s="832">
        <v>2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4</v>
      </c>
      <c r="B1183" s="832" t="s">
        <v>1698</v>
      </c>
      <c r="C1183" s="832" t="s">
        <v>1711</v>
      </c>
      <c r="D1183" s="833" t="s">
        <v>3117</v>
      </c>
      <c r="E1183" s="834" t="s">
        <v>1729</v>
      </c>
      <c r="F1183" s="832" t="s">
        <v>1699</v>
      </c>
      <c r="G1183" s="832" t="s">
        <v>1760</v>
      </c>
      <c r="H1183" s="832" t="s">
        <v>597</v>
      </c>
      <c r="I1183" s="832" t="s">
        <v>3115</v>
      </c>
      <c r="J1183" s="832" t="s">
        <v>1028</v>
      </c>
      <c r="K1183" s="832" t="s">
        <v>3116</v>
      </c>
      <c r="L1183" s="835">
        <v>368.16</v>
      </c>
      <c r="M1183" s="835">
        <v>368.16</v>
      </c>
      <c r="N1183" s="832">
        <v>1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4</v>
      </c>
      <c r="B1184" s="832" t="s">
        <v>1698</v>
      </c>
      <c r="C1184" s="832" t="s">
        <v>1711</v>
      </c>
      <c r="D1184" s="833" t="s">
        <v>3117</v>
      </c>
      <c r="E1184" s="834" t="s">
        <v>1729</v>
      </c>
      <c r="F1184" s="832" t="s">
        <v>1699</v>
      </c>
      <c r="G1184" s="832" t="s">
        <v>1760</v>
      </c>
      <c r="H1184" s="832" t="s">
        <v>597</v>
      </c>
      <c r="I1184" s="832" t="s">
        <v>1793</v>
      </c>
      <c r="J1184" s="832" t="s">
        <v>1028</v>
      </c>
      <c r="K1184" s="832" t="s">
        <v>1582</v>
      </c>
      <c r="L1184" s="835">
        <v>490.89</v>
      </c>
      <c r="M1184" s="835">
        <v>490.89</v>
      </c>
      <c r="N1184" s="832">
        <v>1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4</v>
      </c>
      <c r="B1185" s="832" t="s">
        <v>1698</v>
      </c>
      <c r="C1185" s="832" t="s">
        <v>1711</v>
      </c>
      <c r="D1185" s="833" t="s">
        <v>3117</v>
      </c>
      <c r="E1185" s="834" t="s">
        <v>1729</v>
      </c>
      <c r="F1185" s="832" t="s">
        <v>1699</v>
      </c>
      <c r="G1185" s="832" t="s">
        <v>1760</v>
      </c>
      <c r="H1185" s="832" t="s">
        <v>597</v>
      </c>
      <c r="I1185" s="832" t="s">
        <v>2789</v>
      </c>
      <c r="J1185" s="832" t="s">
        <v>1028</v>
      </c>
      <c r="K1185" s="832" t="s">
        <v>1830</v>
      </c>
      <c r="L1185" s="835">
        <v>923.74</v>
      </c>
      <c r="M1185" s="835">
        <v>923.74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4</v>
      </c>
      <c r="B1186" s="832" t="s">
        <v>1698</v>
      </c>
      <c r="C1186" s="832" t="s">
        <v>1711</v>
      </c>
      <c r="D1186" s="833" t="s">
        <v>3117</v>
      </c>
      <c r="E1186" s="834" t="s">
        <v>1729</v>
      </c>
      <c r="F1186" s="832" t="s">
        <v>1699</v>
      </c>
      <c r="G1186" s="832" t="s">
        <v>1769</v>
      </c>
      <c r="H1186" s="832" t="s">
        <v>597</v>
      </c>
      <c r="I1186" s="832" t="s">
        <v>1446</v>
      </c>
      <c r="J1186" s="832" t="s">
        <v>1447</v>
      </c>
      <c r="K1186" s="832" t="s">
        <v>1448</v>
      </c>
      <c r="L1186" s="835">
        <v>0</v>
      </c>
      <c r="M1186" s="835">
        <v>0</v>
      </c>
      <c r="N1186" s="832">
        <v>4</v>
      </c>
      <c r="O1186" s="836">
        <v>2</v>
      </c>
      <c r="P1186" s="835"/>
      <c r="Q1186" s="837"/>
      <c r="R1186" s="832"/>
      <c r="S1186" s="837">
        <v>0</v>
      </c>
      <c r="T1186" s="836"/>
      <c r="U1186" s="838">
        <v>0</v>
      </c>
    </row>
    <row r="1187" spans="1:21" ht="14.4" customHeight="1" thickBot="1" x14ac:dyDescent="0.35">
      <c r="A1187" s="839">
        <v>4</v>
      </c>
      <c r="B1187" s="840" t="s">
        <v>1698</v>
      </c>
      <c r="C1187" s="840" t="s">
        <v>1711</v>
      </c>
      <c r="D1187" s="841" t="s">
        <v>3117</v>
      </c>
      <c r="E1187" s="842" t="s">
        <v>1729</v>
      </c>
      <c r="F1187" s="840" t="s">
        <v>1699</v>
      </c>
      <c r="G1187" s="840" t="s">
        <v>1771</v>
      </c>
      <c r="H1187" s="840" t="s">
        <v>597</v>
      </c>
      <c r="I1187" s="840" t="s">
        <v>1528</v>
      </c>
      <c r="J1187" s="840" t="s">
        <v>970</v>
      </c>
      <c r="K1187" s="840" t="s">
        <v>1529</v>
      </c>
      <c r="L1187" s="843">
        <v>225.06</v>
      </c>
      <c r="M1187" s="843">
        <v>225.06</v>
      </c>
      <c r="N1187" s="840">
        <v>1</v>
      </c>
      <c r="O1187" s="844">
        <v>0.5</v>
      </c>
      <c r="P1187" s="843"/>
      <c r="Q1187" s="845">
        <v>0</v>
      </c>
      <c r="R1187" s="840"/>
      <c r="S1187" s="845">
        <v>0</v>
      </c>
      <c r="T1187" s="844"/>
      <c r="U1187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3122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1725</v>
      </c>
      <c r="B5" s="225">
        <v>8601.84</v>
      </c>
      <c r="C5" s="830">
        <v>0.6606022020994976</v>
      </c>
      <c r="D5" s="225">
        <v>4419.3700000000008</v>
      </c>
      <c r="E5" s="830">
        <v>0.3393977979005024</v>
      </c>
      <c r="F5" s="848">
        <v>13021.210000000001</v>
      </c>
    </row>
    <row r="6" spans="1:6" ht="14.4" customHeight="1" x14ac:dyDescent="0.3">
      <c r="A6" s="857" t="s">
        <v>1750</v>
      </c>
      <c r="B6" s="849">
        <v>3244.14</v>
      </c>
      <c r="C6" s="837">
        <v>1</v>
      </c>
      <c r="D6" s="849">
        <v>0</v>
      </c>
      <c r="E6" s="837">
        <v>0</v>
      </c>
      <c r="F6" s="850">
        <v>3244.14</v>
      </c>
    </row>
    <row r="7" spans="1:6" ht="14.4" customHeight="1" x14ac:dyDescent="0.3">
      <c r="A7" s="857" t="s">
        <v>1748</v>
      </c>
      <c r="B7" s="849">
        <v>2082.5699999999997</v>
      </c>
      <c r="C7" s="837">
        <v>0.74170616957700131</v>
      </c>
      <c r="D7" s="849">
        <v>725.24</v>
      </c>
      <c r="E7" s="837">
        <v>0.25829383042299875</v>
      </c>
      <c r="F7" s="850">
        <v>2807.8099999999995</v>
      </c>
    </row>
    <row r="8" spans="1:6" ht="14.4" customHeight="1" x14ac:dyDescent="0.3">
      <c r="A8" s="857" t="s">
        <v>1744</v>
      </c>
      <c r="B8" s="849">
        <v>1811.16</v>
      </c>
      <c r="C8" s="837">
        <v>0.39611574043697922</v>
      </c>
      <c r="D8" s="849">
        <v>2761.14</v>
      </c>
      <c r="E8" s="837">
        <v>0.60388425956302072</v>
      </c>
      <c r="F8" s="850">
        <v>4572.3</v>
      </c>
    </row>
    <row r="9" spans="1:6" ht="14.4" customHeight="1" x14ac:dyDescent="0.3">
      <c r="A9" s="857" t="s">
        <v>1727</v>
      </c>
      <c r="B9" s="849">
        <v>1485.96</v>
      </c>
      <c r="C9" s="837">
        <v>0.14039072375917147</v>
      </c>
      <c r="D9" s="849">
        <v>9098.5</v>
      </c>
      <c r="E9" s="837">
        <v>0.85960927624082861</v>
      </c>
      <c r="F9" s="850">
        <v>10584.46</v>
      </c>
    </row>
    <row r="10" spans="1:6" ht="14.4" customHeight="1" x14ac:dyDescent="0.3">
      <c r="A10" s="857" t="s">
        <v>1715</v>
      </c>
      <c r="B10" s="849">
        <v>908.52</v>
      </c>
      <c r="C10" s="837">
        <v>9.3581394965565681E-2</v>
      </c>
      <c r="D10" s="849">
        <v>8799.82</v>
      </c>
      <c r="E10" s="837">
        <v>0.90641860503443428</v>
      </c>
      <c r="F10" s="850">
        <v>9708.34</v>
      </c>
    </row>
    <row r="11" spans="1:6" ht="14.4" customHeight="1" x14ac:dyDescent="0.3">
      <c r="A11" s="857" t="s">
        <v>1724</v>
      </c>
      <c r="B11" s="849">
        <v>894.89</v>
      </c>
      <c r="C11" s="837">
        <v>0.19875579127854551</v>
      </c>
      <c r="D11" s="849">
        <v>3607.5699999999997</v>
      </c>
      <c r="E11" s="837">
        <v>0.80124420872145441</v>
      </c>
      <c r="F11" s="850">
        <v>4502.46</v>
      </c>
    </row>
    <row r="12" spans="1:6" ht="14.4" customHeight="1" x14ac:dyDescent="0.3">
      <c r="A12" s="857" t="s">
        <v>1747</v>
      </c>
      <c r="B12" s="849">
        <v>830.3599999999999</v>
      </c>
      <c r="C12" s="837">
        <v>2.4224156591744365E-2</v>
      </c>
      <c r="D12" s="849">
        <v>33447.82</v>
      </c>
      <c r="E12" s="837">
        <v>0.97577584340825563</v>
      </c>
      <c r="F12" s="850">
        <v>34278.18</v>
      </c>
    </row>
    <row r="13" spans="1:6" ht="14.4" customHeight="1" x14ac:dyDescent="0.3">
      <c r="A13" s="857" t="s">
        <v>1738</v>
      </c>
      <c r="B13" s="849">
        <v>626.80999999999995</v>
      </c>
      <c r="C13" s="837">
        <v>1</v>
      </c>
      <c r="D13" s="849"/>
      <c r="E13" s="837">
        <v>0</v>
      </c>
      <c r="F13" s="850">
        <v>626.80999999999995</v>
      </c>
    </row>
    <row r="14" spans="1:6" ht="14.4" customHeight="1" x14ac:dyDescent="0.3">
      <c r="A14" s="857" t="s">
        <v>1743</v>
      </c>
      <c r="B14" s="849">
        <v>621.31999999999994</v>
      </c>
      <c r="C14" s="837">
        <v>0.25412900323121601</v>
      </c>
      <c r="D14" s="849">
        <v>1823.58</v>
      </c>
      <c r="E14" s="837">
        <v>0.7458709967687841</v>
      </c>
      <c r="F14" s="850">
        <v>2444.8999999999996</v>
      </c>
    </row>
    <row r="15" spans="1:6" ht="14.4" customHeight="1" x14ac:dyDescent="0.3">
      <c r="A15" s="857" t="s">
        <v>1737</v>
      </c>
      <c r="B15" s="849">
        <v>543.51</v>
      </c>
      <c r="C15" s="837">
        <v>0.37286984440602622</v>
      </c>
      <c r="D15" s="849">
        <v>914.12999999999988</v>
      </c>
      <c r="E15" s="837">
        <v>0.62713015559397378</v>
      </c>
      <c r="F15" s="850">
        <v>1457.6399999999999</v>
      </c>
    </row>
    <row r="16" spans="1:6" ht="14.4" customHeight="1" x14ac:dyDescent="0.3">
      <c r="A16" s="857" t="s">
        <v>1734</v>
      </c>
      <c r="B16" s="849">
        <v>300.33</v>
      </c>
      <c r="C16" s="837">
        <v>0.33714260055455147</v>
      </c>
      <c r="D16" s="849">
        <v>590.48</v>
      </c>
      <c r="E16" s="837">
        <v>0.66285739944544864</v>
      </c>
      <c r="F16" s="850">
        <v>890.81</v>
      </c>
    </row>
    <row r="17" spans="1:6" ht="14.4" customHeight="1" x14ac:dyDescent="0.3">
      <c r="A17" s="857" t="s">
        <v>1732</v>
      </c>
      <c r="B17" s="849">
        <v>154.36000000000001</v>
      </c>
      <c r="C17" s="837">
        <v>0.2392251065478497</v>
      </c>
      <c r="D17" s="849">
        <v>490.89</v>
      </c>
      <c r="E17" s="837">
        <v>0.76077489345215032</v>
      </c>
      <c r="F17" s="850">
        <v>645.25</v>
      </c>
    </row>
    <row r="18" spans="1:6" ht="14.4" customHeight="1" x14ac:dyDescent="0.3">
      <c r="A18" s="857" t="s">
        <v>1749</v>
      </c>
      <c r="B18" s="849">
        <v>96.84</v>
      </c>
      <c r="C18" s="837">
        <v>2.6809295217846286E-2</v>
      </c>
      <c r="D18" s="849">
        <v>3515.34</v>
      </c>
      <c r="E18" s="837">
        <v>0.97319070478215364</v>
      </c>
      <c r="F18" s="850">
        <v>3612.1800000000003</v>
      </c>
    </row>
    <row r="19" spans="1:6" ht="14.4" customHeight="1" x14ac:dyDescent="0.3">
      <c r="A19" s="857" t="s">
        <v>1735</v>
      </c>
      <c r="B19" s="849">
        <v>96.84</v>
      </c>
      <c r="C19" s="837">
        <v>2.8307346931616888E-2</v>
      </c>
      <c r="D19" s="849">
        <v>3324.18</v>
      </c>
      <c r="E19" s="837">
        <v>0.97169265306838304</v>
      </c>
      <c r="F19" s="850">
        <v>3421.02</v>
      </c>
    </row>
    <row r="20" spans="1:6" ht="14.4" customHeight="1" x14ac:dyDescent="0.3">
      <c r="A20" s="857" t="s">
        <v>1721</v>
      </c>
      <c r="B20" s="849"/>
      <c r="C20" s="837">
        <v>0</v>
      </c>
      <c r="D20" s="849">
        <v>1093.3899999999999</v>
      </c>
      <c r="E20" s="837">
        <v>1</v>
      </c>
      <c r="F20" s="850">
        <v>1093.3899999999999</v>
      </c>
    </row>
    <row r="21" spans="1:6" ht="14.4" customHeight="1" x14ac:dyDescent="0.3">
      <c r="A21" s="857" t="s">
        <v>1740</v>
      </c>
      <c r="B21" s="849"/>
      <c r="C21" s="837">
        <v>0</v>
      </c>
      <c r="D21" s="849">
        <v>33424.509999999995</v>
      </c>
      <c r="E21" s="837">
        <v>1</v>
      </c>
      <c r="F21" s="850">
        <v>33424.509999999995</v>
      </c>
    </row>
    <row r="22" spans="1:6" ht="14.4" customHeight="1" x14ac:dyDescent="0.3">
      <c r="A22" s="857" t="s">
        <v>1722</v>
      </c>
      <c r="B22" s="849"/>
      <c r="C22" s="837">
        <v>0</v>
      </c>
      <c r="D22" s="849">
        <v>1548.68</v>
      </c>
      <c r="E22" s="837">
        <v>1</v>
      </c>
      <c r="F22" s="850">
        <v>1548.68</v>
      </c>
    </row>
    <row r="23" spans="1:6" ht="14.4" customHeight="1" x14ac:dyDescent="0.3">
      <c r="A23" s="857" t="s">
        <v>1742</v>
      </c>
      <c r="B23" s="849"/>
      <c r="C23" s="837">
        <v>0</v>
      </c>
      <c r="D23" s="849">
        <v>1183.3000000000002</v>
      </c>
      <c r="E23" s="837">
        <v>1</v>
      </c>
      <c r="F23" s="850">
        <v>1183.3000000000002</v>
      </c>
    </row>
    <row r="24" spans="1:6" ht="14.4" customHeight="1" x14ac:dyDescent="0.3">
      <c r="A24" s="857" t="s">
        <v>1739</v>
      </c>
      <c r="B24" s="849"/>
      <c r="C24" s="837">
        <v>0</v>
      </c>
      <c r="D24" s="849">
        <v>617.44000000000005</v>
      </c>
      <c r="E24" s="837">
        <v>1</v>
      </c>
      <c r="F24" s="850">
        <v>617.44000000000005</v>
      </c>
    </row>
    <row r="25" spans="1:6" ht="14.4" customHeight="1" x14ac:dyDescent="0.3">
      <c r="A25" s="857" t="s">
        <v>1723</v>
      </c>
      <c r="B25" s="849"/>
      <c r="C25" s="837">
        <v>0</v>
      </c>
      <c r="D25" s="849">
        <v>2823</v>
      </c>
      <c r="E25" s="837">
        <v>1</v>
      </c>
      <c r="F25" s="850">
        <v>2823</v>
      </c>
    </row>
    <row r="26" spans="1:6" ht="14.4" customHeight="1" x14ac:dyDescent="0.3">
      <c r="A26" s="857" t="s">
        <v>1751</v>
      </c>
      <c r="B26" s="849"/>
      <c r="C26" s="837">
        <v>0</v>
      </c>
      <c r="D26" s="849">
        <v>414.07</v>
      </c>
      <c r="E26" s="837">
        <v>1</v>
      </c>
      <c r="F26" s="850">
        <v>414.07</v>
      </c>
    </row>
    <row r="27" spans="1:6" ht="14.4" customHeight="1" x14ac:dyDescent="0.3">
      <c r="A27" s="857" t="s">
        <v>1736</v>
      </c>
      <c r="B27" s="849"/>
      <c r="C27" s="837">
        <v>0</v>
      </c>
      <c r="D27" s="849">
        <v>2106.0699999999997</v>
      </c>
      <c r="E27" s="837">
        <v>1</v>
      </c>
      <c r="F27" s="850">
        <v>2106.0699999999997</v>
      </c>
    </row>
    <row r="28" spans="1:6" ht="14.4" customHeight="1" x14ac:dyDescent="0.3">
      <c r="A28" s="857" t="s">
        <v>1718</v>
      </c>
      <c r="B28" s="849"/>
      <c r="C28" s="837">
        <v>0</v>
      </c>
      <c r="D28" s="849">
        <v>1385.62</v>
      </c>
      <c r="E28" s="837">
        <v>1</v>
      </c>
      <c r="F28" s="850">
        <v>1385.62</v>
      </c>
    </row>
    <row r="29" spans="1:6" ht="14.4" customHeight="1" x14ac:dyDescent="0.3">
      <c r="A29" s="857" t="s">
        <v>1719</v>
      </c>
      <c r="B29" s="849">
        <v>0</v>
      </c>
      <c r="C29" s="837">
        <v>0</v>
      </c>
      <c r="D29" s="849">
        <v>1076.06</v>
      </c>
      <c r="E29" s="837">
        <v>1</v>
      </c>
      <c r="F29" s="850">
        <v>1076.06</v>
      </c>
    </row>
    <row r="30" spans="1:6" ht="14.4" customHeight="1" x14ac:dyDescent="0.3">
      <c r="A30" s="857" t="s">
        <v>1733</v>
      </c>
      <c r="B30" s="849"/>
      <c r="C30" s="837">
        <v>0</v>
      </c>
      <c r="D30" s="849">
        <v>490.89</v>
      </c>
      <c r="E30" s="837">
        <v>1</v>
      </c>
      <c r="F30" s="850">
        <v>490.89</v>
      </c>
    </row>
    <row r="31" spans="1:6" ht="14.4" customHeight="1" x14ac:dyDescent="0.3">
      <c r="A31" s="857" t="s">
        <v>1716</v>
      </c>
      <c r="B31" s="849"/>
      <c r="C31" s="837">
        <v>0</v>
      </c>
      <c r="D31" s="849">
        <v>859.05</v>
      </c>
      <c r="E31" s="837">
        <v>1</v>
      </c>
      <c r="F31" s="850">
        <v>859.05</v>
      </c>
    </row>
    <row r="32" spans="1:6" ht="14.4" customHeight="1" x14ac:dyDescent="0.3">
      <c r="A32" s="857" t="s">
        <v>1731</v>
      </c>
      <c r="B32" s="849"/>
      <c r="C32" s="837">
        <v>0</v>
      </c>
      <c r="D32" s="849">
        <v>2379.52</v>
      </c>
      <c r="E32" s="837">
        <v>1</v>
      </c>
      <c r="F32" s="850">
        <v>2379.52</v>
      </c>
    </row>
    <row r="33" spans="1:6" ht="14.4" customHeight="1" x14ac:dyDescent="0.3">
      <c r="A33" s="857" t="s">
        <v>1745</v>
      </c>
      <c r="B33" s="849"/>
      <c r="C33" s="837">
        <v>0</v>
      </c>
      <c r="D33" s="849">
        <v>1270.1100000000001</v>
      </c>
      <c r="E33" s="837">
        <v>1</v>
      </c>
      <c r="F33" s="850">
        <v>1270.1100000000001</v>
      </c>
    </row>
    <row r="34" spans="1:6" ht="14.4" customHeight="1" x14ac:dyDescent="0.3">
      <c r="A34" s="857" t="s">
        <v>1746</v>
      </c>
      <c r="B34" s="849"/>
      <c r="C34" s="837">
        <v>0</v>
      </c>
      <c r="D34" s="849">
        <v>308.72000000000003</v>
      </c>
      <c r="E34" s="837">
        <v>1</v>
      </c>
      <c r="F34" s="850">
        <v>308.72000000000003</v>
      </c>
    </row>
    <row r="35" spans="1:6" ht="14.4" customHeight="1" x14ac:dyDescent="0.3">
      <c r="A35" s="857" t="s">
        <v>1729</v>
      </c>
      <c r="B35" s="849"/>
      <c r="C35" s="837">
        <v>0</v>
      </c>
      <c r="D35" s="849">
        <v>2007.85</v>
      </c>
      <c r="E35" s="837">
        <v>1</v>
      </c>
      <c r="F35" s="850">
        <v>2007.85</v>
      </c>
    </row>
    <row r="36" spans="1:6" ht="14.4" customHeight="1" x14ac:dyDescent="0.3">
      <c r="A36" s="857" t="s">
        <v>1728</v>
      </c>
      <c r="B36" s="849"/>
      <c r="C36" s="837">
        <v>0</v>
      </c>
      <c r="D36" s="849">
        <v>779.72</v>
      </c>
      <c r="E36" s="837">
        <v>1</v>
      </c>
      <c r="F36" s="850">
        <v>779.72</v>
      </c>
    </row>
    <row r="37" spans="1:6" ht="14.4" customHeight="1" x14ac:dyDescent="0.3">
      <c r="A37" s="857" t="s">
        <v>1730</v>
      </c>
      <c r="B37" s="849"/>
      <c r="C37" s="837">
        <v>0</v>
      </c>
      <c r="D37" s="849">
        <v>2019.1399999999999</v>
      </c>
      <c r="E37" s="837">
        <v>1</v>
      </c>
      <c r="F37" s="850">
        <v>2019.1399999999999</v>
      </c>
    </row>
    <row r="38" spans="1:6" ht="14.4" customHeight="1" thickBot="1" x14ac:dyDescent="0.35">
      <c r="A38" s="858" t="s">
        <v>1741</v>
      </c>
      <c r="B38" s="853"/>
      <c r="C38" s="854">
        <v>0</v>
      </c>
      <c r="D38" s="853">
        <v>2913.45</v>
      </c>
      <c r="E38" s="854">
        <v>1</v>
      </c>
      <c r="F38" s="855">
        <v>2913.45</v>
      </c>
    </row>
    <row r="39" spans="1:6" ht="14.4" customHeight="1" thickBot="1" x14ac:dyDescent="0.35">
      <c r="A39" s="771" t="s">
        <v>3</v>
      </c>
      <c r="B39" s="772">
        <v>22299.45</v>
      </c>
      <c r="C39" s="773">
        <v>0.14431610277372042</v>
      </c>
      <c r="D39" s="772">
        <v>132218.65</v>
      </c>
      <c r="E39" s="773">
        <v>0.85568389722627991</v>
      </c>
      <c r="F39" s="774">
        <v>154518.09999999995</v>
      </c>
    </row>
    <row r="40" spans="1:6" ht="14.4" customHeight="1" thickBot="1" x14ac:dyDescent="0.35"/>
    <row r="41" spans="1:6" ht="14.4" customHeight="1" x14ac:dyDescent="0.3">
      <c r="A41" s="856" t="s">
        <v>3123</v>
      </c>
      <c r="B41" s="225">
        <v>8373.57</v>
      </c>
      <c r="C41" s="830">
        <v>1</v>
      </c>
      <c r="D41" s="225"/>
      <c r="E41" s="830">
        <v>0</v>
      </c>
      <c r="F41" s="848">
        <v>8373.57</v>
      </c>
    </row>
    <row r="42" spans="1:6" ht="14.4" customHeight="1" x14ac:dyDescent="0.3">
      <c r="A42" s="857" t="s">
        <v>1292</v>
      </c>
      <c r="B42" s="849">
        <v>2661.35</v>
      </c>
      <c r="C42" s="837">
        <v>1</v>
      </c>
      <c r="D42" s="849"/>
      <c r="E42" s="837">
        <v>0</v>
      </c>
      <c r="F42" s="850">
        <v>2661.35</v>
      </c>
    </row>
    <row r="43" spans="1:6" ht="14.4" customHeight="1" x14ac:dyDescent="0.3">
      <c r="A43" s="857" t="s">
        <v>1291</v>
      </c>
      <c r="B43" s="849">
        <v>2399.77</v>
      </c>
      <c r="C43" s="837">
        <v>1</v>
      </c>
      <c r="D43" s="849"/>
      <c r="E43" s="837">
        <v>0</v>
      </c>
      <c r="F43" s="850">
        <v>2399.77</v>
      </c>
    </row>
    <row r="44" spans="1:6" ht="14.4" customHeight="1" x14ac:dyDescent="0.3">
      <c r="A44" s="857" t="s">
        <v>3124</v>
      </c>
      <c r="B44" s="849">
        <v>2384.04</v>
      </c>
      <c r="C44" s="837">
        <v>1</v>
      </c>
      <c r="D44" s="849"/>
      <c r="E44" s="837">
        <v>0</v>
      </c>
      <c r="F44" s="850">
        <v>2384.04</v>
      </c>
    </row>
    <row r="45" spans="1:6" ht="14.4" customHeight="1" x14ac:dyDescent="0.3">
      <c r="A45" s="857" t="s">
        <v>3125</v>
      </c>
      <c r="B45" s="849">
        <v>1203.8</v>
      </c>
      <c r="C45" s="837">
        <v>1</v>
      </c>
      <c r="D45" s="849"/>
      <c r="E45" s="837">
        <v>0</v>
      </c>
      <c r="F45" s="850">
        <v>1203.8</v>
      </c>
    </row>
    <row r="46" spans="1:6" ht="14.4" customHeight="1" x14ac:dyDescent="0.3">
      <c r="A46" s="857" t="s">
        <v>1307</v>
      </c>
      <c r="B46" s="849">
        <v>846.47</v>
      </c>
      <c r="C46" s="837">
        <v>6.1455482945408327E-2</v>
      </c>
      <c r="D46" s="849">
        <v>12927.24</v>
      </c>
      <c r="E46" s="837">
        <v>0.93854451705459174</v>
      </c>
      <c r="F46" s="850">
        <v>13773.71</v>
      </c>
    </row>
    <row r="47" spans="1:6" ht="14.4" customHeight="1" x14ac:dyDescent="0.3">
      <c r="A47" s="857" t="s">
        <v>3126</v>
      </c>
      <c r="B47" s="849">
        <v>600.66</v>
      </c>
      <c r="C47" s="837">
        <v>0.61644088669950736</v>
      </c>
      <c r="D47" s="849">
        <v>373.74</v>
      </c>
      <c r="E47" s="837">
        <v>0.38355911330049264</v>
      </c>
      <c r="F47" s="850">
        <v>974.4</v>
      </c>
    </row>
    <row r="48" spans="1:6" ht="14.4" customHeight="1" x14ac:dyDescent="0.3">
      <c r="A48" s="857" t="s">
        <v>3127</v>
      </c>
      <c r="B48" s="849">
        <v>543.51</v>
      </c>
      <c r="C48" s="837">
        <v>1</v>
      </c>
      <c r="D48" s="849"/>
      <c r="E48" s="837">
        <v>0</v>
      </c>
      <c r="F48" s="850">
        <v>543.51</v>
      </c>
    </row>
    <row r="49" spans="1:6" ht="14.4" customHeight="1" x14ac:dyDescent="0.3">
      <c r="A49" s="857" t="s">
        <v>3128</v>
      </c>
      <c r="B49" s="849">
        <v>521.56000000000006</v>
      </c>
      <c r="C49" s="837">
        <v>0.27895533484160479</v>
      </c>
      <c r="D49" s="849">
        <v>1348.1299999999999</v>
      </c>
      <c r="E49" s="837">
        <v>0.72104466515839516</v>
      </c>
      <c r="F49" s="850">
        <v>1869.69</v>
      </c>
    </row>
    <row r="50" spans="1:6" ht="14.4" customHeight="1" x14ac:dyDescent="0.3">
      <c r="A50" s="857" t="s">
        <v>1332</v>
      </c>
      <c r="B50" s="849">
        <v>463.08000000000004</v>
      </c>
      <c r="C50" s="837">
        <v>6.4806949239594555E-2</v>
      </c>
      <c r="D50" s="849">
        <v>6682.4499999999989</v>
      </c>
      <c r="E50" s="837">
        <v>0.93519305076040549</v>
      </c>
      <c r="F50" s="850">
        <v>7145.5299999999988</v>
      </c>
    </row>
    <row r="51" spans="1:6" ht="14.4" customHeight="1" x14ac:dyDescent="0.3">
      <c r="A51" s="857" t="s">
        <v>3129</v>
      </c>
      <c r="B51" s="849">
        <v>414.64</v>
      </c>
      <c r="C51" s="837">
        <v>1</v>
      </c>
      <c r="D51" s="849"/>
      <c r="E51" s="837">
        <v>0</v>
      </c>
      <c r="F51" s="850">
        <v>414.64</v>
      </c>
    </row>
    <row r="52" spans="1:6" ht="14.4" customHeight="1" x14ac:dyDescent="0.3">
      <c r="A52" s="857" t="s">
        <v>1309</v>
      </c>
      <c r="B52" s="849">
        <v>387.36</v>
      </c>
      <c r="C52" s="837">
        <v>0.66666666666666674</v>
      </c>
      <c r="D52" s="849">
        <v>193.68</v>
      </c>
      <c r="E52" s="837">
        <v>0.33333333333333337</v>
      </c>
      <c r="F52" s="850">
        <v>581.04</v>
      </c>
    </row>
    <row r="53" spans="1:6" ht="14.4" customHeight="1" x14ac:dyDescent="0.3">
      <c r="A53" s="857" t="s">
        <v>3130</v>
      </c>
      <c r="B53" s="849">
        <v>374.47999999999996</v>
      </c>
      <c r="C53" s="837">
        <v>0.95520865217834916</v>
      </c>
      <c r="D53" s="849">
        <v>17.559999999999999</v>
      </c>
      <c r="E53" s="837">
        <v>4.4791347821650854E-2</v>
      </c>
      <c r="F53" s="850">
        <v>392.03999999999996</v>
      </c>
    </row>
    <row r="54" spans="1:6" ht="14.4" customHeight="1" x14ac:dyDescent="0.3">
      <c r="A54" s="857" t="s">
        <v>3131</v>
      </c>
      <c r="B54" s="849">
        <v>237.31</v>
      </c>
      <c r="C54" s="837">
        <v>1</v>
      </c>
      <c r="D54" s="849"/>
      <c r="E54" s="837">
        <v>0</v>
      </c>
      <c r="F54" s="850">
        <v>237.31</v>
      </c>
    </row>
    <row r="55" spans="1:6" ht="14.4" customHeight="1" x14ac:dyDescent="0.3">
      <c r="A55" s="857" t="s">
        <v>1276</v>
      </c>
      <c r="B55" s="849">
        <v>207.28</v>
      </c>
      <c r="C55" s="837">
        <v>0.68966894027616032</v>
      </c>
      <c r="D55" s="849">
        <v>93.27</v>
      </c>
      <c r="E55" s="837">
        <v>0.31033105972383962</v>
      </c>
      <c r="F55" s="850">
        <v>300.55</v>
      </c>
    </row>
    <row r="56" spans="1:6" ht="14.4" customHeight="1" x14ac:dyDescent="0.3">
      <c r="A56" s="857" t="s">
        <v>1328</v>
      </c>
      <c r="B56" s="849">
        <v>176.32</v>
      </c>
      <c r="C56" s="837">
        <v>0.60001361192404545</v>
      </c>
      <c r="D56" s="849">
        <v>117.54</v>
      </c>
      <c r="E56" s="837">
        <v>0.39998638807595455</v>
      </c>
      <c r="F56" s="850">
        <v>293.86</v>
      </c>
    </row>
    <row r="57" spans="1:6" ht="14.4" customHeight="1" x14ac:dyDescent="0.3">
      <c r="A57" s="857" t="s">
        <v>1279</v>
      </c>
      <c r="B57" s="849">
        <v>158.99</v>
      </c>
      <c r="C57" s="837">
        <v>0.35714446166632974</v>
      </c>
      <c r="D57" s="849">
        <v>286.18</v>
      </c>
      <c r="E57" s="837">
        <v>0.64285553833367026</v>
      </c>
      <c r="F57" s="850">
        <v>445.17</v>
      </c>
    </row>
    <row r="58" spans="1:6" ht="14.4" customHeight="1" x14ac:dyDescent="0.3">
      <c r="A58" s="857" t="s">
        <v>1265</v>
      </c>
      <c r="B58" s="849">
        <v>112.34</v>
      </c>
      <c r="C58" s="837">
        <v>1</v>
      </c>
      <c r="D58" s="849"/>
      <c r="E58" s="837">
        <v>0</v>
      </c>
      <c r="F58" s="850">
        <v>112.34</v>
      </c>
    </row>
    <row r="59" spans="1:6" ht="14.4" customHeight="1" x14ac:dyDescent="0.3">
      <c r="A59" s="857" t="s">
        <v>1274</v>
      </c>
      <c r="B59" s="849">
        <v>109.97</v>
      </c>
      <c r="C59" s="837">
        <v>0.36284149399498478</v>
      </c>
      <c r="D59" s="849">
        <v>193.11</v>
      </c>
      <c r="E59" s="837">
        <v>0.63715850600501511</v>
      </c>
      <c r="F59" s="850">
        <v>303.08000000000004</v>
      </c>
    </row>
    <row r="60" spans="1:6" ht="14.4" customHeight="1" x14ac:dyDescent="0.3">
      <c r="A60" s="857" t="s">
        <v>3132</v>
      </c>
      <c r="B60" s="849">
        <v>98.75</v>
      </c>
      <c r="C60" s="837">
        <v>1</v>
      </c>
      <c r="D60" s="849"/>
      <c r="E60" s="837">
        <v>0</v>
      </c>
      <c r="F60" s="850">
        <v>98.75</v>
      </c>
    </row>
    <row r="61" spans="1:6" ht="14.4" customHeight="1" x14ac:dyDescent="0.3">
      <c r="A61" s="857" t="s">
        <v>1287</v>
      </c>
      <c r="B61" s="849">
        <v>24.2</v>
      </c>
      <c r="C61" s="837">
        <v>1</v>
      </c>
      <c r="D61" s="849"/>
      <c r="E61" s="837">
        <v>0</v>
      </c>
      <c r="F61" s="850">
        <v>24.2</v>
      </c>
    </row>
    <row r="62" spans="1:6" ht="14.4" customHeight="1" x14ac:dyDescent="0.3">
      <c r="A62" s="857" t="s">
        <v>1322</v>
      </c>
      <c r="B62" s="849"/>
      <c r="C62" s="837">
        <v>0</v>
      </c>
      <c r="D62" s="849">
        <v>245.92</v>
      </c>
      <c r="E62" s="837">
        <v>1</v>
      </c>
      <c r="F62" s="850">
        <v>245.92</v>
      </c>
    </row>
    <row r="63" spans="1:6" ht="14.4" customHeight="1" x14ac:dyDescent="0.3">
      <c r="A63" s="857" t="s">
        <v>3133</v>
      </c>
      <c r="B63" s="849"/>
      <c r="C63" s="837">
        <v>0</v>
      </c>
      <c r="D63" s="849">
        <v>646.5</v>
      </c>
      <c r="E63" s="837">
        <v>1</v>
      </c>
      <c r="F63" s="850">
        <v>646.5</v>
      </c>
    </row>
    <row r="64" spans="1:6" ht="14.4" customHeight="1" x14ac:dyDescent="0.3">
      <c r="A64" s="857" t="s">
        <v>3134</v>
      </c>
      <c r="B64" s="849"/>
      <c r="C64" s="837">
        <v>0</v>
      </c>
      <c r="D64" s="849">
        <v>420.75</v>
      </c>
      <c r="E64" s="837">
        <v>1</v>
      </c>
      <c r="F64" s="850">
        <v>420.75</v>
      </c>
    </row>
    <row r="65" spans="1:6" ht="14.4" customHeight="1" x14ac:dyDescent="0.3">
      <c r="A65" s="857" t="s">
        <v>3135</v>
      </c>
      <c r="B65" s="849"/>
      <c r="C65" s="837">
        <v>0</v>
      </c>
      <c r="D65" s="849">
        <v>1159.53</v>
      </c>
      <c r="E65" s="837">
        <v>1</v>
      </c>
      <c r="F65" s="850">
        <v>1159.53</v>
      </c>
    </row>
    <row r="66" spans="1:6" ht="14.4" customHeight="1" x14ac:dyDescent="0.3">
      <c r="A66" s="857" t="s">
        <v>3136</v>
      </c>
      <c r="B66" s="849"/>
      <c r="C66" s="837">
        <v>0</v>
      </c>
      <c r="D66" s="849">
        <v>1604.96</v>
      </c>
      <c r="E66" s="837">
        <v>1</v>
      </c>
      <c r="F66" s="850">
        <v>1604.96</v>
      </c>
    </row>
    <row r="67" spans="1:6" ht="14.4" customHeight="1" x14ac:dyDescent="0.3">
      <c r="A67" s="857" t="s">
        <v>3137</v>
      </c>
      <c r="B67" s="849"/>
      <c r="C67" s="837">
        <v>0</v>
      </c>
      <c r="D67" s="849">
        <v>838.5</v>
      </c>
      <c r="E67" s="837">
        <v>1</v>
      </c>
      <c r="F67" s="850">
        <v>838.5</v>
      </c>
    </row>
    <row r="68" spans="1:6" ht="14.4" customHeight="1" x14ac:dyDescent="0.3">
      <c r="A68" s="857" t="s">
        <v>1269</v>
      </c>
      <c r="B68" s="849"/>
      <c r="C68" s="837">
        <v>0</v>
      </c>
      <c r="D68" s="849">
        <v>504.03</v>
      </c>
      <c r="E68" s="837">
        <v>1</v>
      </c>
      <c r="F68" s="850">
        <v>504.03</v>
      </c>
    </row>
    <row r="69" spans="1:6" ht="14.4" customHeight="1" x14ac:dyDescent="0.3">
      <c r="A69" s="857" t="s">
        <v>1273</v>
      </c>
      <c r="B69" s="849"/>
      <c r="C69" s="837"/>
      <c r="D69" s="849">
        <v>0</v>
      </c>
      <c r="E69" s="837"/>
      <c r="F69" s="850">
        <v>0</v>
      </c>
    </row>
    <row r="70" spans="1:6" ht="14.4" customHeight="1" x14ac:dyDescent="0.3">
      <c r="A70" s="857" t="s">
        <v>1327</v>
      </c>
      <c r="B70" s="849">
        <v>0</v>
      </c>
      <c r="C70" s="837"/>
      <c r="D70" s="849"/>
      <c r="E70" s="837"/>
      <c r="F70" s="850">
        <v>0</v>
      </c>
    </row>
    <row r="71" spans="1:6" ht="14.4" customHeight="1" x14ac:dyDescent="0.3">
      <c r="A71" s="857" t="s">
        <v>1293</v>
      </c>
      <c r="B71" s="849"/>
      <c r="C71" s="837">
        <v>0</v>
      </c>
      <c r="D71" s="849">
        <v>416.52</v>
      </c>
      <c r="E71" s="837">
        <v>1</v>
      </c>
      <c r="F71" s="850">
        <v>416.52</v>
      </c>
    </row>
    <row r="72" spans="1:6" ht="14.4" customHeight="1" x14ac:dyDescent="0.3">
      <c r="A72" s="857" t="s">
        <v>3138</v>
      </c>
      <c r="B72" s="849"/>
      <c r="C72" s="837">
        <v>0</v>
      </c>
      <c r="D72" s="849">
        <v>58.77</v>
      </c>
      <c r="E72" s="837">
        <v>1</v>
      </c>
      <c r="F72" s="850">
        <v>58.77</v>
      </c>
    </row>
    <row r="73" spans="1:6" ht="14.4" customHeight="1" x14ac:dyDescent="0.3">
      <c r="A73" s="857" t="s">
        <v>1262</v>
      </c>
      <c r="B73" s="849"/>
      <c r="C73" s="837">
        <v>0</v>
      </c>
      <c r="D73" s="849">
        <v>166.52</v>
      </c>
      <c r="E73" s="837">
        <v>1</v>
      </c>
      <c r="F73" s="850">
        <v>166.52</v>
      </c>
    </row>
    <row r="74" spans="1:6" ht="14.4" customHeight="1" x14ac:dyDescent="0.3">
      <c r="A74" s="857" t="s">
        <v>1330</v>
      </c>
      <c r="B74" s="849"/>
      <c r="C74" s="837">
        <v>0</v>
      </c>
      <c r="D74" s="849">
        <v>544.38</v>
      </c>
      <c r="E74" s="837">
        <v>1</v>
      </c>
      <c r="F74" s="850">
        <v>544.38</v>
      </c>
    </row>
    <row r="75" spans="1:6" ht="14.4" customHeight="1" x14ac:dyDescent="0.3">
      <c r="A75" s="857" t="s">
        <v>1267</v>
      </c>
      <c r="B75" s="849"/>
      <c r="C75" s="837">
        <v>0</v>
      </c>
      <c r="D75" s="849">
        <v>20337.310000000005</v>
      </c>
      <c r="E75" s="837">
        <v>1</v>
      </c>
      <c r="F75" s="850">
        <v>20337.310000000005</v>
      </c>
    </row>
    <row r="76" spans="1:6" ht="14.4" customHeight="1" x14ac:dyDescent="0.3">
      <c r="A76" s="857" t="s">
        <v>1323</v>
      </c>
      <c r="B76" s="849"/>
      <c r="C76" s="837">
        <v>0</v>
      </c>
      <c r="D76" s="849">
        <v>492.78999999999996</v>
      </c>
      <c r="E76" s="837">
        <v>1</v>
      </c>
      <c r="F76" s="850">
        <v>492.78999999999996</v>
      </c>
    </row>
    <row r="77" spans="1:6" ht="14.4" customHeight="1" x14ac:dyDescent="0.3">
      <c r="A77" s="857" t="s">
        <v>1334</v>
      </c>
      <c r="B77" s="849"/>
      <c r="C77" s="837"/>
      <c r="D77" s="849">
        <v>0</v>
      </c>
      <c r="E77" s="837"/>
      <c r="F77" s="850">
        <v>0</v>
      </c>
    </row>
    <row r="78" spans="1:6" ht="14.4" customHeight="1" x14ac:dyDescent="0.3">
      <c r="A78" s="857" t="s">
        <v>1326</v>
      </c>
      <c r="B78" s="849"/>
      <c r="C78" s="837">
        <v>0</v>
      </c>
      <c r="D78" s="849">
        <v>178.5</v>
      </c>
      <c r="E78" s="837">
        <v>1</v>
      </c>
      <c r="F78" s="850">
        <v>178.5</v>
      </c>
    </row>
    <row r="79" spans="1:6" ht="14.4" customHeight="1" x14ac:dyDescent="0.3">
      <c r="A79" s="857" t="s">
        <v>1266</v>
      </c>
      <c r="B79" s="849"/>
      <c r="C79" s="837">
        <v>0</v>
      </c>
      <c r="D79" s="849">
        <v>184.74</v>
      </c>
      <c r="E79" s="837">
        <v>1</v>
      </c>
      <c r="F79" s="850">
        <v>184.74</v>
      </c>
    </row>
    <row r="80" spans="1:6" ht="14.4" customHeight="1" x14ac:dyDescent="0.3">
      <c r="A80" s="857" t="s">
        <v>3139</v>
      </c>
      <c r="B80" s="849"/>
      <c r="C80" s="837"/>
      <c r="D80" s="849">
        <v>0</v>
      </c>
      <c r="E80" s="837"/>
      <c r="F80" s="850">
        <v>0</v>
      </c>
    </row>
    <row r="81" spans="1:6" ht="14.4" customHeight="1" x14ac:dyDescent="0.3">
      <c r="A81" s="857" t="s">
        <v>3140</v>
      </c>
      <c r="B81" s="849"/>
      <c r="C81" s="837">
        <v>0</v>
      </c>
      <c r="D81" s="849">
        <v>1721.04</v>
      </c>
      <c r="E81" s="837">
        <v>1</v>
      </c>
      <c r="F81" s="850">
        <v>1721.04</v>
      </c>
    </row>
    <row r="82" spans="1:6" ht="14.4" customHeight="1" x14ac:dyDescent="0.3">
      <c r="A82" s="857" t="s">
        <v>1282</v>
      </c>
      <c r="B82" s="849"/>
      <c r="C82" s="837">
        <v>0</v>
      </c>
      <c r="D82" s="849">
        <v>437.24</v>
      </c>
      <c r="E82" s="837">
        <v>1</v>
      </c>
      <c r="F82" s="850">
        <v>437.24</v>
      </c>
    </row>
    <row r="83" spans="1:6" ht="14.4" customHeight="1" x14ac:dyDescent="0.3">
      <c r="A83" s="857" t="s">
        <v>3141</v>
      </c>
      <c r="B83" s="849"/>
      <c r="C83" s="837">
        <v>0</v>
      </c>
      <c r="D83" s="849">
        <v>1451.5</v>
      </c>
      <c r="E83" s="837">
        <v>1</v>
      </c>
      <c r="F83" s="850">
        <v>1451.5</v>
      </c>
    </row>
    <row r="84" spans="1:6" ht="14.4" customHeight="1" x14ac:dyDescent="0.3">
      <c r="A84" s="857" t="s">
        <v>3142</v>
      </c>
      <c r="B84" s="849">
        <v>0</v>
      </c>
      <c r="C84" s="837"/>
      <c r="D84" s="849"/>
      <c r="E84" s="837"/>
      <c r="F84" s="850">
        <v>0</v>
      </c>
    </row>
    <row r="85" spans="1:6" ht="14.4" customHeight="1" x14ac:dyDescent="0.3">
      <c r="A85" s="857" t="s">
        <v>1317</v>
      </c>
      <c r="B85" s="849"/>
      <c r="C85" s="837">
        <v>0</v>
      </c>
      <c r="D85" s="849">
        <v>89.3</v>
      </c>
      <c r="E85" s="837">
        <v>1</v>
      </c>
      <c r="F85" s="850">
        <v>89.3</v>
      </c>
    </row>
    <row r="86" spans="1:6" ht="14.4" customHeight="1" x14ac:dyDescent="0.3">
      <c r="A86" s="857" t="s">
        <v>1329</v>
      </c>
      <c r="B86" s="849"/>
      <c r="C86" s="837">
        <v>0</v>
      </c>
      <c r="D86" s="849">
        <v>30963.399999999998</v>
      </c>
      <c r="E86" s="837">
        <v>1</v>
      </c>
      <c r="F86" s="850">
        <v>30963.399999999998</v>
      </c>
    </row>
    <row r="87" spans="1:6" ht="14.4" customHeight="1" x14ac:dyDescent="0.3">
      <c r="A87" s="857" t="s">
        <v>1318</v>
      </c>
      <c r="B87" s="849"/>
      <c r="C87" s="837"/>
      <c r="D87" s="849">
        <v>0</v>
      </c>
      <c r="E87" s="837"/>
      <c r="F87" s="850">
        <v>0</v>
      </c>
    </row>
    <row r="88" spans="1:6" ht="14.4" customHeight="1" x14ac:dyDescent="0.3">
      <c r="A88" s="857" t="s">
        <v>1272</v>
      </c>
      <c r="B88" s="849"/>
      <c r="C88" s="837">
        <v>0</v>
      </c>
      <c r="D88" s="849">
        <v>212.54999999999998</v>
      </c>
      <c r="E88" s="837">
        <v>1</v>
      </c>
      <c r="F88" s="850">
        <v>212.54999999999998</v>
      </c>
    </row>
    <row r="89" spans="1:6" ht="14.4" customHeight="1" x14ac:dyDescent="0.3">
      <c r="A89" s="857" t="s">
        <v>1331</v>
      </c>
      <c r="B89" s="849"/>
      <c r="C89" s="837">
        <v>0</v>
      </c>
      <c r="D89" s="849">
        <v>45547.69999999999</v>
      </c>
      <c r="E89" s="837">
        <v>1</v>
      </c>
      <c r="F89" s="850">
        <v>45547.69999999999</v>
      </c>
    </row>
    <row r="90" spans="1:6" ht="14.4" customHeight="1" x14ac:dyDescent="0.3">
      <c r="A90" s="857" t="s">
        <v>1297</v>
      </c>
      <c r="B90" s="849"/>
      <c r="C90" s="837">
        <v>0</v>
      </c>
      <c r="D90" s="849">
        <v>332.77</v>
      </c>
      <c r="E90" s="837">
        <v>1</v>
      </c>
      <c r="F90" s="850">
        <v>332.77</v>
      </c>
    </row>
    <row r="91" spans="1:6" ht="14.4" customHeight="1" x14ac:dyDescent="0.3">
      <c r="A91" s="857" t="s">
        <v>1263</v>
      </c>
      <c r="B91" s="849"/>
      <c r="C91" s="837">
        <v>0</v>
      </c>
      <c r="D91" s="849">
        <v>1232.56</v>
      </c>
      <c r="E91" s="837">
        <v>1</v>
      </c>
      <c r="F91" s="850">
        <v>1232.56</v>
      </c>
    </row>
    <row r="92" spans="1:6" ht="14.4" customHeight="1" x14ac:dyDescent="0.3">
      <c r="A92" s="857" t="s">
        <v>1319</v>
      </c>
      <c r="B92" s="849">
        <v>0</v>
      </c>
      <c r="C92" s="837"/>
      <c r="D92" s="849">
        <v>0</v>
      </c>
      <c r="E92" s="837"/>
      <c r="F92" s="850">
        <v>0</v>
      </c>
    </row>
    <row r="93" spans="1:6" ht="14.4" customHeight="1" x14ac:dyDescent="0.3">
      <c r="A93" s="857" t="s">
        <v>1320</v>
      </c>
      <c r="B93" s="849"/>
      <c r="C93" s="837">
        <v>0</v>
      </c>
      <c r="D93" s="849">
        <v>197.96999999999997</v>
      </c>
      <c r="E93" s="837">
        <v>1</v>
      </c>
      <c r="F93" s="850">
        <v>197.96999999999997</v>
      </c>
    </row>
    <row r="94" spans="1:6" ht="14.4" customHeight="1" thickBot="1" x14ac:dyDescent="0.35">
      <c r="A94" s="858" t="s">
        <v>1313</v>
      </c>
      <c r="B94" s="853"/>
      <c r="C94" s="854"/>
      <c r="D94" s="853">
        <v>0</v>
      </c>
      <c r="E94" s="854"/>
      <c r="F94" s="855">
        <v>0</v>
      </c>
    </row>
    <row r="95" spans="1:6" ht="14.4" customHeight="1" thickBot="1" x14ac:dyDescent="0.35">
      <c r="A95" s="771" t="s">
        <v>3</v>
      </c>
      <c r="B95" s="772">
        <v>22299.450000000004</v>
      </c>
      <c r="C95" s="773">
        <v>0.14431610277372039</v>
      </c>
      <c r="D95" s="772">
        <v>132218.65000000002</v>
      </c>
      <c r="E95" s="773">
        <v>0.8556838972262798</v>
      </c>
      <c r="F95" s="774">
        <v>154518.1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{5B9D267F-1CE8-4890-BA08-24B044EBBEAA}</x14:id>
        </ext>
      </extLst>
    </cfRule>
  </conditionalFormatting>
  <conditionalFormatting sqref="F41:F9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{35CEA698-FF89-4430-8139-B0FDDF6919E3}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9D267F-1CE8-4890-BA08-24B044EBBE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F5:F38</xm:sqref>
        </x14:conditionalFormatting>
        <x14:conditionalFormatting xmlns:xm="http://schemas.microsoft.com/office/excel/2006/main">
          <x14:cfRule type="dataBar" id="{35CEA698-FF89-4430-8139-B0FDDF6919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F41:F94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3167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72</v>
      </c>
      <c r="G3" s="47">
        <f>SUBTOTAL(9,G6:G1048576)</f>
        <v>22299.450000000004</v>
      </c>
      <c r="H3" s="48">
        <f>IF(M3=0,0,G3/M3)</f>
        <v>0.14431610277372037</v>
      </c>
      <c r="I3" s="47">
        <f>SUBTOTAL(9,I6:I1048576)</f>
        <v>418</v>
      </c>
      <c r="J3" s="47">
        <f>SUBTOTAL(9,J6:J1048576)</f>
        <v>132218.65000000005</v>
      </c>
      <c r="K3" s="48">
        <f>IF(M3=0,0,J3/M3)</f>
        <v>0.8556838972262798</v>
      </c>
      <c r="L3" s="47">
        <f>SUBTOTAL(9,L6:L1048576)</f>
        <v>490</v>
      </c>
      <c r="M3" s="49">
        <f>SUBTOTAL(9,M6:M1048576)</f>
        <v>154518.10000000003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1715</v>
      </c>
      <c r="B6" s="825" t="s">
        <v>1337</v>
      </c>
      <c r="C6" s="825" t="s">
        <v>2201</v>
      </c>
      <c r="D6" s="825" t="s">
        <v>1577</v>
      </c>
      <c r="E6" s="825" t="s">
        <v>2202</v>
      </c>
      <c r="F6" s="225"/>
      <c r="G6" s="225"/>
      <c r="H6" s="830">
        <v>0</v>
      </c>
      <c r="I6" s="225">
        <v>4</v>
      </c>
      <c r="J6" s="225">
        <v>230.4</v>
      </c>
      <c r="K6" s="830">
        <v>1</v>
      </c>
      <c r="L6" s="225">
        <v>4</v>
      </c>
      <c r="M6" s="848">
        <v>230.4</v>
      </c>
    </row>
    <row r="7" spans="1:13" ht="14.4" customHeight="1" x14ac:dyDescent="0.3">
      <c r="A7" s="831" t="s">
        <v>1715</v>
      </c>
      <c r="B7" s="832" t="s">
        <v>1585</v>
      </c>
      <c r="C7" s="832" t="s">
        <v>1881</v>
      </c>
      <c r="D7" s="832" t="s">
        <v>1010</v>
      </c>
      <c r="E7" s="832" t="s">
        <v>1882</v>
      </c>
      <c r="F7" s="849"/>
      <c r="G7" s="849"/>
      <c r="H7" s="837">
        <v>0</v>
      </c>
      <c r="I7" s="849">
        <v>2</v>
      </c>
      <c r="J7" s="849">
        <v>288.02</v>
      </c>
      <c r="K7" s="837">
        <v>1</v>
      </c>
      <c r="L7" s="849">
        <v>2</v>
      </c>
      <c r="M7" s="850">
        <v>288.02</v>
      </c>
    </row>
    <row r="8" spans="1:13" ht="14.4" customHeight="1" x14ac:dyDescent="0.3">
      <c r="A8" s="831" t="s">
        <v>1715</v>
      </c>
      <c r="B8" s="832" t="s">
        <v>1406</v>
      </c>
      <c r="C8" s="832" t="s">
        <v>2896</v>
      </c>
      <c r="D8" s="832" t="s">
        <v>2697</v>
      </c>
      <c r="E8" s="832" t="s">
        <v>2897</v>
      </c>
      <c r="F8" s="849">
        <v>2</v>
      </c>
      <c r="G8" s="849">
        <v>860.1</v>
      </c>
      <c r="H8" s="837">
        <v>1</v>
      </c>
      <c r="I8" s="849"/>
      <c r="J8" s="849"/>
      <c r="K8" s="837">
        <v>0</v>
      </c>
      <c r="L8" s="849">
        <v>2</v>
      </c>
      <c r="M8" s="850">
        <v>860.1</v>
      </c>
    </row>
    <row r="9" spans="1:13" ht="14.4" customHeight="1" x14ac:dyDescent="0.3">
      <c r="A9" s="831" t="s">
        <v>1715</v>
      </c>
      <c r="B9" s="832" t="s">
        <v>1547</v>
      </c>
      <c r="C9" s="832" t="s">
        <v>1888</v>
      </c>
      <c r="D9" s="832" t="s">
        <v>1889</v>
      </c>
      <c r="E9" s="832" t="s">
        <v>1890</v>
      </c>
      <c r="F9" s="849">
        <v>1</v>
      </c>
      <c r="G9" s="849">
        <v>48.42</v>
      </c>
      <c r="H9" s="837">
        <v>1</v>
      </c>
      <c r="I9" s="849"/>
      <c r="J9" s="849"/>
      <c r="K9" s="837">
        <v>0</v>
      </c>
      <c r="L9" s="849">
        <v>1</v>
      </c>
      <c r="M9" s="850">
        <v>48.42</v>
      </c>
    </row>
    <row r="10" spans="1:13" ht="14.4" customHeight="1" x14ac:dyDescent="0.3">
      <c r="A10" s="831" t="s">
        <v>1715</v>
      </c>
      <c r="B10" s="832" t="s">
        <v>1340</v>
      </c>
      <c r="C10" s="832" t="s">
        <v>1341</v>
      </c>
      <c r="D10" s="832" t="s">
        <v>1342</v>
      </c>
      <c r="E10" s="832" t="s">
        <v>1343</v>
      </c>
      <c r="F10" s="849"/>
      <c r="G10" s="849"/>
      <c r="H10" s="837">
        <v>0</v>
      </c>
      <c r="I10" s="849">
        <v>20</v>
      </c>
      <c r="J10" s="849">
        <v>8281.4000000000015</v>
      </c>
      <c r="K10" s="837">
        <v>1</v>
      </c>
      <c r="L10" s="849">
        <v>20</v>
      </c>
      <c r="M10" s="850">
        <v>8281.4000000000015</v>
      </c>
    </row>
    <row r="11" spans="1:13" ht="14.4" customHeight="1" x14ac:dyDescent="0.3">
      <c r="A11" s="831" t="s">
        <v>1716</v>
      </c>
      <c r="B11" s="832" t="s">
        <v>1361</v>
      </c>
      <c r="C11" s="832" t="s">
        <v>3115</v>
      </c>
      <c r="D11" s="832" t="s">
        <v>1028</v>
      </c>
      <c r="E11" s="832" t="s">
        <v>3116</v>
      </c>
      <c r="F11" s="849"/>
      <c r="G11" s="849"/>
      <c r="H11" s="837">
        <v>0</v>
      </c>
      <c r="I11" s="849">
        <v>1</v>
      </c>
      <c r="J11" s="849">
        <v>368.16</v>
      </c>
      <c r="K11" s="837">
        <v>1</v>
      </c>
      <c r="L11" s="849">
        <v>1</v>
      </c>
      <c r="M11" s="850">
        <v>368.16</v>
      </c>
    </row>
    <row r="12" spans="1:13" ht="14.4" customHeight="1" x14ac:dyDescent="0.3">
      <c r="A12" s="831" t="s">
        <v>1716</v>
      </c>
      <c r="B12" s="832" t="s">
        <v>1361</v>
      </c>
      <c r="C12" s="832" t="s">
        <v>1793</v>
      </c>
      <c r="D12" s="832" t="s">
        <v>1028</v>
      </c>
      <c r="E12" s="832" t="s">
        <v>1582</v>
      </c>
      <c r="F12" s="849"/>
      <c r="G12" s="849"/>
      <c r="H12" s="837">
        <v>0</v>
      </c>
      <c r="I12" s="849">
        <v>1</v>
      </c>
      <c r="J12" s="849">
        <v>490.89</v>
      </c>
      <c r="K12" s="837">
        <v>1</v>
      </c>
      <c r="L12" s="849">
        <v>1</v>
      </c>
      <c r="M12" s="850">
        <v>490.89</v>
      </c>
    </row>
    <row r="13" spans="1:13" ht="14.4" customHeight="1" x14ac:dyDescent="0.3">
      <c r="A13" s="831" t="s">
        <v>1716</v>
      </c>
      <c r="B13" s="832" t="s">
        <v>1445</v>
      </c>
      <c r="C13" s="832" t="s">
        <v>1446</v>
      </c>
      <c r="D13" s="832" t="s">
        <v>1447</v>
      </c>
      <c r="E13" s="832" t="s">
        <v>1448</v>
      </c>
      <c r="F13" s="849"/>
      <c r="G13" s="849"/>
      <c r="H13" s="837"/>
      <c r="I13" s="849">
        <v>2</v>
      </c>
      <c r="J13" s="849">
        <v>0</v>
      </c>
      <c r="K13" s="837"/>
      <c r="L13" s="849">
        <v>2</v>
      </c>
      <c r="M13" s="850">
        <v>0</v>
      </c>
    </row>
    <row r="14" spans="1:13" ht="14.4" customHeight="1" x14ac:dyDescent="0.3">
      <c r="A14" s="831" t="s">
        <v>1718</v>
      </c>
      <c r="B14" s="832" t="s">
        <v>1361</v>
      </c>
      <c r="C14" s="832" t="s">
        <v>1843</v>
      </c>
      <c r="D14" s="832" t="s">
        <v>660</v>
      </c>
      <c r="E14" s="832" t="s">
        <v>3143</v>
      </c>
      <c r="F14" s="849"/>
      <c r="G14" s="849"/>
      <c r="H14" s="837">
        <v>0</v>
      </c>
      <c r="I14" s="849">
        <v>1</v>
      </c>
      <c r="J14" s="849">
        <v>1385.62</v>
      </c>
      <c r="K14" s="837">
        <v>1</v>
      </c>
      <c r="L14" s="849">
        <v>1</v>
      </c>
      <c r="M14" s="850">
        <v>1385.62</v>
      </c>
    </row>
    <row r="15" spans="1:13" ht="14.4" customHeight="1" x14ac:dyDescent="0.3">
      <c r="A15" s="831" t="s">
        <v>1719</v>
      </c>
      <c r="B15" s="832" t="s">
        <v>1361</v>
      </c>
      <c r="C15" s="832" t="s">
        <v>1793</v>
      </c>
      <c r="D15" s="832" t="s">
        <v>1028</v>
      </c>
      <c r="E15" s="832" t="s">
        <v>1582</v>
      </c>
      <c r="F15" s="849"/>
      <c r="G15" s="849"/>
      <c r="H15" s="837">
        <v>0</v>
      </c>
      <c r="I15" s="849">
        <v>2</v>
      </c>
      <c r="J15" s="849">
        <v>981.78</v>
      </c>
      <c r="K15" s="837">
        <v>1</v>
      </c>
      <c r="L15" s="849">
        <v>2</v>
      </c>
      <c r="M15" s="850">
        <v>981.78</v>
      </c>
    </row>
    <row r="16" spans="1:13" ht="14.4" customHeight="1" x14ac:dyDescent="0.3">
      <c r="A16" s="831" t="s">
        <v>1719</v>
      </c>
      <c r="B16" s="832" t="s">
        <v>1519</v>
      </c>
      <c r="C16" s="832" t="s">
        <v>2954</v>
      </c>
      <c r="D16" s="832" t="s">
        <v>2488</v>
      </c>
      <c r="E16" s="832" t="s">
        <v>2955</v>
      </c>
      <c r="F16" s="849"/>
      <c r="G16" s="849"/>
      <c r="H16" s="837">
        <v>0</v>
      </c>
      <c r="I16" s="849">
        <v>1</v>
      </c>
      <c r="J16" s="849">
        <v>94.28</v>
      </c>
      <c r="K16" s="837">
        <v>1</v>
      </c>
      <c r="L16" s="849">
        <v>1</v>
      </c>
      <c r="M16" s="850">
        <v>94.28</v>
      </c>
    </row>
    <row r="17" spans="1:13" ht="14.4" customHeight="1" x14ac:dyDescent="0.3">
      <c r="A17" s="831" t="s">
        <v>1719</v>
      </c>
      <c r="B17" s="832" t="s">
        <v>1445</v>
      </c>
      <c r="C17" s="832" t="s">
        <v>1446</v>
      </c>
      <c r="D17" s="832" t="s">
        <v>1447</v>
      </c>
      <c r="E17" s="832" t="s">
        <v>1448</v>
      </c>
      <c r="F17" s="849"/>
      <c r="G17" s="849"/>
      <c r="H17" s="837"/>
      <c r="I17" s="849">
        <v>11</v>
      </c>
      <c r="J17" s="849">
        <v>0</v>
      </c>
      <c r="K17" s="837"/>
      <c r="L17" s="849">
        <v>11</v>
      </c>
      <c r="M17" s="850">
        <v>0</v>
      </c>
    </row>
    <row r="18" spans="1:13" ht="14.4" customHeight="1" x14ac:dyDescent="0.3">
      <c r="A18" s="831" t="s">
        <v>1719</v>
      </c>
      <c r="B18" s="832" t="s">
        <v>1456</v>
      </c>
      <c r="C18" s="832" t="s">
        <v>2960</v>
      </c>
      <c r="D18" s="832" t="s">
        <v>2961</v>
      </c>
      <c r="E18" s="832" t="s">
        <v>1458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" customHeight="1" x14ac:dyDescent="0.3">
      <c r="A19" s="831" t="s">
        <v>1719</v>
      </c>
      <c r="B19" s="832" t="s">
        <v>1644</v>
      </c>
      <c r="C19" s="832" t="s">
        <v>1846</v>
      </c>
      <c r="D19" s="832" t="s">
        <v>998</v>
      </c>
      <c r="E19" s="832" t="s">
        <v>1646</v>
      </c>
      <c r="F19" s="849">
        <v>2</v>
      </c>
      <c r="G19" s="849">
        <v>0</v>
      </c>
      <c r="H19" s="837"/>
      <c r="I19" s="849"/>
      <c r="J19" s="849"/>
      <c r="K19" s="837"/>
      <c r="L19" s="849">
        <v>2</v>
      </c>
      <c r="M19" s="850">
        <v>0</v>
      </c>
    </row>
    <row r="20" spans="1:13" ht="14.4" customHeight="1" x14ac:dyDescent="0.3">
      <c r="A20" s="831" t="s">
        <v>1721</v>
      </c>
      <c r="B20" s="832" t="s">
        <v>1585</v>
      </c>
      <c r="C20" s="832" t="s">
        <v>1881</v>
      </c>
      <c r="D20" s="832" t="s">
        <v>1010</v>
      </c>
      <c r="E20" s="832" t="s">
        <v>1882</v>
      </c>
      <c r="F20" s="849"/>
      <c r="G20" s="849"/>
      <c r="H20" s="837">
        <v>0</v>
      </c>
      <c r="I20" s="849">
        <v>1</v>
      </c>
      <c r="J20" s="849">
        <v>144.01</v>
      </c>
      <c r="K20" s="837">
        <v>1</v>
      </c>
      <c r="L20" s="849">
        <v>1</v>
      </c>
      <c r="M20" s="850">
        <v>144.01</v>
      </c>
    </row>
    <row r="21" spans="1:13" ht="14.4" customHeight="1" x14ac:dyDescent="0.3">
      <c r="A21" s="831" t="s">
        <v>1721</v>
      </c>
      <c r="B21" s="832" t="s">
        <v>1488</v>
      </c>
      <c r="C21" s="832" t="s">
        <v>1932</v>
      </c>
      <c r="D21" s="832" t="s">
        <v>923</v>
      </c>
      <c r="E21" s="832" t="s">
        <v>1933</v>
      </c>
      <c r="F21" s="849"/>
      <c r="G21" s="849"/>
      <c r="H21" s="837">
        <v>0</v>
      </c>
      <c r="I21" s="849">
        <v>1</v>
      </c>
      <c r="J21" s="849">
        <v>143.09</v>
      </c>
      <c r="K21" s="837">
        <v>1</v>
      </c>
      <c r="L21" s="849">
        <v>1</v>
      </c>
      <c r="M21" s="850">
        <v>143.09</v>
      </c>
    </row>
    <row r="22" spans="1:13" ht="14.4" customHeight="1" x14ac:dyDescent="0.3">
      <c r="A22" s="831" t="s">
        <v>1721</v>
      </c>
      <c r="B22" s="832" t="s">
        <v>1445</v>
      </c>
      <c r="C22" s="832" t="s">
        <v>1446</v>
      </c>
      <c r="D22" s="832" t="s">
        <v>1447</v>
      </c>
      <c r="E22" s="832" t="s">
        <v>1448</v>
      </c>
      <c r="F22" s="849"/>
      <c r="G22" s="849"/>
      <c r="H22" s="837"/>
      <c r="I22" s="849">
        <v>2</v>
      </c>
      <c r="J22" s="849">
        <v>0</v>
      </c>
      <c r="K22" s="837"/>
      <c r="L22" s="849">
        <v>2</v>
      </c>
      <c r="M22" s="850">
        <v>0</v>
      </c>
    </row>
    <row r="23" spans="1:13" ht="14.4" customHeight="1" x14ac:dyDescent="0.3">
      <c r="A23" s="831" t="s">
        <v>1721</v>
      </c>
      <c r="B23" s="832" t="s">
        <v>1551</v>
      </c>
      <c r="C23" s="832" t="s">
        <v>1552</v>
      </c>
      <c r="D23" s="832" t="s">
        <v>1553</v>
      </c>
      <c r="E23" s="832" t="s">
        <v>1554</v>
      </c>
      <c r="F23" s="849"/>
      <c r="G23" s="849"/>
      <c r="H23" s="837">
        <v>0</v>
      </c>
      <c r="I23" s="849">
        <v>2</v>
      </c>
      <c r="J23" s="849">
        <v>18.8</v>
      </c>
      <c r="K23" s="837">
        <v>1</v>
      </c>
      <c r="L23" s="849">
        <v>2</v>
      </c>
      <c r="M23" s="850">
        <v>18.8</v>
      </c>
    </row>
    <row r="24" spans="1:13" ht="14.4" customHeight="1" x14ac:dyDescent="0.3">
      <c r="A24" s="831" t="s">
        <v>1721</v>
      </c>
      <c r="B24" s="832" t="s">
        <v>1565</v>
      </c>
      <c r="C24" s="832" t="s">
        <v>1566</v>
      </c>
      <c r="D24" s="832" t="s">
        <v>1567</v>
      </c>
      <c r="E24" s="832" t="s">
        <v>1568</v>
      </c>
      <c r="F24" s="849"/>
      <c r="G24" s="849"/>
      <c r="H24" s="837">
        <v>0</v>
      </c>
      <c r="I24" s="849">
        <v>2</v>
      </c>
      <c r="J24" s="849">
        <v>245.92</v>
      </c>
      <c r="K24" s="837">
        <v>1</v>
      </c>
      <c r="L24" s="849">
        <v>2</v>
      </c>
      <c r="M24" s="850">
        <v>245.92</v>
      </c>
    </row>
    <row r="25" spans="1:13" ht="14.4" customHeight="1" x14ac:dyDescent="0.3">
      <c r="A25" s="831" t="s">
        <v>1721</v>
      </c>
      <c r="B25" s="832" t="s">
        <v>1461</v>
      </c>
      <c r="C25" s="832" t="s">
        <v>1642</v>
      </c>
      <c r="D25" s="832" t="s">
        <v>1107</v>
      </c>
      <c r="E25" s="832" t="s">
        <v>1643</v>
      </c>
      <c r="F25" s="849"/>
      <c r="G25" s="849"/>
      <c r="H25" s="837">
        <v>0</v>
      </c>
      <c r="I25" s="849">
        <v>2</v>
      </c>
      <c r="J25" s="849">
        <v>127.5</v>
      </c>
      <c r="K25" s="837">
        <v>1</v>
      </c>
      <c r="L25" s="849">
        <v>2</v>
      </c>
      <c r="M25" s="850">
        <v>127.5</v>
      </c>
    </row>
    <row r="26" spans="1:13" ht="14.4" customHeight="1" x14ac:dyDescent="0.3">
      <c r="A26" s="831" t="s">
        <v>1721</v>
      </c>
      <c r="B26" s="832" t="s">
        <v>1340</v>
      </c>
      <c r="C26" s="832" t="s">
        <v>1341</v>
      </c>
      <c r="D26" s="832" t="s">
        <v>1342</v>
      </c>
      <c r="E26" s="832" t="s">
        <v>1343</v>
      </c>
      <c r="F26" s="849"/>
      <c r="G26" s="849"/>
      <c r="H26" s="837">
        <v>0</v>
      </c>
      <c r="I26" s="849">
        <v>1</v>
      </c>
      <c r="J26" s="849">
        <v>414.07</v>
      </c>
      <c r="K26" s="837">
        <v>1</v>
      </c>
      <c r="L26" s="849">
        <v>1</v>
      </c>
      <c r="M26" s="850">
        <v>414.07</v>
      </c>
    </row>
    <row r="27" spans="1:13" ht="14.4" customHeight="1" x14ac:dyDescent="0.3">
      <c r="A27" s="831" t="s">
        <v>1722</v>
      </c>
      <c r="B27" s="832" t="s">
        <v>1361</v>
      </c>
      <c r="C27" s="832" t="s">
        <v>1761</v>
      </c>
      <c r="D27" s="832" t="s">
        <v>1028</v>
      </c>
      <c r="E27" s="832" t="s">
        <v>1762</v>
      </c>
      <c r="F27" s="849"/>
      <c r="G27" s="849"/>
      <c r="H27" s="837">
        <v>0</v>
      </c>
      <c r="I27" s="849">
        <v>1</v>
      </c>
      <c r="J27" s="849">
        <v>736.33</v>
      </c>
      <c r="K27" s="837">
        <v>1</v>
      </c>
      <c r="L27" s="849">
        <v>1</v>
      </c>
      <c r="M27" s="850">
        <v>736.33</v>
      </c>
    </row>
    <row r="28" spans="1:13" ht="14.4" customHeight="1" x14ac:dyDescent="0.3">
      <c r="A28" s="831" t="s">
        <v>1722</v>
      </c>
      <c r="B28" s="832" t="s">
        <v>1585</v>
      </c>
      <c r="C28" s="832" t="s">
        <v>1586</v>
      </c>
      <c r="D28" s="832" t="s">
        <v>1010</v>
      </c>
      <c r="E28" s="832" t="s">
        <v>1587</v>
      </c>
      <c r="F28" s="849"/>
      <c r="G28" s="849"/>
      <c r="H28" s="837">
        <v>0</v>
      </c>
      <c r="I28" s="849">
        <v>1</v>
      </c>
      <c r="J28" s="849">
        <v>72</v>
      </c>
      <c r="K28" s="837">
        <v>1</v>
      </c>
      <c r="L28" s="849">
        <v>1</v>
      </c>
      <c r="M28" s="850">
        <v>72</v>
      </c>
    </row>
    <row r="29" spans="1:13" ht="14.4" customHeight="1" x14ac:dyDescent="0.3">
      <c r="A29" s="831" t="s">
        <v>1722</v>
      </c>
      <c r="B29" s="832" t="s">
        <v>3144</v>
      </c>
      <c r="C29" s="832" t="s">
        <v>1754</v>
      </c>
      <c r="D29" s="832" t="s">
        <v>1755</v>
      </c>
      <c r="E29" s="832" t="s">
        <v>1756</v>
      </c>
      <c r="F29" s="849"/>
      <c r="G29" s="849"/>
      <c r="H29" s="837">
        <v>0</v>
      </c>
      <c r="I29" s="849">
        <v>1</v>
      </c>
      <c r="J29" s="849">
        <v>17.559999999999999</v>
      </c>
      <c r="K29" s="837">
        <v>1</v>
      </c>
      <c r="L29" s="849">
        <v>1</v>
      </c>
      <c r="M29" s="850">
        <v>17.559999999999999</v>
      </c>
    </row>
    <row r="30" spans="1:13" ht="14.4" customHeight="1" x14ac:dyDescent="0.3">
      <c r="A30" s="831" t="s">
        <v>1722</v>
      </c>
      <c r="B30" s="832" t="s">
        <v>1527</v>
      </c>
      <c r="C30" s="832" t="s">
        <v>1530</v>
      </c>
      <c r="D30" s="832" t="s">
        <v>970</v>
      </c>
      <c r="E30" s="832" t="s">
        <v>1531</v>
      </c>
      <c r="F30" s="849"/>
      <c r="G30" s="849"/>
      <c r="H30" s="837">
        <v>0</v>
      </c>
      <c r="I30" s="849">
        <v>2</v>
      </c>
      <c r="J30" s="849">
        <v>308.72000000000003</v>
      </c>
      <c r="K30" s="837">
        <v>1</v>
      </c>
      <c r="L30" s="849">
        <v>2</v>
      </c>
      <c r="M30" s="850">
        <v>308.72000000000003</v>
      </c>
    </row>
    <row r="31" spans="1:13" ht="14.4" customHeight="1" x14ac:dyDescent="0.3">
      <c r="A31" s="831" t="s">
        <v>1722</v>
      </c>
      <c r="B31" s="832" t="s">
        <v>1445</v>
      </c>
      <c r="C31" s="832" t="s">
        <v>1446</v>
      </c>
      <c r="D31" s="832" t="s">
        <v>1447</v>
      </c>
      <c r="E31" s="832" t="s">
        <v>1448</v>
      </c>
      <c r="F31" s="849"/>
      <c r="G31" s="849"/>
      <c r="H31" s="837"/>
      <c r="I31" s="849">
        <v>1</v>
      </c>
      <c r="J31" s="849">
        <v>0</v>
      </c>
      <c r="K31" s="837"/>
      <c r="L31" s="849">
        <v>1</v>
      </c>
      <c r="M31" s="850">
        <v>0</v>
      </c>
    </row>
    <row r="32" spans="1:13" ht="14.4" customHeight="1" x14ac:dyDescent="0.3">
      <c r="A32" s="831" t="s">
        <v>1722</v>
      </c>
      <c r="B32" s="832" t="s">
        <v>1561</v>
      </c>
      <c r="C32" s="832" t="s">
        <v>2180</v>
      </c>
      <c r="D32" s="832" t="s">
        <v>1563</v>
      </c>
      <c r="E32" s="832" t="s">
        <v>2181</v>
      </c>
      <c r="F32" s="849"/>
      <c r="G32" s="849"/>
      <c r="H32" s="837"/>
      <c r="I32" s="849">
        <v>1</v>
      </c>
      <c r="J32" s="849">
        <v>0</v>
      </c>
      <c r="K32" s="837"/>
      <c r="L32" s="849">
        <v>1</v>
      </c>
      <c r="M32" s="850">
        <v>0</v>
      </c>
    </row>
    <row r="33" spans="1:13" ht="14.4" customHeight="1" x14ac:dyDescent="0.3">
      <c r="A33" s="831" t="s">
        <v>1722</v>
      </c>
      <c r="B33" s="832" t="s">
        <v>1340</v>
      </c>
      <c r="C33" s="832" t="s">
        <v>1341</v>
      </c>
      <c r="D33" s="832" t="s">
        <v>1342</v>
      </c>
      <c r="E33" s="832" t="s">
        <v>1343</v>
      </c>
      <c r="F33" s="849"/>
      <c r="G33" s="849"/>
      <c r="H33" s="837">
        <v>0</v>
      </c>
      <c r="I33" s="849">
        <v>1</v>
      </c>
      <c r="J33" s="849">
        <v>414.07</v>
      </c>
      <c r="K33" s="837">
        <v>1</v>
      </c>
      <c r="L33" s="849">
        <v>1</v>
      </c>
      <c r="M33" s="850">
        <v>414.07</v>
      </c>
    </row>
    <row r="34" spans="1:13" ht="14.4" customHeight="1" x14ac:dyDescent="0.3">
      <c r="A34" s="831" t="s">
        <v>1723</v>
      </c>
      <c r="B34" s="832" t="s">
        <v>1361</v>
      </c>
      <c r="C34" s="832" t="s">
        <v>1793</v>
      </c>
      <c r="D34" s="832" t="s">
        <v>1028</v>
      </c>
      <c r="E34" s="832" t="s">
        <v>1582</v>
      </c>
      <c r="F34" s="849"/>
      <c r="G34" s="849"/>
      <c r="H34" s="837">
        <v>0</v>
      </c>
      <c r="I34" s="849">
        <v>2</v>
      </c>
      <c r="J34" s="849">
        <v>981.78</v>
      </c>
      <c r="K34" s="837">
        <v>1</v>
      </c>
      <c r="L34" s="849">
        <v>2</v>
      </c>
      <c r="M34" s="850">
        <v>981.78</v>
      </c>
    </row>
    <row r="35" spans="1:13" ht="14.4" customHeight="1" x14ac:dyDescent="0.3">
      <c r="A35" s="831" t="s">
        <v>1723</v>
      </c>
      <c r="B35" s="832" t="s">
        <v>1361</v>
      </c>
      <c r="C35" s="832" t="s">
        <v>3001</v>
      </c>
      <c r="D35" s="832" t="s">
        <v>1028</v>
      </c>
      <c r="E35" s="832" t="s">
        <v>3002</v>
      </c>
      <c r="F35" s="849"/>
      <c r="G35" s="849"/>
      <c r="H35" s="837">
        <v>0</v>
      </c>
      <c r="I35" s="849">
        <v>1</v>
      </c>
      <c r="J35" s="849">
        <v>147.26</v>
      </c>
      <c r="K35" s="837">
        <v>1</v>
      </c>
      <c r="L35" s="849">
        <v>1</v>
      </c>
      <c r="M35" s="850">
        <v>147.26</v>
      </c>
    </row>
    <row r="36" spans="1:13" ht="14.4" customHeight="1" x14ac:dyDescent="0.3">
      <c r="A36" s="831" t="s">
        <v>1723</v>
      </c>
      <c r="B36" s="832" t="s">
        <v>1370</v>
      </c>
      <c r="C36" s="832" t="s">
        <v>1588</v>
      </c>
      <c r="D36" s="832" t="s">
        <v>1030</v>
      </c>
      <c r="E36" s="832" t="s">
        <v>1589</v>
      </c>
      <c r="F36" s="849"/>
      <c r="G36" s="849"/>
      <c r="H36" s="837">
        <v>0</v>
      </c>
      <c r="I36" s="849">
        <v>1</v>
      </c>
      <c r="J36" s="849">
        <v>42.51</v>
      </c>
      <c r="K36" s="837">
        <v>1</v>
      </c>
      <c r="L36" s="849">
        <v>1</v>
      </c>
      <c r="M36" s="850">
        <v>42.51</v>
      </c>
    </row>
    <row r="37" spans="1:13" ht="14.4" customHeight="1" x14ac:dyDescent="0.3">
      <c r="A37" s="831" t="s">
        <v>1723</v>
      </c>
      <c r="B37" s="832" t="s">
        <v>1519</v>
      </c>
      <c r="C37" s="832" t="s">
        <v>2995</v>
      </c>
      <c r="D37" s="832" t="s">
        <v>1521</v>
      </c>
      <c r="E37" s="832" t="s">
        <v>2996</v>
      </c>
      <c r="F37" s="849"/>
      <c r="G37" s="849"/>
      <c r="H37" s="837">
        <v>0</v>
      </c>
      <c r="I37" s="849">
        <v>1</v>
      </c>
      <c r="J37" s="849">
        <v>49.08</v>
      </c>
      <c r="K37" s="837">
        <v>1</v>
      </c>
      <c r="L37" s="849">
        <v>1</v>
      </c>
      <c r="M37" s="850">
        <v>49.08</v>
      </c>
    </row>
    <row r="38" spans="1:13" ht="14.4" customHeight="1" x14ac:dyDescent="0.3">
      <c r="A38" s="831" t="s">
        <v>1723</v>
      </c>
      <c r="B38" s="832" t="s">
        <v>1527</v>
      </c>
      <c r="C38" s="832" t="s">
        <v>1530</v>
      </c>
      <c r="D38" s="832" t="s">
        <v>970</v>
      </c>
      <c r="E38" s="832" t="s">
        <v>1531</v>
      </c>
      <c r="F38" s="849"/>
      <c r="G38" s="849"/>
      <c r="H38" s="837">
        <v>0</v>
      </c>
      <c r="I38" s="849">
        <v>10</v>
      </c>
      <c r="J38" s="849">
        <v>1543.6000000000001</v>
      </c>
      <c r="K38" s="837">
        <v>1</v>
      </c>
      <c r="L38" s="849">
        <v>10</v>
      </c>
      <c r="M38" s="850">
        <v>1543.6000000000001</v>
      </c>
    </row>
    <row r="39" spans="1:13" ht="14.4" customHeight="1" x14ac:dyDescent="0.3">
      <c r="A39" s="831" t="s">
        <v>1723</v>
      </c>
      <c r="B39" s="832" t="s">
        <v>1445</v>
      </c>
      <c r="C39" s="832" t="s">
        <v>1446</v>
      </c>
      <c r="D39" s="832" t="s">
        <v>1447</v>
      </c>
      <c r="E39" s="832" t="s">
        <v>1448</v>
      </c>
      <c r="F39" s="849"/>
      <c r="G39" s="849"/>
      <c r="H39" s="837"/>
      <c r="I39" s="849">
        <v>3</v>
      </c>
      <c r="J39" s="849">
        <v>0</v>
      </c>
      <c r="K39" s="837"/>
      <c r="L39" s="849">
        <v>3</v>
      </c>
      <c r="M39" s="850">
        <v>0</v>
      </c>
    </row>
    <row r="40" spans="1:13" ht="14.4" customHeight="1" x14ac:dyDescent="0.3">
      <c r="A40" s="831" t="s">
        <v>1723</v>
      </c>
      <c r="B40" s="832" t="s">
        <v>1569</v>
      </c>
      <c r="C40" s="832" t="s">
        <v>1570</v>
      </c>
      <c r="D40" s="832" t="s">
        <v>949</v>
      </c>
      <c r="E40" s="832" t="s">
        <v>1510</v>
      </c>
      <c r="F40" s="849"/>
      <c r="G40" s="849"/>
      <c r="H40" s="837">
        <v>0</v>
      </c>
      <c r="I40" s="849">
        <v>1</v>
      </c>
      <c r="J40" s="849">
        <v>58.77</v>
      </c>
      <c r="K40" s="837">
        <v>1</v>
      </c>
      <c r="L40" s="849">
        <v>1</v>
      </c>
      <c r="M40" s="850">
        <v>58.77</v>
      </c>
    </row>
    <row r="41" spans="1:13" ht="14.4" customHeight="1" x14ac:dyDescent="0.3">
      <c r="A41" s="831" t="s">
        <v>1724</v>
      </c>
      <c r="B41" s="832" t="s">
        <v>1337</v>
      </c>
      <c r="C41" s="832" t="s">
        <v>2201</v>
      </c>
      <c r="D41" s="832" t="s">
        <v>1577</v>
      </c>
      <c r="E41" s="832" t="s">
        <v>2202</v>
      </c>
      <c r="F41" s="849"/>
      <c r="G41" s="849"/>
      <c r="H41" s="837">
        <v>0</v>
      </c>
      <c r="I41" s="849">
        <v>1</v>
      </c>
      <c r="J41" s="849">
        <v>57.6</v>
      </c>
      <c r="K41" s="837">
        <v>1</v>
      </c>
      <c r="L41" s="849">
        <v>1</v>
      </c>
      <c r="M41" s="850">
        <v>57.6</v>
      </c>
    </row>
    <row r="42" spans="1:13" ht="14.4" customHeight="1" x14ac:dyDescent="0.3">
      <c r="A42" s="831" t="s">
        <v>1724</v>
      </c>
      <c r="B42" s="832" t="s">
        <v>1361</v>
      </c>
      <c r="C42" s="832" t="s">
        <v>1793</v>
      </c>
      <c r="D42" s="832" t="s">
        <v>1028</v>
      </c>
      <c r="E42" s="832" t="s">
        <v>1582</v>
      </c>
      <c r="F42" s="849"/>
      <c r="G42" s="849"/>
      <c r="H42" s="837">
        <v>0</v>
      </c>
      <c r="I42" s="849">
        <v>2</v>
      </c>
      <c r="J42" s="849">
        <v>981.78</v>
      </c>
      <c r="K42" s="837">
        <v>1</v>
      </c>
      <c r="L42" s="849">
        <v>2</v>
      </c>
      <c r="M42" s="850">
        <v>981.78</v>
      </c>
    </row>
    <row r="43" spans="1:13" ht="14.4" customHeight="1" x14ac:dyDescent="0.3">
      <c r="A43" s="831" t="s">
        <v>1724</v>
      </c>
      <c r="B43" s="832" t="s">
        <v>1361</v>
      </c>
      <c r="C43" s="832" t="s">
        <v>1779</v>
      </c>
      <c r="D43" s="832" t="s">
        <v>660</v>
      </c>
      <c r="E43" s="832" t="s">
        <v>1365</v>
      </c>
      <c r="F43" s="849"/>
      <c r="G43" s="849"/>
      <c r="H43" s="837">
        <v>0</v>
      </c>
      <c r="I43" s="849">
        <v>1</v>
      </c>
      <c r="J43" s="849">
        <v>1847.49</v>
      </c>
      <c r="K43" s="837">
        <v>1</v>
      </c>
      <c r="L43" s="849">
        <v>1</v>
      </c>
      <c r="M43" s="850">
        <v>1847.49</v>
      </c>
    </row>
    <row r="44" spans="1:13" ht="14.4" customHeight="1" x14ac:dyDescent="0.3">
      <c r="A44" s="831" t="s">
        <v>1724</v>
      </c>
      <c r="B44" s="832" t="s">
        <v>1430</v>
      </c>
      <c r="C44" s="832" t="s">
        <v>1773</v>
      </c>
      <c r="D44" s="832" t="s">
        <v>1774</v>
      </c>
      <c r="E44" s="832" t="s">
        <v>1438</v>
      </c>
      <c r="F44" s="849">
        <v>1</v>
      </c>
      <c r="G44" s="849">
        <v>846.47</v>
      </c>
      <c r="H44" s="837">
        <v>1</v>
      </c>
      <c r="I44" s="849"/>
      <c r="J44" s="849"/>
      <c r="K44" s="837">
        <v>0</v>
      </c>
      <c r="L44" s="849">
        <v>1</v>
      </c>
      <c r="M44" s="850">
        <v>846.47</v>
      </c>
    </row>
    <row r="45" spans="1:13" ht="14.4" customHeight="1" x14ac:dyDescent="0.3">
      <c r="A45" s="831" t="s">
        <v>1724</v>
      </c>
      <c r="B45" s="832" t="s">
        <v>1547</v>
      </c>
      <c r="C45" s="832" t="s">
        <v>1888</v>
      </c>
      <c r="D45" s="832" t="s">
        <v>1889</v>
      </c>
      <c r="E45" s="832" t="s">
        <v>1890</v>
      </c>
      <c r="F45" s="849">
        <v>1</v>
      </c>
      <c r="G45" s="849">
        <v>48.42</v>
      </c>
      <c r="H45" s="837">
        <v>1</v>
      </c>
      <c r="I45" s="849"/>
      <c r="J45" s="849"/>
      <c r="K45" s="837">
        <v>0</v>
      </c>
      <c r="L45" s="849">
        <v>1</v>
      </c>
      <c r="M45" s="850">
        <v>48.42</v>
      </c>
    </row>
    <row r="46" spans="1:13" ht="14.4" customHeight="1" x14ac:dyDescent="0.3">
      <c r="A46" s="831" t="s">
        <v>1724</v>
      </c>
      <c r="B46" s="832" t="s">
        <v>1445</v>
      </c>
      <c r="C46" s="832" t="s">
        <v>1446</v>
      </c>
      <c r="D46" s="832" t="s">
        <v>1447</v>
      </c>
      <c r="E46" s="832" t="s">
        <v>1448</v>
      </c>
      <c r="F46" s="849"/>
      <c r="G46" s="849"/>
      <c r="H46" s="837"/>
      <c r="I46" s="849">
        <v>4</v>
      </c>
      <c r="J46" s="849">
        <v>0</v>
      </c>
      <c r="K46" s="837"/>
      <c r="L46" s="849">
        <v>4</v>
      </c>
      <c r="M46" s="850">
        <v>0</v>
      </c>
    </row>
    <row r="47" spans="1:13" ht="14.4" customHeight="1" x14ac:dyDescent="0.3">
      <c r="A47" s="831" t="s">
        <v>1724</v>
      </c>
      <c r="B47" s="832" t="s">
        <v>3145</v>
      </c>
      <c r="C47" s="832" t="s">
        <v>2196</v>
      </c>
      <c r="D47" s="832" t="s">
        <v>1858</v>
      </c>
      <c r="E47" s="832" t="s">
        <v>2197</v>
      </c>
      <c r="F47" s="849"/>
      <c r="G47" s="849"/>
      <c r="H47" s="837">
        <v>0</v>
      </c>
      <c r="I47" s="849">
        <v>1</v>
      </c>
      <c r="J47" s="849">
        <v>176.32</v>
      </c>
      <c r="K47" s="837">
        <v>1</v>
      </c>
      <c r="L47" s="849">
        <v>1</v>
      </c>
      <c r="M47" s="850">
        <v>176.32</v>
      </c>
    </row>
    <row r="48" spans="1:13" ht="14.4" customHeight="1" x14ac:dyDescent="0.3">
      <c r="A48" s="831" t="s">
        <v>1724</v>
      </c>
      <c r="B48" s="832" t="s">
        <v>1500</v>
      </c>
      <c r="C48" s="832" t="s">
        <v>2204</v>
      </c>
      <c r="D48" s="832" t="s">
        <v>1502</v>
      </c>
      <c r="E48" s="832" t="s">
        <v>3146</v>
      </c>
      <c r="F48" s="849"/>
      <c r="G48" s="849"/>
      <c r="H48" s="837">
        <v>0</v>
      </c>
      <c r="I48" s="849">
        <v>1</v>
      </c>
      <c r="J48" s="849">
        <v>544.38</v>
      </c>
      <c r="K48" s="837">
        <v>1</v>
      </c>
      <c r="L48" s="849">
        <v>1</v>
      </c>
      <c r="M48" s="850">
        <v>544.38</v>
      </c>
    </row>
    <row r="49" spans="1:13" ht="14.4" customHeight="1" x14ac:dyDescent="0.3">
      <c r="A49" s="831" t="s">
        <v>1725</v>
      </c>
      <c r="B49" s="832" t="s">
        <v>1337</v>
      </c>
      <c r="C49" s="832" t="s">
        <v>2293</v>
      </c>
      <c r="D49" s="832" t="s">
        <v>1577</v>
      </c>
      <c r="E49" s="832" t="s">
        <v>2294</v>
      </c>
      <c r="F49" s="849"/>
      <c r="G49" s="849"/>
      <c r="H49" s="837">
        <v>0</v>
      </c>
      <c r="I49" s="849">
        <v>1</v>
      </c>
      <c r="J49" s="849">
        <v>51.84</v>
      </c>
      <c r="K49" s="837">
        <v>1</v>
      </c>
      <c r="L49" s="849">
        <v>1</v>
      </c>
      <c r="M49" s="850">
        <v>51.84</v>
      </c>
    </row>
    <row r="50" spans="1:13" ht="14.4" customHeight="1" x14ac:dyDescent="0.3">
      <c r="A50" s="831" t="s">
        <v>1725</v>
      </c>
      <c r="B50" s="832" t="s">
        <v>3147</v>
      </c>
      <c r="C50" s="832" t="s">
        <v>2216</v>
      </c>
      <c r="D50" s="832" t="s">
        <v>2217</v>
      </c>
      <c r="E50" s="832" t="s">
        <v>2218</v>
      </c>
      <c r="F50" s="849"/>
      <c r="G50" s="849"/>
      <c r="H50" s="837">
        <v>0</v>
      </c>
      <c r="I50" s="849">
        <v>9</v>
      </c>
      <c r="J50" s="849">
        <v>580.5</v>
      </c>
      <c r="K50" s="837">
        <v>1</v>
      </c>
      <c r="L50" s="849">
        <v>9</v>
      </c>
      <c r="M50" s="850">
        <v>580.5</v>
      </c>
    </row>
    <row r="51" spans="1:13" ht="14.4" customHeight="1" x14ac:dyDescent="0.3">
      <c r="A51" s="831" t="s">
        <v>1725</v>
      </c>
      <c r="B51" s="832" t="s">
        <v>3144</v>
      </c>
      <c r="C51" s="832" t="s">
        <v>2206</v>
      </c>
      <c r="D51" s="832" t="s">
        <v>2207</v>
      </c>
      <c r="E51" s="832" t="s">
        <v>1933</v>
      </c>
      <c r="F51" s="849">
        <v>1</v>
      </c>
      <c r="G51" s="849">
        <v>105.32</v>
      </c>
      <c r="H51" s="837">
        <v>1</v>
      </c>
      <c r="I51" s="849"/>
      <c r="J51" s="849"/>
      <c r="K51" s="837">
        <v>0</v>
      </c>
      <c r="L51" s="849">
        <v>1</v>
      </c>
      <c r="M51" s="850">
        <v>105.32</v>
      </c>
    </row>
    <row r="52" spans="1:13" ht="14.4" customHeight="1" x14ac:dyDescent="0.3">
      <c r="A52" s="831" t="s">
        <v>1725</v>
      </c>
      <c r="B52" s="832" t="s">
        <v>1504</v>
      </c>
      <c r="C52" s="832" t="s">
        <v>3058</v>
      </c>
      <c r="D52" s="832" t="s">
        <v>3059</v>
      </c>
      <c r="E52" s="832" t="s">
        <v>3060</v>
      </c>
      <c r="F52" s="849">
        <v>1</v>
      </c>
      <c r="G52" s="849">
        <v>24.2</v>
      </c>
      <c r="H52" s="837">
        <v>1</v>
      </c>
      <c r="I52" s="849"/>
      <c r="J52" s="849"/>
      <c r="K52" s="837">
        <v>0</v>
      </c>
      <c r="L52" s="849">
        <v>1</v>
      </c>
      <c r="M52" s="850">
        <v>24.2</v>
      </c>
    </row>
    <row r="53" spans="1:13" ht="14.4" customHeight="1" x14ac:dyDescent="0.3">
      <c r="A53" s="831" t="s">
        <v>1725</v>
      </c>
      <c r="B53" s="832" t="s">
        <v>3148</v>
      </c>
      <c r="C53" s="832" t="s">
        <v>3056</v>
      </c>
      <c r="D53" s="832" t="s">
        <v>2952</v>
      </c>
      <c r="E53" s="832" t="s">
        <v>2953</v>
      </c>
      <c r="F53" s="849">
        <v>1</v>
      </c>
      <c r="G53" s="849">
        <v>98.75</v>
      </c>
      <c r="H53" s="837">
        <v>1</v>
      </c>
      <c r="I53" s="849"/>
      <c r="J53" s="849"/>
      <c r="K53" s="837">
        <v>0</v>
      </c>
      <c r="L53" s="849">
        <v>1</v>
      </c>
      <c r="M53" s="850">
        <v>98.75</v>
      </c>
    </row>
    <row r="54" spans="1:13" ht="14.4" customHeight="1" x14ac:dyDescent="0.3">
      <c r="A54" s="831" t="s">
        <v>1725</v>
      </c>
      <c r="B54" s="832" t="s">
        <v>1551</v>
      </c>
      <c r="C54" s="832" t="s">
        <v>1558</v>
      </c>
      <c r="D54" s="832" t="s">
        <v>1559</v>
      </c>
      <c r="E54" s="832" t="s">
        <v>1560</v>
      </c>
      <c r="F54" s="849"/>
      <c r="G54" s="849"/>
      <c r="H54" s="837">
        <v>0</v>
      </c>
      <c r="I54" s="849">
        <v>2</v>
      </c>
      <c r="J54" s="849">
        <v>9.4</v>
      </c>
      <c r="K54" s="837">
        <v>1</v>
      </c>
      <c r="L54" s="849">
        <v>2</v>
      </c>
      <c r="M54" s="850">
        <v>9.4</v>
      </c>
    </row>
    <row r="55" spans="1:13" ht="14.4" customHeight="1" x14ac:dyDescent="0.3">
      <c r="A55" s="831" t="s">
        <v>1725</v>
      </c>
      <c r="B55" s="832" t="s">
        <v>1456</v>
      </c>
      <c r="C55" s="832" t="s">
        <v>2234</v>
      </c>
      <c r="D55" s="832" t="s">
        <v>2235</v>
      </c>
      <c r="E55" s="832" t="s">
        <v>1458</v>
      </c>
      <c r="F55" s="849">
        <v>2</v>
      </c>
      <c r="G55" s="849">
        <v>0</v>
      </c>
      <c r="H55" s="837"/>
      <c r="I55" s="849"/>
      <c r="J55" s="849"/>
      <c r="K55" s="837"/>
      <c r="L55" s="849">
        <v>2</v>
      </c>
      <c r="M55" s="850">
        <v>0</v>
      </c>
    </row>
    <row r="56" spans="1:13" ht="14.4" customHeight="1" x14ac:dyDescent="0.3">
      <c r="A56" s="831" t="s">
        <v>1725</v>
      </c>
      <c r="B56" s="832" t="s">
        <v>1461</v>
      </c>
      <c r="C56" s="832" t="s">
        <v>1462</v>
      </c>
      <c r="D56" s="832" t="s">
        <v>1463</v>
      </c>
      <c r="E56" s="832" t="s">
        <v>1464</v>
      </c>
      <c r="F56" s="849"/>
      <c r="G56" s="849"/>
      <c r="H56" s="837">
        <v>0</v>
      </c>
      <c r="I56" s="849">
        <v>2</v>
      </c>
      <c r="J56" s="849">
        <v>51</v>
      </c>
      <c r="K56" s="837">
        <v>1</v>
      </c>
      <c r="L56" s="849">
        <v>2</v>
      </c>
      <c r="M56" s="850">
        <v>51</v>
      </c>
    </row>
    <row r="57" spans="1:13" ht="14.4" customHeight="1" x14ac:dyDescent="0.3">
      <c r="A57" s="831" t="s">
        <v>1725</v>
      </c>
      <c r="B57" s="832" t="s">
        <v>3149</v>
      </c>
      <c r="C57" s="832" t="s">
        <v>3062</v>
      </c>
      <c r="D57" s="832" t="s">
        <v>3063</v>
      </c>
      <c r="E57" s="832" t="s">
        <v>3150</v>
      </c>
      <c r="F57" s="849">
        <v>3</v>
      </c>
      <c r="G57" s="849">
        <v>8373.57</v>
      </c>
      <c r="H57" s="837">
        <v>1</v>
      </c>
      <c r="I57" s="849"/>
      <c r="J57" s="849"/>
      <c r="K57" s="837">
        <v>0</v>
      </c>
      <c r="L57" s="849">
        <v>3</v>
      </c>
      <c r="M57" s="850">
        <v>8373.57</v>
      </c>
    </row>
    <row r="58" spans="1:13" ht="14.4" customHeight="1" x14ac:dyDescent="0.3">
      <c r="A58" s="831" t="s">
        <v>1725</v>
      </c>
      <c r="B58" s="832" t="s">
        <v>1340</v>
      </c>
      <c r="C58" s="832" t="s">
        <v>1341</v>
      </c>
      <c r="D58" s="832" t="s">
        <v>1342</v>
      </c>
      <c r="E58" s="832" t="s">
        <v>1343</v>
      </c>
      <c r="F58" s="849"/>
      <c r="G58" s="849"/>
      <c r="H58" s="837">
        <v>0</v>
      </c>
      <c r="I58" s="849">
        <v>9</v>
      </c>
      <c r="J58" s="849">
        <v>3726.63</v>
      </c>
      <c r="K58" s="837">
        <v>1</v>
      </c>
      <c r="L58" s="849">
        <v>9</v>
      </c>
      <c r="M58" s="850">
        <v>3726.63</v>
      </c>
    </row>
    <row r="59" spans="1:13" ht="14.4" customHeight="1" x14ac:dyDescent="0.3">
      <c r="A59" s="831" t="s">
        <v>1727</v>
      </c>
      <c r="B59" s="832" t="s">
        <v>1337</v>
      </c>
      <c r="C59" s="832" t="s">
        <v>2291</v>
      </c>
      <c r="D59" s="832" t="s">
        <v>1577</v>
      </c>
      <c r="E59" s="832" t="s">
        <v>2292</v>
      </c>
      <c r="F59" s="849"/>
      <c r="G59" s="849"/>
      <c r="H59" s="837">
        <v>0</v>
      </c>
      <c r="I59" s="849">
        <v>1</v>
      </c>
      <c r="J59" s="849">
        <v>115.18</v>
      </c>
      <c r="K59" s="837">
        <v>1</v>
      </c>
      <c r="L59" s="849">
        <v>1</v>
      </c>
      <c r="M59" s="850">
        <v>115.18</v>
      </c>
    </row>
    <row r="60" spans="1:13" ht="14.4" customHeight="1" x14ac:dyDescent="0.3">
      <c r="A60" s="831" t="s">
        <v>1727</v>
      </c>
      <c r="B60" s="832" t="s">
        <v>1337</v>
      </c>
      <c r="C60" s="832" t="s">
        <v>2201</v>
      </c>
      <c r="D60" s="832" t="s">
        <v>1577</v>
      </c>
      <c r="E60" s="832" t="s">
        <v>2202</v>
      </c>
      <c r="F60" s="849"/>
      <c r="G60" s="849"/>
      <c r="H60" s="837">
        <v>0</v>
      </c>
      <c r="I60" s="849">
        <v>2</v>
      </c>
      <c r="J60" s="849">
        <v>115.2</v>
      </c>
      <c r="K60" s="837">
        <v>1</v>
      </c>
      <c r="L60" s="849">
        <v>2</v>
      </c>
      <c r="M60" s="850">
        <v>115.2</v>
      </c>
    </row>
    <row r="61" spans="1:13" ht="14.4" customHeight="1" x14ac:dyDescent="0.3">
      <c r="A61" s="831" t="s">
        <v>1727</v>
      </c>
      <c r="B61" s="832" t="s">
        <v>1337</v>
      </c>
      <c r="C61" s="832" t="s">
        <v>2293</v>
      </c>
      <c r="D61" s="832" t="s">
        <v>1577</v>
      </c>
      <c r="E61" s="832" t="s">
        <v>2294</v>
      </c>
      <c r="F61" s="849"/>
      <c r="G61" s="849"/>
      <c r="H61" s="837">
        <v>0</v>
      </c>
      <c r="I61" s="849">
        <v>1</v>
      </c>
      <c r="J61" s="849">
        <v>51.84</v>
      </c>
      <c r="K61" s="837">
        <v>1</v>
      </c>
      <c r="L61" s="849">
        <v>1</v>
      </c>
      <c r="M61" s="850">
        <v>51.84</v>
      </c>
    </row>
    <row r="62" spans="1:13" ht="14.4" customHeight="1" x14ac:dyDescent="0.3">
      <c r="A62" s="831" t="s">
        <v>1727</v>
      </c>
      <c r="B62" s="832" t="s">
        <v>1476</v>
      </c>
      <c r="C62" s="832" t="s">
        <v>2310</v>
      </c>
      <c r="D62" s="832" t="s">
        <v>864</v>
      </c>
      <c r="E62" s="832" t="s">
        <v>2311</v>
      </c>
      <c r="F62" s="849"/>
      <c r="G62" s="849"/>
      <c r="H62" s="837"/>
      <c r="I62" s="849">
        <v>1</v>
      </c>
      <c r="J62" s="849">
        <v>0</v>
      </c>
      <c r="K62" s="837"/>
      <c r="L62" s="849">
        <v>1</v>
      </c>
      <c r="M62" s="850">
        <v>0</v>
      </c>
    </row>
    <row r="63" spans="1:13" ht="14.4" customHeight="1" x14ac:dyDescent="0.3">
      <c r="A63" s="831" t="s">
        <v>1727</v>
      </c>
      <c r="B63" s="832" t="s">
        <v>1476</v>
      </c>
      <c r="C63" s="832" t="s">
        <v>1579</v>
      </c>
      <c r="D63" s="832" t="s">
        <v>864</v>
      </c>
      <c r="E63" s="832" t="s">
        <v>1580</v>
      </c>
      <c r="F63" s="849"/>
      <c r="G63" s="849"/>
      <c r="H63" s="837"/>
      <c r="I63" s="849">
        <v>1</v>
      </c>
      <c r="J63" s="849">
        <v>0</v>
      </c>
      <c r="K63" s="837"/>
      <c r="L63" s="849">
        <v>1</v>
      </c>
      <c r="M63" s="850">
        <v>0</v>
      </c>
    </row>
    <row r="64" spans="1:13" ht="14.4" customHeight="1" x14ac:dyDescent="0.3">
      <c r="A64" s="831" t="s">
        <v>1727</v>
      </c>
      <c r="B64" s="832" t="s">
        <v>1355</v>
      </c>
      <c r="C64" s="832" t="s">
        <v>1359</v>
      </c>
      <c r="D64" s="832" t="s">
        <v>1357</v>
      </c>
      <c r="E64" s="832" t="s">
        <v>1360</v>
      </c>
      <c r="F64" s="849"/>
      <c r="G64" s="849"/>
      <c r="H64" s="837">
        <v>0</v>
      </c>
      <c r="I64" s="849">
        <v>1</v>
      </c>
      <c r="J64" s="849">
        <v>184.74</v>
      </c>
      <c r="K64" s="837">
        <v>1</v>
      </c>
      <c r="L64" s="849">
        <v>1</v>
      </c>
      <c r="M64" s="850">
        <v>184.74</v>
      </c>
    </row>
    <row r="65" spans="1:13" ht="14.4" customHeight="1" x14ac:dyDescent="0.3">
      <c r="A65" s="831" t="s">
        <v>1727</v>
      </c>
      <c r="B65" s="832" t="s">
        <v>1361</v>
      </c>
      <c r="C65" s="832" t="s">
        <v>1793</v>
      </c>
      <c r="D65" s="832" t="s">
        <v>1028</v>
      </c>
      <c r="E65" s="832" t="s">
        <v>1582</v>
      </c>
      <c r="F65" s="849"/>
      <c r="G65" s="849"/>
      <c r="H65" s="837">
        <v>0</v>
      </c>
      <c r="I65" s="849">
        <v>1</v>
      </c>
      <c r="J65" s="849">
        <v>490.89</v>
      </c>
      <c r="K65" s="837">
        <v>1</v>
      </c>
      <c r="L65" s="849">
        <v>1</v>
      </c>
      <c r="M65" s="850">
        <v>490.89</v>
      </c>
    </row>
    <row r="66" spans="1:13" ht="14.4" customHeight="1" x14ac:dyDescent="0.3">
      <c r="A66" s="831" t="s">
        <v>1727</v>
      </c>
      <c r="B66" s="832" t="s">
        <v>1361</v>
      </c>
      <c r="C66" s="832" t="s">
        <v>1761</v>
      </c>
      <c r="D66" s="832" t="s">
        <v>1028</v>
      </c>
      <c r="E66" s="832" t="s">
        <v>1762</v>
      </c>
      <c r="F66" s="849"/>
      <c r="G66" s="849"/>
      <c r="H66" s="837">
        <v>0</v>
      </c>
      <c r="I66" s="849">
        <v>1</v>
      </c>
      <c r="J66" s="849">
        <v>736.33</v>
      </c>
      <c r="K66" s="837">
        <v>1</v>
      </c>
      <c r="L66" s="849">
        <v>1</v>
      </c>
      <c r="M66" s="850">
        <v>736.33</v>
      </c>
    </row>
    <row r="67" spans="1:13" ht="14.4" customHeight="1" x14ac:dyDescent="0.3">
      <c r="A67" s="831" t="s">
        <v>1727</v>
      </c>
      <c r="B67" s="832" t="s">
        <v>1527</v>
      </c>
      <c r="C67" s="832" t="s">
        <v>1530</v>
      </c>
      <c r="D67" s="832" t="s">
        <v>970</v>
      </c>
      <c r="E67" s="832" t="s">
        <v>1531</v>
      </c>
      <c r="F67" s="849"/>
      <c r="G67" s="849"/>
      <c r="H67" s="837">
        <v>0</v>
      </c>
      <c r="I67" s="849">
        <v>2</v>
      </c>
      <c r="J67" s="849">
        <v>308.72000000000003</v>
      </c>
      <c r="K67" s="837">
        <v>1</v>
      </c>
      <c r="L67" s="849">
        <v>2</v>
      </c>
      <c r="M67" s="850">
        <v>308.72000000000003</v>
      </c>
    </row>
    <row r="68" spans="1:13" ht="14.4" customHeight="1" x14ac:dyDescent="0.3">
      <c r="A68" s="831" t="s">
        <v>1727</v>
      </c>
      <c r="B68" s="832" t="s">
        <v>3151</v>
      </c>
      <c r="C68" s="832" t="s">
        <v>2253</v>
      </c>
      <c r="D68" s="832" t="s">
        <v>2254</v>
      </c>
      <c r="E68" s="832" t="s">
        <v>2255</v>
      </c>
      <c r="F68" s="849"/>
      <c r="G68" s="849"/>
      <c r="H68" s="837">
        <v>0</v>
      </c>
      <c r="I68" s="849">
        <v>3</v>
      </c>
      <c r="J68" s="849">
        <v>818.49</v>
      </c>
      <c r="K68" s="837">
        <v>1</v>
      </c>
      <c r="L68" s="849">
        <v>3</v>
      </c>
      <c r="M68" s="850">
        <v>818.49</v>
      </c>
    </row>
    <row r="69" spans="1:13" ht="14.4" customHeight="1" x14ac:dyDescent="0.3">
      <c r="A69" s="831" t="s">
        <v>1727</v>
      </c>
      <c r="B69" s="832" t="s">
        <v>3152</v>
      </c>
      <c r="C69" s="832" t="s">
        <v>2247</v>
      </c>
      <c r="D69" s="832" t="s">
        <v>2248</v>
      </c>
      <c r="E69" s="832" t="s">
        <v>2246</v>
      </c>
      <c r="F69" s="849">
        <v>4</v>
      </c>
      <c r="G69" s="849">
        <v>282.16000000000003</v>
      </c>
      <c r="H69" s="837">
        <v>1</v>
      </c>
      <c r="I69" s="849"/>
      <c r="J69" s="849"/>
      <c r="K69" s="837">
        <v>0</v>
      </c>
      <c r="L69" s="849">
        <v>4</v>
      </c>
      <c r="M69" s="850">
        <v>282.16000000000003</v>
      </c>
    </row>
    <row r="70" spans="1:13" ht="14.4" customHeight="1" x14ac:dyDescent="0.3">
      <c r="A70" s="831" t="s">
        <v>1727</v>
      </c>
      <c r="B70" s="832" t="s">
        <v>3152</v>
      </c>
      <c r="C70" s="832" t="s">
        <v>2244</v>
      </c>
      <c r="D70" s="832" t="s">
        <v>2245</v>
      </c>
      <c r="E70" s="832" t="s">
        <v>2246</v>
      </c>
      <c r="F70" s="849"/>
      <c r="G70" s="849"/>
      <c r="H70" s="837">
        <v>0</v>
      </c>
      <c r="I70" s="849">
        <v>4</v>
      </c>
      <c r="J70" s="849">
        <v>282.16000000000003</v>
      </c>
      <c r="K70" s="837">
        <v>1</v>
      </c>
      <c r="L70" s="849">
        <v>4</v>
      </c>
      <c r="M70" s="850">
        <v>282.16000000000003</v>
      </c>
    </row>
    <row r="71" spans="1:13" ht="14.4" customHeight="1" x14ac:dyDescent="0.3">
      <c r="A71" s="831" t="s">
        <v>1727</v>
      </c>
      <c r="B71" s="832" t="s">
        <v>1445</v>
      </c>
      <c r="C71" s="832" t="s">
        <v>1446</v>
      </c>
      <c r="D71" s="832" t="s">
        <v>1447</v>
      </c>
      <c r="E71" s="832" t="s">
        <v>1448</v>
      </c>
      <c r="F71" s="849"/>
      <c r="G71" s="849"/>
      <c r="H71" s="837"/>
      <c r="I71" s="849">
        <v>6</v>
      </c>
      <c r="J71" s="849">
        <v>0</v>
      </c>
      <c r="K71" s="837"/>
      <c r="L71" s="849">
        <v>6</v>
      </c>
      <c r="M71" s="850">
        <v>0</v>
      </c>
    </row>
    <row r="72" spans="1:13" ht="14.4" customHeight="1" x14ac:dyDescent="0.3">
      <c r="A72" s="831" t="s">
        <v>1727</v>
      </c>
      <c r="B72" s="832" t="s">
        <v>1456</v>
      </c>
      <c r="C72" s="832" t="s">
        <v>1459</v>
      </c>
      <c r="D72" s="832" t="s">
        <v>790</v>
      </c>
      <c r="E72" s="832" t="s">
        <v>1460</v>
      </c>
      <c r="F72" s="849"/>
      <c r="G72" s="849"/>
      <c r="H72" s="837"/>
      <c r="I72" s="849">
        <v>8</v>
      </c>
      <c r="J72" s="849">
        <v>0</v>
      </c>
      <c r="K72" s="837"/>
      <c r="L72" s="849">
        <v>8</v>
      </c>
      <c r="M72" s="850">
        <v>0</v>
      </c>
    </row>
    <row r="73" spans="1:13" ht="14.4" customHeight="1" x14ac:dyDescent="0.3">
      <c r="A73" s="831" t="s">
        <v>1727</v>
      </c>
      <c r="B73" s="832" t="s">
        <v>1632</v>
      </c>
      <c r="C73" s="832" t="s">
        <v>1785</v>
      </c>
      <c r="D73" s="832" t="s">
        <v>1786</v>
      </c>
      <c r="E73" s="832" t="s">
        <v>1510</v>
      </c>
      <c r="F73" s="849"/>
      <c r="G73" s="849"/>
      <c r="H73" s="837">
        <v>0</v>
      </c>
      <c r="I73" s="849">
        <v>3</v>
      </c>
      <c r="J73" s="849">
        <v>197.96999999999997</v>
      </c>
      <c r="K73" s="837">
        <v>1</v>
      </c>
      <c r="L73" s="849">
        <v>3</v>
      </c>
      <c r="M73" s="850">
        <v>197.96999999999997</v>
      </c>
    </row>
    <row r="74" spans="1:13" ht="14.4" customHeight="1" x14ac:dyDescent="0.3">
      <c r="A74" s="831" t="s">
        <v>1727</v>
      </c>
      <c r="B74" s="832" t="s">
        <v>3153</v>
      </c>
      <c r="C74" s="832" t="s">
        <v>2266</v>
      </c>
      <c r="D74" s="832" t="s">
        <v>2267</v>
      </c>
      <c r="E74" s="832" t="s">
        <v>2268</v>
      </c>
      <c r="F74" s="849">
        <v>2</v>
      </c>
      <c r="G74" s="849">
        <v>1203.8</v>
      </c>
      <c r="H74" s="837">
        <v>1</v>
      </c>
      <c r="I74" s="849"/>
      <c r="J74" s="849"/>
      <c r="K74" s="837">
        <v>0</v>
      </c>
      <c r="L74" s="849">
        <v>2</v>
      </c>
      <c r="M74" s="850">
        <v>1203.8</v>
      </c>
    </row>
    <row r="75" spans="1:13" ht="14.4" customHeight="1" x14ac:dyDescent="0.3">
      <c r="A75" s="831" t="s">
        <v>1727</v>
      </c>
      <c r="B75" s="832" t="s">
        <v>3154</v>
      </c>
      <c r="C75" s="832" t="s">
        <v>2240</v>
      </c>
      <c r="D75" s="832" t="s">
        <v>2241</v>
      </c>
      <c r="E75" s="832" t="s">
        <v>2242</v>
      </c>
      <c r="F75" s="849"/>
      <c r="G75" s="849"/>
      <c r="H75" s="837"/>
      <c r="I75" s="849">
        <v>1</v>
      </c>
      <c r="J75" s="849">
        <v>0</v>
      </c>
      <c r="K75" s="837"/>
      <c r="L75" s="849">
        <v>1</v>
      </c>
      <c r="M75" s="850">
        <v>0</v>
      </c>
    </row>
    <row r="76" spans="1:13" ht="14.4" customHeight="1" x14ac:dyDescent="0.3">
      <c r="A76" s="831" t="s">
        <v>1727</v>
      </c>
      <c r="B76" s="832" t="s">
        <v>3155</v>
      </c>
      <c r="C76" s="832" t="s">
        <v>2280</v>
      </c>
      <c r="D76" s="832" t="s">
        <v>2281</v>
      </c>
      <c r="E76" s="832" t="s">
        <v>1593</v>
      </c>
      <c r="F76" s="849">
        <v>1</v>
      </c>
      <c r="G76" s="849">
        <v>0</v>
      </c>
      <c r="H76" s="837"/>
      <c r="I76" s="849"/>
      <c r="J76" s="849"/>
      <c r="K76" s="837"/>
      <c r="L76" s="849">
        <v>1</v>
      </c>
      <c r="M76" s="850">
        <v>0</v>
      </c>
    </row>
    <row r="77" spans="1:13" ht="14.4" customHeight="1" x14ac:dyDescent="0.3">
      <c r="A77" s="831" t="s">
        <v>1727</v>
      </c>
      <c r="B77" s="832" t="s">
        <v>1340</v>
      </c>
      <c r="C77" s="832" t="s">
        <v>1341</v>
      </c>
      <c r="D77" s="832" t="s">
        <v>1342</v>
      </c>
      <c r="E77" s="832" t="s">
        <v>1343</v>
      </c>
      <c r="F77" s="849"/>
      <c r="G77" s="849"/>
      <c r="H77" s="837">
        <v>0</v>
      </c>
      <c r="I77" s="849">
        <v>14</v>
      </c>
      <c r="J77" s="849">
        <v>5796.98</v>
      </c>
      <c r="K77" s="837">
        <v>1</v>
      </c>
      <c r="L77" s="849">
        <v>14</v>
      </c>
      <c r="M77" s="850">
        <v>5796.98</v>
      </c>
    </row>
    <row r="78" spans="1:13" ht="14.4" customHeight="1" x14ac:dyDescent="0.3">
      <c r="A78" s="831" t="s">
        <v>1728</v>
      </c>
      <c r="B78" s="832" t="s">
        <v>1370</v>
      </c>
      <c r="C78" s="832" t="s">
        <v>2484</v>
      </c>
      <c r="D78" s="832" t="s">
        <v>1030</v>
      </c>
      <c r="E78" s="832" t="s">
        <v>2485</v>
      </c>
      <c r="F78" s="849"/>
      <c r="G78" s="849"/>
      <c r="H78" s="837">
        <v>0</v>
      </c>
      <c r="I78" s="849">
        <v>1</v>
      </c>
      <c r="J78" s="849">
        <v>85.02</v>
      </c>
      <c r="K78" s="837">
        <v>1</v>
      </c>
      <c r="L78" s="849">
        <v>1</v>
      </c>
      <c r="M78" s="850">
        <v>85.02</v>
      </c>
    </row>
    <row r="79" spans="1:13" ht="14.4" customHeight="1" x14ac:dyDescent="0.3">
      <c r="A79" s="831" t="s">
        <v>1728</v>
      </c>
      <c r="B79" s="832" t="s">
        <v>1519</v>
      </c>
      <c r="C79" s="832" t="s">
        <v>2487</v>
      </c>
      <c r="D79" s="832" t="s">
        <v>2488</v>
      </c>
      <c r="E79" s="832" t="s">
        <v>2489</v>
      </c>
      <c r="F79" s="849"/>
      <c r="G79" s="849"/>
      <c r="H79" s="837">
        <v>0</v>
      </c>
      <c r="I79" s="849">
        <v>1</v>
      </c>
      <c r="J79" s="849">
        <v>126.27</v>
      </c>
      <c r="K79" s="837">
        <v>1</v>
      </c>
      <c r="L79" s="849">
        <v>1</v>
      </c>
      <c r="M79" s="850">
        <v>126.27</v>
      </c>
    </row>
    <row r="80" spans="1:13" ht="14.4" customHeight="1" x14ac:dyDescent="0.3">
      <c r="A80" s="831" t="s">
        <v>1728</v>
      </c>
      <c r="B80" s="832" t="s">
        <v>1527</v>
      </c>
      <c r="C80" s="832" t="s">
        <v>1530</v>
      </c>
      <c r="D80" s="832" t="s">
        <v>970</v>
      </c>
      <c r="E80" s="832" t="s">
        <v>1531</v>
      </c>
      <c r="F80" s="849"/>
      <c r="G80" s="849"/>
      <c r="H80" s="837">
        <v>0</v>
      </c>
      <c r="I80" s="849">
        <v>1</v>
      </c>
      <c r="J80" s="849">
        <v>154.36000000000001</v>
      </c>
      <c r="K80" s="837">
        <v>1</v>
      </c>
      <c r="L80" s="849">
        <v>1</v>
      </c>
      <c r="M80" s="850">
        <v>154.36000000000001</v>
      </c>
    </row>
    <row r="81" spans="1:13" ht="14.4" customHeight="1" x14ac:dyDescent="0.3">
      <c r="A81" s="831" t="s">
        <v>1728</v>
      </c>
      <c r="B81" s="832" t="s">
        <v>1340</v>
      </c>
      <c r="C81" s="832" t="s">
        <v>1341</v>
      </c>
      <c r="D81" s="832" t="s">
        <v>1342</v>
      </c>
      <c r="E81" s="832" t="s">
        <v>1343</v>
      </c>
      <c r="F81" s="849"/>
      <c r="G81" s="849"/>
      <c r="H81" s="837">
        <v>0</v>
      </c>
      <c r="I81" s="849">
        <v>1</v>
      </c>
      <c r="J81" s="849">
        <v>414.07</v>
      </c>
      <c r="K81" s="837">
        <v>1</v>
      </c>
      <c r="L81" s="849">
        <v>1</v>
      </c>
      <c r="M81" s="850">
        <v>414.07</v>
      </c>
    </row>
    <row r="82" spans="1:13" ht="14.4" customHeight="1" x14ac:dyDescent="0.3">
      <c r="A82" s="831" t="s">
        <v>1729</v>
      </c>
      <c r="B82" s="832" t="s">
        <v>1361</v>
      </c>
      <c r="C82" s="832" t="s">
        <v>3115</v>
      </c>
      <c r="D82" s="832" t="s">
        <v>1028</v>
      </c>
      <c r="E82" s="832" t="s">
        <v>3116</v>
      </c>
      <c r="F82" s="849"/>
      <c r="G82" s="849"/>
      <c r="H82" s="837">
        <v>0</v>
      </c>
      <c r="I82" s="849">
        <v>1</v>
      </c>
      <c r="J82" s="849">
        <v>368.16</v>
      </c>
      <c r="K82" s="837">
        <v>1</v>
      </c>
      <c r="L82" s="849">
        <v>1</v>
      </c>
      <c r="M82" s="850">
        <v>368.16</v>
      </c>
    </row>
    <row r="83" spans="1:13" ht="14.4" customHeight="1" x14ac:dyDescent="0.3">
      <c r="A83" s="831" t="s">
        <v>1729</v>
      </c>
      <c r="B83" s="832" t="s">
        <v>1361</v>
      </c>
      <c r="C83" s="832" t="s">
        <v>1793</v>
      </c>
      <c r="D83" s="832" t="s">
        <v>1028</v>
      </c>
      <c r="E83" s="832" t="s">
        <v>1582</v>
      </c>
      <c r="F83" s="849"/>
      <c r="G83" s="849"/>
      <c r="H83" s="837">
        <v>0</v>
      </c>
      <c r="I83" s="849">
        <v>1</v>
      </c>
      <c r="J83" s="849">
        <v>490.89</v>
      </c>
      <c r="K83" s="837">
        <v>1</v>
      </c>
      <c r="L83" s="849">
        <v>1</v>
      </c>
      <c r="M83" s="850">
        <v>490.89</v>
      </c>
    </row>
    <row r="84" spans="1:13" ht="14.4" customHeight="1" x14ac:dyDescent="0.3">
      <c r="A84" s="831" t="s">
        <v>1729</v>
      </c>
      <c r="B84" s="832" t="s">
        <v>1361</v>
      </c>
      <c r="C84" s="832" t="s">
        <v>2789</v>
      </c>
      <c r="D84" s="832" t="s">
        <v>1028</v>
      </c>
      <c r="E84" s="832" t="s">
        <v>1830</v>
      </c>
      <c r="F84" s="849"/>
      <c r="G84" s="849"/>
      <c r="H84" s="837">
        <v>0</v>
      </c>
      <c r="I84" s="849">
        <v>1</v>
      </c>
      <c r="J84" s="849">
        <v>923.74</v>
      </c>
      <c r="K84" s="837">
        <v>1</v>
      </c>
      <c r="L84" s="849">
        <v>1</v>
      </c>
      <c r="M84" s="850">
        <v>923.74</v>
      </c>
    </row>
    <row r="85" spans="1:13" ht="14.4" customHeight="1" x14ac:dyDescent="0.3">
      <c r="A85" s="831" t="s">
        <v>1729</v>
      </c>
      <c r="B85" s="832" t="s">
        <v>1527</v>
      </c>
      <c r="C85" s="832" t="s">
        <v>1528</v>
      </c>
      <c r="D85" s="832" t="s">
        <v>970</v>
      </c>
      <c r="E85" s="832" t="s">
        <v>1529</v>
      </c>
      <c r="F85" s="849"/>
      <c r="G85" s="849"/>
      <c r="H85" s="837">
        <v>0</v>
      </c>
      <c r="I85" s="849">
        <v>1</v>
      </c>
      <c r="J85" s="849">
        <v>225.06</v>
      </c>
      <c r="K85" s="837">
        <v>1</v>
      </c>
      <c r="L85" s="849">
        <v>1</v>
      </c>
      <c r="M85" s="850">
        <v>225.06</v>
      </c>
    </row>
    <row r="86" spans="1:13" ht="14.4" customHeight="1" x14ac:dyDescent="0.3">
      <c r="A86" s="831" t="s">
        <v>1729</v>
      </c>
      <c r="B86" s="832" t="s">
        <v>1445</v>
      </c>
      <c r="C86" s="832" t="s">
        <v>1446</v>
      </c>
      <c r="D86" s="832" t="s">
        <v>1447</v>
      </c>
      <c r="E86" s="832" t="s">
        <v>1448</v>
      </c>
      <c r="F86" s="849"/>
      <c r="G86" s="849"/>
      <c r="H86" s="837"/>
      <c r="I86" s="849">
        <v>4</v>
      </c>
      <c r="J86" s="849">
        <v>0</v>
      </c>
      <c r="K86" s="837"/>
      <c r="L86" s="849">
        <v>4</v>
      </c>
      <c r="M86" s="850">
        <v>0</v>
      </c>
    </row>
    <row r="87" spans="1:13" ht="14.4" customHeight="1" x14ac:dyDescent="0.3">
      <c r="A87" s="831" t="s">
        <v>1730</v>
      </c>
      <c r="B87" s="832" t="s">
        <v>1337</v>
      </c>
      <c r="C87" s="832" t="s">
        <v>2291</v>
      </c>
      <c r="D87" s="832" t="s">
        <v>1577</v>
      </c>
      <c r="E87" s="832" t="s">
        <v>2292</v>
      </c>
      <c r="F87" s="849"/>
      <c r="G87" s="849"/>
      <c r="H87" s="837">
        <v>0</v>
      </c>
      <c r="I87" s="849">
        <v>1</v>
      </c>
      <c r="J87" s="849">
        <v>115.18</v>
      </c>
      <c r="K87" s="837">
        <v>1</v>
      </c>
      <c r="L87" s="849">
        <v>1</v>
      </c>
      <c r="M87" s="850">
        <v>115.18</v>
      </c>
    </row>
    <row r="88" spans="1:13" ht="14.4" customHeight="1" x14ac:dyDescent="0.3">
      <c r="A88" s="831" t="s">
        <v>1730</v>
      </c>
      <c r="B88" s="832" t="s">
        <v>1527</v>
      </c>
      <c r="C88" s="832" t="s">
        <v>2545</v>
      </c>
      <c r="D88" s="832" t="s">
        <v>2546</v>
      </c>
      <c r="E88" s="832" t="s">
        <v>3156</v>
      </c>
      <c r="F88" s="849"/>
      <c r="G88" s="849"/>
      <c r="H88" s="837">
        <v>0</v>
      </c>
      <c r="I88" s="849">
        <v>1</v>
      </c>
      <c r="J88" s="849">
        <v>75.73</v>
      </c>
      <c r="K88" s="837">
        <v>1</v>
      </c>
      <c r="L88" s="849">
        <v>1</v>
      </c>
      <c r="M88" s="850">
        <v>75.73</v>
      </c>
    </row>
    <row r="89" spans="1:13" ht="14.4" customHeight="1" x14ac:dyDescent="0.3">
      <c r="A89" s="831" t="s">
        <v>1730</v>
      </c>
      <c r="B89" s="832" t="s">
        <v>1547</v>
      </c>
      <c r="C89" s="832" t="s">
        <v>1548</v>
      </c>
      <c r="D89" s="832" t="s">
        <v>853</v>
      </c>
      <c r="E89" s="832" t="s">
        <v>847</v>
      </c>
      <c r="F89" s="849"/>
      <c r="G89" s="849"/>
      <c r="H89" s="837">
        <v>0</v>
      </c>
      <c r="I89" s="849">
        <v>1</v>
      </c>
      <c r="J89" s="849">
        <v>48.42</v>
      </c>
      <c r="K89" s="837">
        <v>1</v>
      </c>
      <c r="L89" s="849">
        <v>1</v>
      </c>
      <c r="M89" s="850">
        <v>48.42</v>
      </c>
    </row>
    <row r="90" spans="1:13" ht="14.4" customHeight="1" x14ac:dyDescent="0.3">
      <c r="A90" s="831" t="s">
        <v>1730</v>
      </c>
      <c r="B90" s="832" t="s">
        <v>3157</v>
      </c>
      <c r="C90" s="832" t="s">
        <v>2535</v>
      </c>
      <c r="D90" s="832" t="s">
        <v>2536</v>
      </c>
      <c r="E90" s="832" t="s">
        <v>2537</v>
      </c>
      <c r="F90" s="849"/>
      <c r="G90" s="849"/>
      <c r="H90" s="837">
        <v>0</v>
      </c>
      <c r="I90" s="849">
        <v>2</v>
      </c>
      <c r="J90" s="849">
        <v>1721.04</v>
      </c>
      <c r="K90" s="837">
        <v>1</v>
      </c>
      <c r="L90" s="849">
        <v>2</v>
      </c>
      <c r="M90" s="850">
        <v>1721.04</v>
      </c>
    </row>
    <row r="91" spans="1:13" ht="14.4" customHeight="1" x14ac:dyDescent="0.3">
      <c r="A91" s="831" t="s">
        <v>1730</v>
      </c>
      <c r="B91" s="832" t="s">
        <v>1569</v>
      </c>
      <c r="C91" s="832" t="s">
        <v>1570</v>
      </c>
      <c r="D91" s="832" t="s">
        <v>949</v>
      </c>
      <c r="E91" s="832" t="s">
        <v>1510</v>
      </c>
      <c r="F91" s="849"/>
      <c r="G91" s="849"/>
      <c r="H91" s="837">
        <v>0</v>
      </c>
      <c r="I91" s="849">
        <v>1</v>
      </c>
      <c r="J91" s="849">
        <v>58.77</v>
      </c>
      <c r="K91" s="837">
        <v>1</v>
      </c>
      <c r="L91" s="849">
        <v>1</v>
      </c>
      <c r="M91" s="850">
        <v>58.77</v>
      </c>
    </row>
    <row r="92" spans="1:13" ht="14.4" customHeight="1" x14ac:dyDescent="0.3">
      <c r="A92" s="831" t="s">
        <v>1731</v>
      </c>
      <c r="B92" s="832" t="s">
        <v>1361</v>
      </c>
      <c r="C92" s="832" t="s">
        <v>1761</v>
      </c>
      <c r="D92" s="832" t="s">
        <v>1028</v>
      </c>
      <c r="E92" s="832" t="s">
        <v>1762</v>
      </c>
      <c r="F92" s="849"/>
      <c r="G92" s="849"/>
      <c r="H92" s="837">
        <v>0</v>
      </c>
      <c r="I92" s="849">
        <v>2</v>
      </c>
      <c r="J92" s="849">
        <v>1472.66</v>
      </c>
      <c r="K92" s="837">
        <v>1</v>
      </c>
      <c r="L92" s="849">
        <v>2</v>
      </c>
      <c r="M92" s="850">
        <v>1472.66</v>
      </c>
    </row>
    <row r="93" spans="1:13" ht="14.4" customHeight="1" x14ac:dyDescent="0.3">
      <c r="A93" s="831" t="s">
        <v>1731</v>
      </c>
      <c r="B93" s="832" t="s">
        <v>1445</v>
      </c>
      <c r="C93" s="832" t="s">
        <v>1446</v>
      </c>
      <c r="D93" s="832" t="s">
        <v>1447</v>
      </c>
      <c r="E93" s="832" t="s">
        <v>1448</v>
      </c>
      <c r="F93" s="849"/>
      <c r="G93" s="849"/>
      <c r="H93" s="837"/>
      <c r="I93" s="849">
        <v>4</v>
      </c>
      <c r="J93" s="849">
        <v>0</v>
      </c>
      <c r="K93" s="837"/>
      <c r="L93" s="849">
        <v>4</v>
      </c>
      <c r="M93" s="850">
        <v>0</v>
      </c>
    </row>
    <row r="94" spans="1:13" ht="14.4" customHeight="1" x14ac:dyDescent="0.3">
      <c r="A94" s="831" t="s">
        <v>1731</v>
      </c>
      <c r="B94" s="832" t="s">
        <v>1456</v>
      </c>
      <c r="C94" s="832" t="s">
        <v>1457</v>
      </c>
      <c r="D94" s="832" t="s">
        <v>790</v>
      </c>
      <c r="E94" s="832" t="s">
        <v>1458</v>
      </c>
      <c r="F94" s="849"/>
      <c r="G94" s="849"/>
      <c r="H94" s="837"/>
      <c r="I94" s="849">
        <v>1</v>
      </c>
      <c r="J94" s="849">
        <v>0</v>
      </c>
      <c r="K94" s="837"/>
      <c r="L94" s="849">
        <v>1</v>
      </c>
      <c r="M94" s="850">
        <v>0</v>
      </c>
    </row>
    <row r="95" spans="1:13" ht="14.4" customHeight="1" x14ac:dyDescent="0.3">
      <c r="A95" s="831" t="s">
        <v>1731</v>
      </c>
      <c r="B95" s="832" t="s">
        <v>1681</v>
      </c>
      <c r="C95" s="832" t="s">
        <v>1682</v>
      </c>
      <c r="D95" s="832" t="s">
        <v>1683</v>
      </c>
      <c r="E95" s="832" t="s">
        <v>1684</v>
      </c>
      <c r="F95" s="849"/>
      <c r="G95" s="849"/>
      <c r="H95" s="837">
        <v>0</v>
      </c>
      <c r="I95" s="849">
        <v>2</v>
      </c>
      <c r="J95" s="849">
        <v>246.4</v>
      </c>
      <c r="K95" s="837">
        <v>1</v>
      </c>
      <c r="L95" s="849">
        <v>2</v>
      </c>
      <c r="M95" s="850">
        <v>246.4</v>
      </c>
    </row>
    <row r="96" spans="1:13" ht="14.4" customHeight="1" x14ac:dyDescent="0.3">
      <c r="A96" s="831" t="s">
        <v>1731</v>
      </c>
      <c r="B96" s="832" t="s">
        <v>1681</v>
      </c>
      <c r="C96" s="832" t="s">
        <v>1811</v>
      </c>
      <c r="D96" s="832" t="s">
        <v>1683</v>
      </c>
      <c r="E96" s="832" t="s">
        <v>1812</v>
      </c>
      <c r="F96" s="849"/>
      <c r="G96" s="849"/>
      <c r="H96" s="837">
        <v>0</v>
      </c>
      <c r="I96" s="849">
        <v>1</v>
      </c>
      <c r="J96" s="849">
        <v>246.39</v>
      </c>
      <c r="K96" s="837">
        <v>1</v>
      </c>
      <c r="L96" s="849">
        <v>1</v>
      </c>
      <c r="M96" s="850">
        <v>246.39</v>
      </c>
    </row>
    <row r="97" spans="1:13" ht="14.4" customHeight="1" x14ac:dyDescent="0.3">
      <c r="A97" s="831" t="s">
        <v>1731</v>
      </c>
      <c r="B97" s="832" t="s">
        <v>1340</v>
      </c>
      <c r="C97" s="832" t="s">
        <v>1341</v>
      </c>
      <c r="D97" s="832" t="s">
        <v>1342</v>
      </c>
      <c r="E97" s="832" t="s">
        <v>1343</v>
      </c>
      <c r="F97" s="849"/>
      <c r="G97" s="849"/>
      <c r="H97" s="837">
        <v>0</v>
      </c>
      <c r="I97" s="849">
        <v>1</v>
      </c>
      <c r="J97" s="849">
        <v>414.07</v>
      </c>
      <c r="K97" s="837">
        <v>1</v>
      </c>
      <c r="L97" s="849">
        <v>1</v>
      </c>
      <c r="M97" s="850">
        <v>414.07</v>
      </c>
    </row>
    <row r="98" spans="1:13" ht="14.4" customHeight="1" x14ac:dyDescent="0.3">
      <c r="A98" s="831" t="s">
        <v>1732</v>
      </c>
      <c r="B98" s="832" t="s">
        <v>1361</v>
      </c>
      <c r="C98" s="832" t="s">
        <v>1793</v>
      </c>
      <c r="D98" s="832" t="s">
        <v>1028</v>
      </c>
      <c r="E98" s="832" t="s">
        <v>1582</v>
      </c>
      <c r="F98" s="849"/>
      <c r="G98" s="849"/>
      <c r="H98" s="837">
        <v>0</v>
      </c>
      <c r="I98" s="849">
        <v>1</v>
      </c>
      <c r="J98" s="849">
        <v>490.89</v>
      </c>
      <c r="K98" s="837">
        <v>1</v>
      </c>
      <c r="L98" s="849">
        <v>1</v>
      </c>
      <c r="M98" s="850">
        <v>490.89</v>
      </c>
    </row>
    <row r="99" spans="1:13" ht="14.4" customHeight="1" x14ac:dyDescent="0.3">
      <c r="A99" s="831" t="s">
        <v>1732</v>
      </c>
      <c r="B99" s="832" t="s">
        <v>1527</v>
      </c>
      <c r="C99" s="832" t="s">
        <v>3114</v>
      </c>
      <c r="D99" s="832" t="s">
        <v>970</v>
      </c>
      <c r="E99" s="832" t="s">
        <v>1531</v>
      </c>
      <c r="F99" s="849">
        <v>1</v>
      </c>
      <c r="G99" s="849">
        <v>154.36000000000001</v>
      </c>
      <c r="H99" s="837">
        <v>1</v>
      </c>
      <c r="I99" s="849"/>
      <c r="J99" s="849"/>
      <c r="K99" s="837">
        <v>0</v>
      </c>
      <c r="L99" s="849">
        <v>1</v>
      </c>
      <c r="M99" s="850">
        <v>154.36000000000001</v>
      </c>
    </row>
    <row r="100" spans="1:13" ht="14.4" customHeight="1" x14ac:dyDescent="0.3">
      <c r="A100" s="831" t="s">
        <v>1733</v>
      </c>
      <c r="B100" s="832" t="s">
        <v>1361</v>
      </c>
      <c r="C100" s="832" t="s">
        <v>1793</v>
      </c>
      <c r="D100" s="832" t="s">
        <v>1028</v>
      </c>
      <c r="E100" s="832" t="s">
        <v>1582</v>
      </c>
      <c r="F100" s="849"/>
      <c r="G100" s="849"/>
      <c r="H100" s="837">
        <v>0</v>
      </c>
      <c r="I100" s="849">
        <v>1</v>
      </c>
      <c r="J100" s="849">
        <v>490.89</v>
      </c>
      <c r="K100" s="837">
        <v>1</v>
      </c>
      <c r="L100" s="849">
        <v>1</v>
      </c>
      <c r="M100" s="850">
        <v>490.89</v>
      </c>
    </row>
    <row r="101" spans="1:13" ht="14.4" customHeight="1" x14ac:dyDescent="0.3">
      <c r="A101" s="831" t="s">
        <v>1734</v>
      </c>
      <c r="B101" s="832" t="s">
        <v>3158</v>
      </c>
      <c r="C101" s="832" t="s">
        <v>2586</v>
      </c>
      <c r="D101" s="832" t="s">
        <v>2587</v>
      </c>
      <c r="E101" s="832" t="s">
        <v>2588</v>
      </c>
      <c r="F101" s="849">
        <v>1</v>
      </c>
      <c r="G101" s="849">
        <v>300.33</v>
      </c>
      <c r="H101" s="837">
        <v>1</v>
      </c>
      <c r="I101" s="849"/>
      <c r="J101" s="849"/>
      <c r="K101" s="837">
        <v>0</v>
      </c>
      <c r="L101" s="849">
        <v>1</v>
      </c>
      <c r="M101" s="850">
        <v>300.33</v>
      </c>
    </row>
    <row r="102" spans="1:13" ht="14.4" customHeight="1" x14ac:dyDescent="0.3">
      <c r="A102" s="831" t="s">
        <v>1734</v>
      </c>
      <c r="B102" s="832" t="s">
        <v>1594</v>
      </c>
      <c r="C102" s="832" t="s">
        <v>2596</v>
      </c>
      <c r="D102" s="832" t="s">
        <v>1596</v>
      </c>
      <c r="E102" s="832" t="s">
        <v>2597</v>
      </c>
      <c r="F102" s="849"/>
      <c r="G102" s="849"/>
      <c r="H102" s="837">
        <v>0</v>
      </c>
      <c r="I102" s="849">
        <v>1</v>
      </c>
      <c r="J102" s="849">
        <v>218.62</v>
      </c>
      <c r="K102" s="837">
        <v>1</v>
      </c>
      <c r="L102" s="849">
        <v>1</v>
      </c>
      <c r="M102" s="850">
        <v>218.62</v>
      </c>
    </row>
    <row r="103" spans="1:13" ht="14.4" customHeight="1" x14ac:dyDescent="0.3">
      <c r="A103" s="831" t="s">
        <v>1734</v>
      </c>
      <c r="B103" s="832" t="s">
        <v>1519</v>
      </c>
      <c r="C103" s="832" t="s">
        <v>2589</v>
      </c>
      <c r="D103" s="832" t="s">
        <v>1521</v>
      </c>
      <c r="E103" s="832" t="s">
        <v>2590</v>
      </c>
      <c r="F103" s="849"/>
      <c r="G103" s="849"/>
      <c r="H103" s="837">
        <v>0</v>
      </c>
      <c r="I103" s="849">
        <v>1</v>
      </c>
      <c r="J103" s="849">
        <v>63.14</v>
      </c>
      <c r="K103" s="837">
        <v>1</v>
      </c>
      <c r="L103" s="849">
        <v>1</v>
      </c>
      <c r="M103" s="850">
        <v>63.14</v>
      </c>
    </row>
    <row r="104" spans="1:13" ht="14.4" customHeight="1" x14ac:dyDescent="0.3">
      <c r="A104" s="831" t="s">
        <v>1734</v>
      </c>
      <c r="B104" s="832" t="s">
        <v>1527</v>
      </c>
      <c r="C104" s="832" t="s">
        <v>1530</v>
      </c>
      <c r="D104" s="832" t="s">
        <v>970</v>
      </c>
      <c r="E104" s="832" t="s">
        <v>1531</v>
      </c>
      <c r="F104" s="849"/>
      <c r="G104" s="849"/>
      <c r="H104" s="837">
        <v>0</v>
      </c>
      <c r="I104" s="849">
        <v>2</v>
      </c>
      <c r="J104" s="849">
        <v>308.72000000000003</v>
      </c>
      <c r="K104" s="837">
        <v>1</v>
      </c>
      <c r="L104" s="849">
        <v>2</v>
      </c>
      <c r="M104" s="850">
        <v>308.72000000000003</v>
      </c>
    </row>
    <row r="105" spans="1:13" ht="14.4" customHeight="1" x14ac:dyDescent="0.3">
      <c r="A105" s="831" t="s">
        <v>1734</v>
      </c>
      <c r="B105" s="832" t="s">
        <v>1456</v>
      </c>
      <c r="C105" s="832" t="s">
        <v>2602</v>
      </c>
      <c r="D105" s="832" t="s">
        <v>2603</v>
      </c>
      <c r="E105" s="832" t="s">
        <v>2604</v>
      </c>
      <c r="F105" s="849">
        <v>1</v>
      </c>
      <c r="G105" s="849">
        <v>0</v>
      </c>
      <c r="H105" s="837"/>
      <c r="I105" s="849"/>
      <c r="J105" s="849"/>
      <c r="K105" s="837"/>
      <c r="L105" s="849">
        <v>1</v>
      </c>
      <c r="M105" s="850">
        <v>0</v>
      </c>
    </row>
    <row r="106" spans="1:13" ht="14.4" customHeight="1" x14ac:dyDescent="0.3">
      <c r="A106" s="831" t="s">
        <v>1735</v>
      </c>
      <c r="B106" s="832" t="s">
        <v>1361</v>
      </c>
      <c r="C106" s="832" t="s">
        <v>1843</v>
      </c>
      <c r="D106" s="832" t="s">
        <v>660</v>
      </c>
      <c r="E106" s="832" t="s">
        <v>3143</v>
      </c>
      <c r="F106" s="849"/>
      <c r="G106" s="849"/>
      <c r="H106" s="837">
        <v>0</v>
      </c>
      <c r="I106" s="849">
        <v>2</v>
      </c>
      <c r="J106" s="849">
        <v>2771.24</v>
      </c>
      <c r="K106" s="837">
        <v>1</v>
      </c>
      <c r="L106" s="849">
        <v>2</v>
      </c>
      <c r="M106" s="850">
        <v>2771.24</v>
      </c>
    </row>
    <row r="107" spans="1:13" ht="14.4" customHeight="1" x14ac:dyDescent="0.3">
      <c r="A107" s="831" t="s">
        <v>1735</v>
      </c>
      <c r="B107" s="832" t="s">
        <v>1385</v>
      </c>
      <c r="C107" s="832" t="s">
        <v>1386</v>
      </c>
      <c r="D107" s="832" t="s">
        <v>598</v>
      </c>
      <c r="E107" s="832" t="s">
        <v>1387</v>
      </c>
      <c r="F107" s="849"/>
      <c r="G107" s="849"/>
      <c r="H107" s="837">
        <v>0</v>
      </c>
      <c r="I107" s="849">
        <v>1</v>
      </c>
      <c r="J107" s="849">
        <v>31.09</v>
      </c>
      <c r="K107" s="837">
        <v>1</v>
      </c>
      <c r="L107" s="849">
        <v>1</v>
      </c>
      <c r="M107" s="850">
        <v>31.09</v>
      </c>
    </row>
    <row r="108" spans="1:13" ht="14.4" customHeight="1" x14ac:dyDescent="0.3">
      <c r="A108" s="831" t="s">
        <v>1735</v>
      </c>
      <c r="B108" s="832" t="s">
        <v>1527</v>
      </c>
      <c r="C108" s="832" t="s">
        <v>1530</v>
      </c>
      <c r="D108" s="832" t="s">
        <v>970</v>
      </c>
      <c r="E108" s="832" t="s">
        <v>1531</v>
      </c>
      <c r="F108" s="849"/>
      <c r="G108" s="849"/>
      <c r="H108" s="837">
        <v>0</v>
      </c>
      <c r="I108" s="849">
        <v>3</v>
      </c>
      <c r="J108" s="849">
        <v>463.08000000000004</v>
      </c>
      <c r="K108" s="837">
        <v>1</v>
      </c>
      <c r="L108" s="849">
        <v>3</v>
      </c>
      <c r="M108" s="850">
        <v>463.08000000000004</v>
      </c>
    </row>
    <row r="109" spans="1:13" ht="14.4" customHeight="1" x14ac:dyDescent="0.3">
      <c r="A109" s="831" t="s">
        <v>1735</v>
      </c>
      <c r="B109" s="832" t="s">
        <v>1547</v>
      </c>
      <c r="C109" s="832" t="s">
        <v>1888</v>
      </c>
      <c r="D109" s="832" t="s">
        <v>1889</v>
      </c>
      <c r="E109" s="832" t="s">
        <v>1890</v>
      </c>
      <c r="F109" s="849">
        <v>2</v>
      </c>
      <c r="G109" s="849">
        <v>96.84</v>
      </c>
      <c r="H109" s="837">
        <v>1</v>
      </c>
      <c r="I109" s="849"/>
      <c r="J109" s="849"/>
      <c r="K109" s="837">
        <v>0</v>
      </c>
      <c r="L109" s="849">
        <v>2</v>
      </c>
      <c r="M109" s="850">
        <v>96.84</v>
      </c>
    </row>
    <row r="110" spans="1:13" ht="14.4" customHeight="1" x14ac:dyDescent="0.3">
      <c r="A110" s="831" t="s">
        <v>1735</v>
      </c>
      <c r="B110" s="832" t="s">
        <v>1445</v>
      </c>
      <c r="C110" s="832" t="s">
        <v>1446</v>
      </c>
      <c r="D110" s="832" t="s">
        <v>1447</v>
      </c>
      <c r="E110" s="832" t="s">
        <v>1448</v>
      </c>
      <c r="F110" s="849"/>
      <c r="G110" s="849"/>
      <c r="H110" s="837"/>
      <c r="I110" s="849">
        <v>6</v>
      </c>
      <c r="J110" s="849">
        <v>0</v>
      </c>
      <c r="K110" s="837"/>
      <c r="L110" s="849">
        <v>6</v>
      </c>
      <c r="M110" s="850">
        <v>0</v>
      </c>
    </row>
    <row r="111" spans="1:13" ht="14.4" customHeight="1" x14ac:dyDescent="0.3">
      <c r="A111" s="831" t="s">
        <v>1735</v>
      </c>
      <c r="B111" s="832" t="s">
        <v>3145</v>
      </c>
      <c r="C111" s="832" t="s">
        <v>1857</v>
      </c>
      <c r="D111" s="832" t="s">
        <v>1858</v>
      </c>
      <c r="E111" s="832" t="s">
        <v>1859</v>
      </c>
      <c r="F111" s="849"/>
      <c r="G111" s="849"/>
      <c r="H111" s="837">
        <v>0</v>
      </c>
      <c r="I111" s="849">
        <v>1</v>
      </c>
      <c r="J111" s="849">
        <v>58.77</v>
      </c>
      <c r="K111" s="837">
        <v>1</v>
      </c>
      <c r="L111" s="849">
        <v>1</v>
      </c>
      <c r="M111" s="850">
        <v>58.77</v>
      </c>
    </row>
    <row r="112" spans="1:13" ht="14.4" customHeight="1" x14ac:dyDescent="0.3">
      <c r="A112" s="831" t="s">
        <v>1736</v>
      </c>
      <c r="B112" s="832" t="s">
        <v>1337</v>
      </c>
      <c r="C112" s="832" t="s">
        <v>2632</v>
      </c>
      <c r="D112" s="832" t="s">
        <v>1577</v>
      </c>
      <c r="E112" s="832" t="s">
        <v>2202</v>
      </c>
      <c r="F112" s="849"/>
      <c r="G112" s="849"/>
      <c r="H112" s="837">
        <v>0</v>
      </c>
      <c r="I112" s="849">
        <v>1</v>
      </c>
      <c r="J112" s="849">
        <v>57.6</v>
      </c>
      <c r="K112" s="837">
        <v>1</v>
      </c>
      <c r="L112" s="849">
        <v>1</v>
      </c>
      <c r="M112" s="850">
        <v>57.6</v>
      </c>
    </row>
    <row r="113" spans="1:13" ht="14.4" customHeight="1" x14ac:dyDescent="0.3">
      <c r="A113" s="831" t="s">
        <v>1736</v>
      </c>
      <c r="B113" s="832" t="s">
        <v>1361</v>
      </c>
      <c r="C113" s="832" t="s">
        <v>1581</v>
      </c>
      <c r="D113" s="832" t="s">
        <v>1028</v>
      </c>
      <c r="E113" s="832" t="s">
        <v>1582</v>
      </c>
      <c r="F113" s="849"/>
      <c r="G113" s="849"/>
      <c r="H113" s="837">
        <v>0</v>
      </c>
      <c r="I113" s="849">
        <v>1</v>
      </c>
      <c r="J113" s="849">
        <v>490.89</v>
      </c>
      <c r="K113" s="837">
        <v>1</v>
      </c>
      <c r="L113" s="849">
        <v>1</v>
      </c>
      <c r="M113" s="850">
        <v>490.89</v>
      </c>
    </row>
    <row r="114" spans="1:13" ht="14.4" customHeight="1" x14ac:dyDescent="0.3">
      <c r="A114" s="831" t="s">
        <v>1736</v>
      </c>
      <c r="B114" s="832" t="s">
        <v>1377</v>
      </c>
      <c r="C114" s="832" t="s">
        <v>2630</v>
      </c>
      <c r="D114" s="832" t="s">
        <v>1379</v>
      </c>
      <c r="E114" s="832" t="s">
        <v>2286</v>
      </c>
      <c r="F114" s="849"/>
      <c r="G114" s="849"/>
      <c r="H114" s="837">
        <v>0</v>
      </c>
      <c r="I114" s="849">
        <v>1</v>
      </c>
      <c r="J114" s="849">
        <v>117.03</v>
      </c>
      <c r="K114" s="837">
        <v>1</v>
      </c>
      <c r="L114" s="849">
        <v>1</v>
      </c>
      <c r="M114" s="850">
        <v>117.03</v>
      </c>
    </row>
    <row r="115" spans="1:13" ht="14.4" customHeight="1" x14ac:dyDescent="0.3">
      <c r="A115" s="831" t="s">
        <v>1736</v>
      </c>
      <c r="B115" s="832" t="s">
        <v>1527</v>
      </c>
      <c r="C115" s="832" t="s">
        <v>1530</v>
      </c>
      <c r="D115" s="832" t="s">
        <v>970</v>
      </c>
      <c r="E115" s="832" t="s">
        <v>1531</v>
      </c>
      <c r="F115" s="849"/>
      <c r="G115" s="849"/>
      <c r="H115" s="837">
        <v>0</v>
      </c>
      <c r="I115" s="849">
        <v>4</v>
      </c>
      <c r="J115" s="849">
        <v>617.44000000000005</v>
      </c>
      <c r="K115" s="837">
        <v>1</v>
      </c>
      <c r="L115" s="849">
        <v>4</v>
      </c>
      <c r="M115" s="850">
        <v>617.44000000000005</v>
      </c>
    </row>
    <row r="116" spans="1:13" ht="14.4" customHeight="1" x14ac:dyDescent="0.3">
      <c r="A116" s="831" t="s">
        <v>1736</v>
      </c>
      <c r="B116" s="832" t="s">
        <v>1445</v>
      </c>
      <c r="C116" s="832" t="s">
        <v>1446</v>
      </c>
      <c r="D116" s="832" t="s">
        <v>1447</v>
      </c>
      <c r="E116" s="832" t="s">
        <v>1448</v>
      </c>
      <c r="F116" s="849"/>
      <c r="G116" s="849"/>
      <c r="H116" s="837"/>
      <c r="I116" s="849">
        <v>2</v>
      </c>
      <c r="J116" s="849">
        <v>0</v>
      </c>
      <c r="K116" s="837"/>
      <c r="L116" s="849">
        <v>2</v>
      </c>
      <c r="M116" s="850">
        <v>0</v>
      </c>
    </row>
    <row r="117" spans="1:13" ht="14.4" customHeight="1" x14ac:dyDescent="0.3">
      <c r="A117" s="831" t="s">
        <v>1736</v>
      </c>
      <c r="B117" s="832" t="s">
        <v>1551</v>
      </c>
      <c r="C117" s="832" t="s">
        <v>1552</v>
      </c>
      <c r="D117" s="832" t="s">
        <v>1553</v>
      </c>
      <c r="E117" s="832" t="s">
        <v>1554</v>
      </c>
      <c r="F117" s="849"/>
      <c r="G117" s="849"/>
      <c r="H117" s="837">
        <v>0</v>
      </c>
      <c r="I117" s="849">
        <v>6</v>
      </c>
      <c r="J117" s="849">
        <v>56.400000000000006</v>
      </c>
      <c r="K117" s="837">
        <v>1</v>
      </c>
      <c r="L117" s="849">
        <v>6</v>
      </c>
      <c r="M117" s="850">
        <v>56.400000000000006</v>
      </c>
    </row>
    <row r="118" spans="1:13" ht="14.4" customHeight="1" x14ac:dyDescent="0.3">
      <c r="A118" s="831" t="s">
        <v>1736</v>
      </c>
      <c r="B118" s="832" t="s">
        <v>3145</v>
      </c>
      <c r="C118" s="832" t="s">
        <v>2196</v>
      </c>
      <c r="D118" s="832" t="s">
        <v>1858</v>
      </c>
      <c r="E118" s="832" t="s">
        <v>2197</v>
      </c>
      <c r="F118" s="849"/>
      <c r="G118" s="849"/>
      <c r="H118" s="837">
        <v>0</v>
      </c>
      <c r="I118" s="849">
        <v>2</v>
      </c>
      <c r="J118" s="849">
        <v>352.64</v>
      </c>
      <c r="K118" s="837">
        <v>1</v>
      </c>
      <c r="L118" s="849">
        <v>2</v>
      </c>
      <c r="M118" s="850">
        <v>352.64</v>
      </c>
    </row>
    <row r="119" spans="1:13" ht="14.4" customHeight="1" x14ac:dyDescent="0.3">
      <c r="A119" s="831" t="s">
        <v>1736</v>
      </c>
      <c r="B119" s="832" t="s">
        <v>1340</v>
      </c>
      <c r="C119" s="832" t="s">
        <v>1341</v>
      </c>
      <c r="D119" s="832" t="s">
        <v>1342</v>
      </c>
      <c r="E119" s="832" t="s">
        <v>1343</v>
      </c>
      <c r="F119" s="849"/>
      <c r="G119" s="849"/>
      <c r="H119" s="837">
        <v>0</v>
      </c>
      <c r="I119" s="849">
        <v>1</v>
      </c>
      <c r="J119" s="849">
        <v>414.07</v>
      </c>
      <c r="K119" s="837">
        <v>1</v>
      </c>
      <c r="L119" s="849">
        <v>1</v>
      </c>
      <c r="M119" s="850">
        <v>414.07</v>
      </c>
    </row>
    <row r="120" spans="1:13" ht="14.4" customHeight="1" x14ac:dyDescent="0.3">
      <c r="A120" s="831" t="s">
        <v>1737</v>
      </c>
      <c r="B120" s="832" t="s">
        <v>1385</v>
      </c>
      <c r="C120" s="832" t="s">
        <v>1386</v>
      </c>
      <c r="D120" s="832" t="s">
        <v>598</v>
      </c>
      <c r="E120" s="832" t="s">
        <v>1387</v>
      </c>
      <c r="F120" s="849"/>
      <c r="G120" s="849"/>
      <c r="H120" s="837">
        <v>0</v>
      </c>
      <c r="I120" s="849">
        <v>2</v>
      </c>
      <c r="J120" s="849">
        <v>62.18</v>
      </c>
      <c r="K120" s="837">
        <v>1</v>
      </c>
      <c r="L120" s="849">
        <v>2</v>
      </c>
      <c r="M120" s="850">
        <v>62.18</v>
      </c>
    </row>
    <row r="121" spans="1:13" ht="14.4" customHeight="1" x14ac:dyDescent="0.3">
      <c r="A121" s="831" t="s">
        <v>1737</v>
      </c>
      <c r="B121" s="832" t="s">
        <v>3151</v>
      </c>
      <c r="C121" s="832" t="s">
        <v>2659</v>
      </c>
      <c r="D121" s="832" t="s">
        <v>2254</v>
      </c>
      <c r="E121" s="832" t="s">
        <v>2259</v>
      </c>
      <c r="F121" s="849"/>
      <c r="G121" s="849"/>
      <c r="H121" s="837">
        <v>0</v>
      </c>
      <c r="I121" s="849">
        <v>2</v>
      </c>
      <c r="J121" s="849">
        <v>341.04</v>
      </c>
      <c r="K121" s="837">
        <v>1</v>
      </c>
      <c r="L121" s="849">
        <v>2</v>
      </c>
      <c r="M121" s="850">
        <v>341.04</v>
      </c>
    </row>
    <row r="122" spans="1:13" ht="14.4" customHeight="1" x14ac:dyDescent="0.3">
      <c r="A122" s="831" t="s">
        <v>1737</v>
      </c>
      <c r="B122" s="832" t="s">
        <v>1547</v>
      </c>
      <c r="C122" s="832" t="s">
        <v>1548</v>
      </c>
      <c r="D122" s="832" t="s">
        <v>853</v>
      </c>
      <c r="E122" s="832" t="s">
        <v>847</v>
      </c>
      <c r="F122" s="849"/>
      <c r="G122" s="849"/>
      <c r="H122" s="837">
        <v>0</v>
      </c>
      <c r="I122" s="849">
        <v>2</v>
      </c>
      <c r="J122" s="849">
        <v>96.84</v>
      </c>
      <c r="K122" s="837">
        <v>1</v>
      </c>
      <c r="L122" s="849">
        <v>2</v>
      </c>
      <c r="M122" s="850">
        <v>96.84</v>
      </c>
    </row>
    <row r="123" spans="1:13" ht="14.4" customHeight="1" x14ac:dyDescent="0.3">
      <c r="A123" s="831" t="s">
        <v>1737</v>
      </c>
      <c r="B123" s="832" t="s">
        <v>1445</v>
      </c>
      <c r="C123" s="832" t="s">
        <v>1446</v>
      </c>
      <c r="D123" s="832" t="s">
        <v>1447</v>
      </c>
      <c r="E123" s="832" t="s">
        <v>1448</v>
      </c>
      <c r="F123" s="849"/>
      <c r="G123" s="849"/>
      <c r="H123" s="837"/>
      <c r="I123" s="849">
        <v>3</v>
      </c>
      <c r="J123" s="849">
        <v>0</v>
      </c>
      <c r="K123" s="837"/>
      <c r="L123" s="849">
        <v>3</v>
      </c>
      <c r="M123" s="850">
        <v>0</v>
      </c>
    </row>
    <row r="124" spans="1:13" ht="14.4" customHeight="1" x14ac:dyDescent="0.3">
      <c r="A124" s="831" t="s">
        <v>1737</v>
      </c>
      <c r="B124" s="832" t="s">
        <v>3159</v>
      </c>
      <c r="C124" s="832" t="s">
        <v>2671</v>
      </c>
      <c r="D124" s="832" t="s">
        <v>2672</v>
      </c>
      <c r="E124" s="832" t="s">
        <v>2673</v>
      </c>
      <c r="F124" s="849">
        <v>9</v>
      </c>
      <c r="G124" s="849">
        <v>543.51</v>
      </c>
      <c r="H124" s="837">
        <v>1</v>
      </c>
      <c r="I124" s="849"/>
      <c r="J124" s="849"/>
      <c r="K124" s="837">
        <v>0</v>
      </c>
      <c r="L124" s="849">
        <v>9</v>
      </c>
      <c r="M124" s="850">
        <v>543.51</v>
      </c>
    </row>
    <row r="125" spans="1:13" ht="14.4" customHeight="1" x14ac:dyDescent="0.3">
      <c r="A125" s="831" t="s">
        <v>1737</v>
      </c>
      <c r="B125" s="832" t="s">
        <v>1456</v>
      </c>
      <c r="C125" s="832" t="s">
        <v>2674</v>
      </c>
      <c r="D125" s="832" t="s">
        <v>2235</v>
      </c>
      <c r="E125" s="832" t="s">
        <v>1458</v>
      </c>
      <c r="F125" s="849">
        <v>1</v>
      </c>
      <c r="G125" s="849">
        <v>0</v>
      </c>
      <c r="H125" s="837"/>
      <c r="I125" s="849"/>
      <c r="J125" s="849"/>
      <c r="K125" s="837"/>
      <c r="L125" s="849">
        <v>1</v>
      </c>
      <c r="M125" s="850">
        <v>0</v>
      </c>
    </row>
    <row r="126" spans="1:13" ht="14.4" customHeight="1" x14ac:dyDescent="0.3">
      <c r="A126" s="831" t="s">
        <v>1737</v>
      </c>
      <c r="B126" s="832" t="s">
        <v>1340</v>
      </c>
      <c r="C126" s="832" t="s">
        <v>1341</v>
      </c>
      <c r="D126" s="832" t="s">
        <v>1342</v>
      </c>
      <c r="E126" s="832" t="s">
        <v>1343</v>
      </c>
      <c r="F126" s="849"/>
      <c r="G126" s="849"/>
      <c r="H126" s="837">
        <v>0</v>
      </c>
      <c r="I126" s="849">
        <v>1</v>
      </c>
      <c r="J126" s="849">
        <v>414.07</v>
      </c>
      <c r="K126" s="837">
        <v>1</v>
      </c>
      <c r="L126" s="849">
        <v>1</v>
      </c>
      <c r="M126" s="850">
        <v>414.07</v>
      </c>
    </row>
    <row r="127" spans="1:13" ht="14.4" customHeight="1" x14ac:dyDescent="0.3">
      <c r="A127" s="831" t="s">
        <v>1738</v>
      </c>
      <c r="B127" s="832" t="s">
        <v>1377</v>
      </c>
      <c r="C127" s="832" t="s">
        <v>2693</v>
      </c>
      <c r="D127" s="832" t="s">
        <v>2694</v>
      </c>
      <c r="E127" s="832" t="s">
        <v>605</v>
      </c>
      <c r="F127" s="849">
        <v>1</v>
      </c>
      <c r="G127" s="849">
        <v>109.97</v>
      </c>
      <c r="H127" s="837">
        <v>1</v>
      </c>
      <c r="I127" s="849"/>
      <c r="J127" s="849"/>
      <c r="K127" s="837">
        <v>0</v>
      </c>
      <c r="L127" s="849">
        <v>1</v>
      </c>
      <c r="M127" s="850">
        <v>109.97</v>
      </c>
    </row>
    <row r="128" spans="1:13" ht="14.4" customHeight="1" x14ac:dyDescent="0.3">
      <c r="A128" s="831" t="s">
        <v>1738</v>
      </c>
      <c r="B128" s="832" t="s">
        <v>3160</v>
      </c>
      <c r="C128" s="832" t="s">
        <v>2686</v>
      </c>
      <c r="D128" s="832" t="s">
        <v>2687</v>
      </c>
      <c r="E128" s="832" t="s">
        <v>2688</v>
      </c>
      <c r="F128" s="849">
        <v>1</v>
      </c>
      <c r="G128" s="849">
        <v>237.31</v>
      </c>
      <c r="H128" s="837">
        <v>1</v>
      </c>
      <c r="I128" s="849"/>
      <c r="J128" s="849"/>
      <c r="K128" s="837">
        <v>0</v>
      </c>
      <c r="L128" s="849">
        <v>1</v>
      </c>
      <c r="M128" s="850">
        <v>237.31</v>
      </c>
    </row>
    <row r="129" spans="1:13" ht="14.4" customHeight="1" x14ac:dyDescent="0.3">
      <c r="A129" s="831" t="s">
        <v>1738</v>
      </c>
      <c r="B129" s="832" t="s">
        <v>1406</v>
      </c>
      <c r="C129" s="832" t="s">
        <v>2696</v>
      </c>
      <c r="D129" s="832" t="s">
        <v>2697</v>
      </c>
      <c r="E129" s="832" t="s">
        <v>2698</v>
      </c>
      <c r="F129" s="849">
        <v>1</v>
      </c>
      <c r="G129" s="849">
        <v>279.52999999999997</v>
      </c>
      <c r="H129" s="837">
        <v>1</v>
      </c>
      <c r="I129" s="849"/>
      <c r="J129" s="849"/>
      <c r="K129" s="837">
        <v>0</v>
      </c>
      <c r="L129" s="849">
        <v>1</v>
      </c>
      <c r="M129" s="850">
        <v>279.52999999999997</v>
      </c>
    </row>
    <row r="130" spans="1:13" ht="14.4" customHeight="1" x14ac:dyDescent="0.3">
      <c r="A130" s="831" t="s">
        <v>1739</v>
      </c>
      <c r="B130" s="832" t="s">
        <v>1527</v>
      </c>
      <c r="C130" s="832" t="s">
        <v>1530</v>
      </c>
      <c r="D130" s="832" t="s">
        <v>970</v>
      </c>
      <c r="E130" s="832" t="s">
        <v>1531</v>
      </c>
      <c r="F130" s="849"/>
      <c r="G130" s="849"/>
      <c r="H130" s="837">
        <v>0</v>
      </c>
      <c r="I130" s="849">
        <v>4</v>
      </c>
      <c r="J130" s="849">
        <v>617.44000000000005</v>
      </c>
      <c r="K130" s="837">
        <v>1</v>
      </c>
      <c r="L130" s="849">
        <v>4</v>
      </c>
      <c r="M130" s="850">
        <v>617.44000000000005</v>
      </c>
    </row>
    <row r="131" spans="1:13" ht="14.4" customHeight="1" x14ac:dyDescent="0.3">
      <c r="A131" s="831" t="s">
        <v>1739</v>
      </c>
      <c r="B131" s="832" t="s">
        <v>1456</v>
      </c>
      <c r="C131" s="832" t="s">
        <v>1457</v>
      </c>
      <c r="D131" s="832" t="s">
        <v>790</v>
      </c>
      <c r="E131" s="832" t="s">
        <v>1458</v>
      </c>
      <c r="F131" s="849"/>
      <c r="G131" s="849"/>
      <c r="H131" s="837"/>
      <c r="I131" s="849">
        <v>2</v>
      </c>
      <c r="J131" s="849">
        <v>0</v>
      </c>
      <c r="K131" s="837"/>
      <c r="L131" s="849">
        <v>2</v>
      </c>
      <c r="M131" s="850">
        <v>0</v>
      </c>
    </row>
    <row r="132" spans="1:13" ht="14.4" customHeight="1" x14ac:dyDescent="0.3">
      <c r="A132" s="831" t="s">
        <v>1740</v>
      </c>
      <c r="B132" s="832" t="s">
        <v>1652</v>
      </c>
      <c r="C132" s="832" t="s">
        <v>3085</v>
      </c>
      <c r="D132" s="832" t="s">
        <v>1224</v>
      </c>
      <c r="E132" s="832" t="s">
        <v>3086</v>
      </c>
      <c r="F132" s="849"/>
      <c r="G132" s="849"/>
      <c r="H132" s="837">
        <v>0</v>
      </c>
      <c r="I132" s="849">
        <v>4</v>
      </c>
      <c r="J132" s="849">
        <v>166.52</v>
      </c>
      <c r="K132" s="837">
        <v>1</v>
      </c>
      <c r="L132" s="849">
        <v>4</v>
      </c>
      <c r="M132" s="850">
        <v>166.52</v>
      </c>
    </row>
    <row r="133" spans="1:13" ht="14.4" customHeight="1" x14ac:dyDescent="0.3">
      <c r="A133" s="831" t="s">
        <v>1740</v>
      </c>
      <c r="B133" s="832" t="s">
        <v>1337</v>
      </c>
      <c r="C133" s="832" t="s">
        <v>2291</v>
      </c>
      <c r="D133" s="832" t="s">
        <v>1577</v>
      </c>
      <c r="E133" s="832" t="s">
        <v>2292</v>
      </c>
      <c r="F133" s="849"/>
      <c r="G133" s="849"/>
      <c r="H133" s="837">
        <v>0</v>
      </c>
      <c r="I133" s="849">
        <v>1</v>
      </c>
      <c r="J133" s="849">
        <v>115.18</v>
      </c>
      <c r="K133" s="837">
        <v>1</v>
      </c>
      <c r="L133" s="849">
        <v>1</v>
      </c>
      <c r="M133" s="850">
        <v>115.18</v>
      </c>
    </row>
    <row r="134" spans="1:13" ht="14.4" customHeight="1" x14ac:dyDescent="0.3">
      <c r="A134" s="831" t="s">
        <v>1740</v>
      </c>
      <c r="B134" s="832" t="s">
        <v>1337</v>
      </c>
      <c r="C134" s="832" t="s">
        <v>3082</v>
      </c>
      <c r="D134" s="832" t="s">
        <v>1577</v>
      </c>
      <c r="E134" s="832" t="s">
        <v>3083</v>
      </c>
      <c r="F134" s="849"/>
      <c r="G134" s="849"/>
      <c r="H134" s="837">
        <v>0</v>
      </c>
      <c r="I134" s="849">
        <v>2</v>
      </c>
      <c r="J134" s="849">
        <v>207.34</v>
      </c>
      <c r="K134" s="837">
        <v>1</v>
      </c>
      <c r="L134" s="849">
        <v>2</v>
      </c>
      <c r="M134" s="850">
        <v>207.34</v>
      </c>
    </row>
    <row r="135" spans="1:13" ht="14.4" customHeight="1" x14ac:dyDescent="0.3">
      <c r="A135" s="831" t="s">
        <v>1740</v>
      </c>
      <c r="B135" s="832" t="s">
        <v>3147</v>
      </c>
      <c r="C135" s="832" t="s">
        <v>2216</v>
      </c>
      <c r="D135" s="832" t="s">
        <v>2217</v>
      </c>
      <c r="E135" s="832" t="s">
        <v>2218</v>
      </c>
      <c r="F135" s="849"/>
      <c r="G135" s="849"/>
      <c r="H135" s="837">
        <v>0</v>
      </c>
      <c r="I135" s="849">
        <v>4</v>
      </c>
      <c r="J135" s="849">
        <v>258</v>
      </c>
      <c r="K135" s="837">
        <v>1</v>
      </c>
      <c r="L135" s="849">
        <v>4</v>
      </c>
      <c r="M135" s="850">
        <v>258</v>
      </c>
    </row>
    <row r="136" spans="1:13" ht="14.4" customHeight="1" x14ac:dyDescent="0.3">
      <c r="A136" s="831" t="s">
        <v>1740</v>
      </c>
      <c r="B136" s="832" t="s">
        <v>1361</v>
      </c>
      <c r="C136" s="832" t="s">
        <v>2773</v>
      </c>
      <c r="D136" s="832" t="s">
        <v>660</v>
      </c>
      <c r="E136" s="832" t="s">
        <v>2774</v>
      </c>
      <c r="F136" s="849"/>
      <c r="G136" s="849"/>
      <c r="H136" s="837">
        <v>0</v>
      </c>
      <c r="I136" s="849">
        <v>1</v>
      </c>
      <c r="J136" s="849">
        <v>369.5</v>
      </c>
      <c r="K136" s="837">
        <v>1</v>
      </c>
      <c r="L136" s="849">
        <v>1</v>
      </c>
      <c r="M136" s="850">
        <v>369.5</v>
      </c>
    </row>
    <row r="137" spans="1:13" ht="14.4" customHeight="1" x14ac:dyDescent="0.3">
      <c r="A137" s="831" t="s">
        <v>1740</v>
      </c>
      <c r="B137" s="832" t="s">
        <v>1430</v>
      </c>
      <c r="C137" s="832" t="s">
        <v>1436</v>
      </c>
      <c r="D137" s="832" t="s">
        <v>1437</v>
      </c>
      <c r="E137" s="832" t="s">
        <v>1438</v>
      </c>
      <c r="F137" s="849"/>
      <c r="G137" s="849"/>
      <c r="H137" s="837">
        <v>0</v>
      </c>
      <c r="I137" s="849">
        <v>4</v>
      </c>
      <c r="J137" s="849">
        <v>12927.24</v>
      </c>
      <c r="K137" s="837">
        <v>1</v>
      </c>
      <c r="L137" s="849">
        <v>4</v>
      </c>
      <c r="M137" s="850">
        <v>12927.24</v>
      </c>
    </row>
    <row r="138" spans="1:13" ht="14.4" customHeight="1" x14ac:dyDescent="0.3">
      <c r="A138" s="831" t="s">
        <v>1740</v>
      </c>
      <c r="B138" s="832" t="s">
        <v>3161</v>
      </c>
      <c r="C138" s="832" t="s">
        <v>3088</v>
      </c>
      <c r="D138" s="832" t="s">
        <v>3089</v>
      </c>
      <c r="E138" s="832" t="s">
        <v>3090</v>
      </c>
      <c r="F138" s="849"/>
      <c r="G138" s="849"/>
      <c r="H138" s="837">
        <v>0</v>
      </c>
      <c r="I138" s="849">
        <v>10</v>
      </c>
      <c r="J138" s="849">
        <v>1451.5</v>
      </c>
      <c r="K138" s="837">
        <v>1</v>
      </c>
      <c r="L138" s="849">
        <v>10</v>
      </c>
      <c r="M138" s="850">
        <v>1451.5</v>
      </c>
    </row>
    <row r="139" spans="1:13" ht="14.4" customHeight="1" x14ac:dyDescent="0.3">
      <c r="A139" s="831" t="s">
        <v>1740</v>
      </c>
      <c r="B139" s="832" t="s">
        <v>3162</v>
      </c>
      <c r="C139" s="832" t="s">
        <v>3079</v>
      </c>
      <c r="D139" s="832" t="s">
        <v>3080</v>
      </c>
      <c r="E139" s="832" t="s">
        <v>3081</v>
      </c>
      <c r="F139" s="849"/>
      <c r="G139" s="849"/>
      <c r="H139" s="837">
        <v>0</v>
      </c>
      <c r="I139" s="849">
        <v>1</v>
      </c>
      <c r="J139" s="849">
        <v>420.75</v>
      </c>
      <c r="K139" s="837">
        <v>1</v>
      </c>
      <c r="L139" s="849">
        <v>1</v>
      </c>
      <c r="M139" s="850">
        <v>420.75</v>
      </c>
    </row>
    <row r="140" spans="1:13" ht="14.4" customHeight="1" x14ac:dyDescent="0.3">
      <c r="A140" s="831" t="s">
        <v>1740</v>
      </c>
      <c r="B140" s="832" t="s">
        <v>3145</v>
      </c>
      <c r="C140" s="832" t="s">
        <v>1857</v>
      </c>
      <c r="D140" s="832" t="s">
        <v>1858</v>
      </c>
      <c r="E140" s="832" t="s">
        <v>1859</v>
      </c>
      <c r="F140" s="849"/>
      <c r="G140" s="849"/>
      <c r="H140" s="837">
        <v>0</v>
      </c>
      <c r="I140" s="849">
        <v>1</v>
      </c>
      <c r="J140" s="849">
        <v>58.77</v>
      </c>
      <c r="K140" s="837">
        <v>1</v>
      </c>
      <c r="L140" s="849">
        <v>1</v>
      </c>
      <c r="M140" s="850">
        <v>58.77</v>
      </c>
    </row>
    <row r="141" spans="1:13" ht="14.4" customHeight="1" x14ac:dyDescent="0.3">
      <c r="A141" s="831" t="s">
        <v>1740</v>
      </c>
      <c r="B141" s="832" t="s">
        <v>3163</v>
      </c>
      <c r="C141" s="832" t="s">
        <v>3067</v>
      </c>
      <c r="D141" s="832" t="s">
        <v>3068</v>
      </c>
      <c r="E141" s="832" t="s">
        <v>1490</v>
      </c>
      <c r="F141" s="849"/>
      <c r="G141" s="849"/>
      <c r="H141" s="837">
        <v>0</v>
      </c>
      <c r="I141" s="849">
        <v>1</v>
      </c>
      <c r="J141" s="849">
        <v>58.77</v>
      </c>
      <c r="K141" s="837">
        <v>1</v>
      </c>
      <c r="L141" s="849">
        <v>1</v>
      </c>
      <c r="M141" s="850">
        <v>58.77</v>
      </c>
    </row>
    <row r="142" spans="1:13" ht="14.4" customHeight="1" x14ac:dyDescent="0.3">
      <c r="A142" s="831" t="s">
        <v>1740</v>
      </c>
      <c r="B142" s="832" t="s">
        <v>1340</v>
      </c>
      <c r="C142" s="832" t="s">
        <v>1341</v>
      </c>
      <c r="D142" s="832" t="s">
        <v>1342</v>
      </c>
      <c r="E142" s="832" t="s">
        <v>1343</v>
      </c>
      <c r="F142" s="849"/>
      <c r="G142" s="849"/>
      <c r="H142" s="837">
        <v>0</v>
      </c>
      <c r="I142" s="849">
        <v>42</v>
      </c>
      <c r="J142" s="849">
        <v>17390.940000000002</v>
      </c>
      <c r="K142" s="837">
        <v>1</v>
      </c>
      <c r="L142" s="849">
        <v>42</v>
      </c>
      <c r="M142" s="850">
        <v>17390.940000000002</v>
      </c>
    </row>
    <row r="143" spans="1:13" ht="14.4" customHeight="1" x14ac:dyDescent="0.3">
      <c r="A143" s="831" t="s">
        <v>1741</v>
      </c>
      <c r="B143" s="832" t="s">
        <v>1361</v>
      </c>
      <c r="C143" s="832" t="s">
        <v>2789</v>
      </c>
      <c r="D143" s="832" t="s">
        <v>1028</v>
      </c>
      <c r="E143" s="832" t="s">
        <v>1830</v>
      </c>
      <c r="F143" s="849"/>
      <c r="G143" s="849"/>
      <c r="H143" s="837">
        <v>0</v>
      </c>
      <c r="I143" s="849">
        <v>1</v>
      </c>
      <c r="J143" s="849">
        <v>923.74</v>
      </c>
      <c r="K143" s="837">
        <v>1</v>
      </c>
      <c r="L143" s="849">
        <v>1</v>
      </c>
      <c r="M143" s="850">
        <v>923.74</v>
      </c>
    </row>
    <row r="144" spans="1:13" ht="14.4" customHeight="1" x14ac:dyDescent="0.3">
      <c r="A144" s="831" t="s">
        <v>1741</v>
      </c>
      <c r="B144" s="832" t="s">
        <v>1361</v>
      </c>
      <c r="C144" s="832" t="s">
        <v>1829</v>
      </c>
      <c r="D144" s="832" t="s">
        <v>1028</v>
      </c>
      <c r="E144" s="832" t="s">
        <v>1830</v>
      </c>
      <c r="F144" s="849"/>
      <c r="G144" s="849"/>
      <c r="H144" s="837">
        <v>0</v>
      </c>
      <c r="I144" s="849">
        <v>1</v>
      </c>
      <c r="J144" s="849">
        <v>923.74</v>
      </c>
      <c r="K144" s="837">
        <v>1</v>
      </c>
      <c r="L144" s="849">
        <v>1</v>
      </c>
      <c r="M144" s="850">
        <v>923.74</v>
      </c>
    </row>
    <row r="145" spans="1:13" ht="14.4" customHeight="1" x14ac:dyDescent="0.3">
      <c r="A145" s="831" t="s">
        <v>1741</v>
      </c>
      <c r="B145" s="832" t="s">
        <v>3152</v>
      </c>
      <c r="C145" s="832" t="s">
        <v>2775</v>
      </c>
      <c r="D145" s="832" t="s">
        <v>2245</v>
      </c>
      <c r="E145" s="832" t="s">
        <v>2776</v>
      </c>
      <c r="F145" s="849"/>
      <c r="G145" s="849"/>
      <c r="H145" s="837">
        <v>0</v>
      </c>
      <c r="I145" s="849">
        <v>1</v>
      </c>
      <c r="J145" s="849">
        <v>141.09</v>
      </c>
      <c r="K145" s="837">
        <v>1</v>
      </c>
      <c r="L145" s="849">
        <v>1</v>
      </c>
      <c r="M145" s="850">
        <v>141.09</v>
      </c>
    </row>
    <row r="146" spans="1:13" ht="14.4" customHeight="1" x14ac:dyDescent="0.3">
      <c r="A146" s="831" t="s">
        <v>1741</v>
      </c>
      <c r="B146" s="832" t="s">
        <v>3152</v>
      </c>
      <c r="C146" s="832" t="s">
        <v>2777</v>
      </c>
      <c r="D146" s="832" t="s">
        <v>2778</v>
      </c>
      <c r="E146" s="832" t="s">
        <v>2779</v>
      </c>
      <c r="F146" s="849"/>
      <c r="G146" s="849"/>
      <c r="H146" s="837">
        <v>0</v>
      </c>
      <c r="I146" s="849">
        <v>1</v>
      </c>
      <c r="J146" s="849">
        <v>924.88</v>
      </c>
      <c r="K146" s="837">
        <v>1</v>
      </c>
      <c r="L146" s="849">
        <v>1</v>
      </c>
      <c r="M146" s="850">
        <v>924.88</v>
      </c>
    </row>
    <row r="147" spans="1:13" ht="14.4" customHeight="1" x14ac:dyDescent="0.3">
      <c r="A147" s="831" t="s">
        <v>1741</v>
      </c>
      <c r="B147" s="832" t="s">
        <v>1445</v>
      </c>
      <c r="C147" s="832" t="s">
        <v>1446</v>
      </c>
      <c r="D147" s="832" t="s">
        <v>1447</v>
      </c>
      <c r="E147" s="832" t="s">
        <v>1448</v>
      </c>
      <c r="F147" s="849"/>
      <c r="G147" s="849"/>
      <c r="H147" s="837"/>
      <c r="I147" s="849">
        <v>4</v>
      </c>
      <c r="J147" s="849">
        <v>0</v>
      </c>
      <c r="K147" s="837"/>
      <c r="L147" s="849">
        <v>4</v>
      </c>
      <c r="M147" s="850">
        <v>0</v>
      </c>
    </row>
    <row r="148" spans="1:13" ht="14.4" customHeight="1" x14ac:dyDescent="0.3">
      <c r="A148" s="831" t="s">
        <v>1742</v>
      </c>
      <c r="B148" s="832" t="s">
        <v>1361</v>
      </c>
      <c r="C148" s="832" t="s">
        <v>1761</v>
      </c>
      <c r="D148" s="832" t="s">
        <v>1028</v>
      </c>
      <c r="E148" s="832" t="s">
        <v>1762</v>
      </c>
      <c r="F148" s="849"/>
      <c r="G148" s="849"/>
      <c r="H148" s="837">
        <v>0</v>
      </c>
      <c r="I148" s="849">
        <v>1</v>
      </c>
      <c r="J148" s="849">
        <v>736.33</v>
      </c>
      <c r="K148" s="837">
        <v>1</v>
      </c>
      <c r="L148" s="849">
        <v>1</v>
      </c>
      <c r="M148" s="850">
        <v>736.33</v>
      </c>
    </row>
    <row r="149" spans="1:13" ht="14.4" customHeight="1" x14ac:dyDescent="0.3">
      <c r="A149" s="831" t="s">
        <v>1742</v>
      </c>
      <c r="B149" s="832" t="s">
        <v>1488</v>
      </c>
      <c r="C149" s="832" t="s">
        <v>1932</v>
      </c>
      <c r="D149" s="832" t="s">
        <v>923</v>
      </c>
      <c r="E149" s="832" t="s">
        <v>1933</v>
      </c>
      <c r="F149" s="849"/>
      <c r="G149" s="849"/>
      <c r="H149" s="837">
        <v>0</v>
      </c>
      <c r="I149" s="849">
        <v>1</v>
      </c>
      <c r="J149" s="849">
        <v>143.09</v>
      </c>
      <c r="K149" s="837">
        <v>1</v>
      </c>
      <c r="L149" s="849">
        <v>1</v>
      </c>
      <c r="M149" s="850">
        <v>143.09</v>
      </c>
    </row>
    <row r="150" spans="1:13" ht="14.4" customHeight="1" x14ac:dyDescent="0.3">
      <c r="A150" s="831" t="s">
        <v>1742</v>
      </c>
      <c r="B150" s="832" t="s">
        <v>1527</v>
      </c>
      <c r="C150" s="832" t="s">
        <v>1530</v>
      </c>
      <c r="D150" s="832" t="s">
        <v>970</v>
      </c>
      <c r="E150" s="832" t="s">
        <v>1531</v>
      </c>
      <c r="F150" s="849"/>
      <c r="G150" s="849"/>
      <c r="H150" s="837">
        <v>0</v>
      </c>
      <c r="I150" s="849">
        <v>1</v>
      </c>
      <c r="J150" s="849">
        <v>154.36000000000001</v>
      </c>
      <c r="K150" s="837">
        <v>1</v>
      </c>
      <c r="L150" s="849">
        <v>1</v>
      </c>
      <c r="M150" s="850">
        <v>154.36000000000001</v>
      </c>
    </row>
    <row r="151" spans="1:13" ht="14.4" customHeight="1" x14ac:dyDescent="0.3">
      <c r="A151" s="831" t="s">
        <v>1742</v>
      </c>
      <c r="B151" s="832" t="s">
        <v>1527</v>
      </c>
      <c r="C151" s="832" t="s">
        <v>3031</v>
      </c>
      <c r="D151" s="832" t="s">
        <v>3032</v>
      </c>
      <c r="E151" s="832" t="s">
        <v>3033</v>
      </c>
      <c r="F151" s="849"/>
      <c r="G151" s="849"/>
      <c r="H151" s="837">
        <v>0</v>
      </c>
      <c r="I151" s="849">
        <v>1</v>
      </c>
      <c r="J151" s="849">
        <v>149.52000000000001</v>
      </c>
      <c r="K151" s="837">
        <v>1</v>
      </c>
      <c r="L151" s="849">
        <v>1</v>
      </c>
      <c r="M151" s="850">
        <v>149.52000000000001</v>
      </c>
    </row>
    <row r="152" spans="1:13" ht="14.4" customHeight="1" x14ac:dyDescent="0.3">
      <c r="A152" s="831" t="s">
        <v>1742</v>
      </c>
      <c r="B152" s="832" t="s">
        <v>1445</v>
      </c>
      <c r="C152" s="832" t="s">
        <v>1446</v>
      </c>
      <c r="D152" s="832" t="s">
        <v>1447</v>
      </c>
      <c r="E152" s="832" t="s">
        <v>1448</v>
      </c>
      <c r="F152" s="849"/>
      <c r="G152" s="849"/>
      <c r="H152" s="837"/>
      <c r="I152" s="849">
        <v>3</v>
      </c>
      <c r="J152" s="849">
        <v>0</v>
      </c>
      <c r="K152" s="837"/>
      <c r="L152" s="849">
        <v>3</v>
      </c>
      <c r="M152" s="850">
        <v>0</v>
      </c>
    </row>
    <row r="153" spans="1:13" ht="14.4" customHeight="1" x14ac:dyDescent="0.3">
      <c r="A153" s="831" t="s">
        <v>1743</v>
      </c>
      <c r="B153" s="832" t="s">
        <v>3144</v>
      </c>
      <c r="C153" s="832" t="s">
        <v>2206</v>
      </c>
      <c r="D153" s="832" t="s">
        <v>2207</v>
      </c>
      <c r="E153" s="832" t="s">
        <v>1933</v>
      </c>
      <c r="F153" s="849">
        <v>1</v>
      </c>
      <c r="G153" s="849">
        <v>105.32</v>
      </c>
      <c r="H153" s="837">
        <v>1</v>
      </c>
      <c r="I153" s="849"/>
      <c r="J153" s="849"/>
      <c r="K153" s="837">
        <v>0</v>
      </c>
      <c r="L153" s="849">
        <v>1</v>
      </c>
      <c r="M153" s="850">
        <v>105.32</v>
      </c>
    </row>
    <row r="154" spans="1:13" ht="14.4" customHeight="1" x14ac:dyDescent="0.3">
      <c r="A154" s="831" t="s">
        <v>1743</v>
      </c>
      <c r="B154" s="832" t="s">
        <v>1385</v>
      </c>
      <c r="C154" s="832" t="s">
        <v>2790</v>
      </c>
      <c r="D154" s="832" t="s">
        <v>2791</v>
      </c>
      <c r="E154" s="832" t="s">
        <v>1360</v>
      </c>
      <c r="F154" s="849">
        <v>2</v>
      </c>
      <c r="G154" s="849">
        <v>207.28</v>
      </c>
      <c r="H154" s="837">
        <v>1</v>
      </c>
      <c r="I154" s="849"/>
      <c r="J154" s="849"/>
      <c r="K154" s="837">
        <v>0</v>
      </c>
      <c r="L154" s="849">
        <v>2</v>
      </c>
      <c r="M154" s="850">
        <v>207.28</v>
      </c>
    </row>
    <row r="155" spans="1:13" ht="14.4" customHeight="1" x14ac:dyDescent="0.3">
      <c r="A155" s="831" t="s">
        <v>1743</v>
      </c>
      <c r="B155" s="832" t="s">
        <v>1594</v>
      </c>
      <c r="C155" s="832" t="s">
        <v>2596</v>
      </c>
      <c r="D155" s="832" t="s">
        <v>1596</v>
      </c>
      <c r="E155" s="832" t="s">
        <v>2597</v>
      </c>
      <c r="F155" s="849"/>
      <c r="G155" s="849"/>
      <c r="H155" s="837">
        <v>0</v>
      </c>
      <c r="I155" s="849">
        <v>1</v>
      </c>
      <c r="J155" s="849">
        <v>218.62</v>
      </c>
      <c r="K155" s="837">
        <v>1</v>
      </c>
      <c r="L155" s="849">
        <v>1</v>
      </c>
      <c r="M155" s="850">
        <v>218.62</v>
      </c>
    </row>
    <row r="156" spans="1:13" ht="14.4" customHeight="1" x14ac:dyDescent="0.3">
      <c r="A156" s="831" t="s">
        <v>1743</v>
      </c>
      <c r="B156" s="832" t="s">
        <v>1527</v>
      </c>
      <c r="C156" s="832" t="s">
        <v>2803</v>
      </c>
      <c r="D156" s="832" t="s">
        <v>2804</v>
      </c>
      <c r="E156" s="832" t="s">
        <v>2805</v>
      </c>
      <c r="F156" s="849">
        <v>2</v>
      </c>
      <c r="G156" s="849">
        <v>308.72000000000003</v>
      </c>
      <c r="H156" s="837">
        <v>1</v>
      </c>
      <c r="I156" s="849"/>
      <c r="J156" s="849"/>
      <c r="K156" s="837">
        <v>0</v>
      </c>
      <c r="L156" s="849">
        <v>2</v>
      </c>
      <c r="M156" s="850">
        <v>308.72000000000003</v>
      </c>
    </row>
    <row r="157" spans="1:13" ht="14.4" customHeight="1" x14ac:dyDescent="0.3">
      <c r="A157" s="831" t="s">
        <v>1743</v>
      </c>
      <c r="B157" s="832" t="s">
        <v>3164</v>
      </c>
      <c r="C157" s="832" t="s">
        <v>2800</v>
      </c>
      <c r="D157" s="832" t="s">
        <v>2801</v>
      </c>
      <c r="E157" s="832" t="s">
        <v>2802</v>
      </c>
      <c r="F157" s="849"/>
      <c r="G157" s="849"/>
      <c r="H157" s="837">
        <v>0</v>
      </c>
      <c r="I157" s="849">
        <v>2</v>
      </c>
      <c r="J157" s="849">
        <v>1604.96</v>
      </c>
      <c r="K157" s="837">
        <v>1</v>
      </c>
      <c r="L157" s="849">
        <v>2</v>
      </c>
      <c r="M157" s="850">
        <v>1604.96</v>
      </c>
    </row>
    <row r="158" spans="1:13" ht="14.4" customHeight="1" x14ac:dyDescent="0.3">
      <c r="A158" s="831" t="s">
        <v>1744</v>
      </c>
      <c r="B158" s="832" t="s">
        <v>1337</v>
      </c>
      <c r="C158" s="832" t="s">
        <v>2201</v>
      </c>
      <c r="D158" s="832" t="s">
        <v>1577</v>
      </c>
      <c r="E158" s="832" t="s">
        <v>2202</v>
      </c>
      <c r="F158" s="849"/>
      <c r="G158" s="849"/>
      <c r="H158" s="837">
        <v>0</v>
      </c>
      <c r="I158" s="849">
        <v>2</v>
      </c>
      <c r="J158" s="849">
        <v>115.2</v>
      </c>
      <c r="K158" s="837">
        <v>1</v>
      </c>
      <c r="L158" s="849">
        <v>2</v>
      </c>
      <c r="M158" s="850">
        <v>115.2</v>
      </c>
    </row>
    <row r="159" spans="1:13" ht="14.4" customHeight="1" x14ac:dyDescent="0.3">
      <c r="A159" s="831" t="s">
        <v>1744</v>
      </c>
      <c r="B159" s="832" t="s">
        <v>3158</v>
      </c>
      <c r="C159" s="832" t="s">
        <v>2923</v>
      </c>
      <c r="D159" s="832" t="s">
        <v>2924</v>
      </c>
      <c r="E159" s="832" t="s">
        <v>2925</v>
      </c>
      <c r="F159" s="849"/>
      <c r="G159" s="849"/>
      <c r="H159" s="837">
        <v>0</v>
      </c>
      <c r="I159" s="849">
        <v>2</v>
      </c>
      <c r="J159" s="849">
        <v>373.74</v>
      </c>
      <c r="K159" s="837">
        <v>1</v>
      </c>
      <c r="L159" s="849">
        <v>2</v>
      </c>
      <c r="M159" s="850">
        <v>373.74</v>
      </c>
    </row>
    <row r="160" spans="1:13" ht="14.4" customHeight="1" x14ac:dyDescent="0.3">
      <c r="A160" s="831" t="s">
        <v>1744</v>
      </c>
      <c r="B160" s="832" t="s">
        <v>1370</v>
      </c>
      <c r="C160" s="832" t="s">
        <v>2484</v>
      </c>
      <c r="D160" s="832" t="s">
        <v>1030</v>
      </c>
      <c r="E160" s="832" t="s">
        <v>2485</v>
      </c>
      <c r="F160" s="849"/>
      <c r="G160" s="849"/>
      <c r="H160" s="837">
        <v>0</v>
      </c>
      <c r="I160" s="849">
        <v>1</v>
      </c>
      <c r="J160" s="849">
        <v>85.02</v>
      </c>
      <c r="K160" s="837">
        <v>1</v>
      </c>
      <c r="L160" s="849">
        <v>1</v>
      </c>
      <c r="M160" s="850">
        <v>85.02</v>
      </c>
    </row>
    <row r="161" spans="1:13" ht="14.4" customHeight="1" x14ac:dyDescent="0.3">
      <c r="A161" s="831" t="s">
        <v>1744</v>
      </c>
      <c r="B161" s="832" t="s">
        <v>1372</v>
      </c>
      <c r="C161" s="832" t="s">
        <v>2933</v>
      </c>
      <c r="D161" s="832" t="s">
        <v>674</v>
      </c>
      <c r="E161" s="832" t="s">
        <v>2934</v>
      </c>
      <c r="F161" s="849"/>
      <c r="G161" s="849"/>
      <c r="H161" s="837"/>
      <c r="I161" s="849">
        <v>1</v>
      </c>
      <c r="J161" s="849">
        <v>0</v>
      </c>
      <c r="K161" s="837"/>
      <c r="L161" s="849">
        <v>1</v>
      </c>
      <c r="M161" s="850">
        <v>0</v>
      </c>
    </row>
    <row r="162" spans="1:13" ht="14.4" customHeight="1" x14ac:dyDescent="0.3">
      <c r="A162" s="831" t="s">
        <v>1744</v>
      </c>
      <c r="B162" s="832" t="s">
        <v>1377</v>
      </c>
      <c r="C162" s="832" t="s">
        <v>2930</v>
      </c>
      <c r="D162" s="832" t="s">
        <v>1379</v>
      </c>
      <c r="E162" s="832" t="s">
        <v>2931</v>
      </c>
      <c r="F162" s="849"/>
      <c r="G162" s="849"/>
      <c r="H162" s="837">
        <v>0</v>
      </c>
      <c r="I162" s="849">
        <v>2</v>
      </c>
      <c r="J162" s="849">
        <v>76.08</v>
      </c>
      <c r="K162" s="837">
        <v>1</v>
      </c>
      <c r="L162" s="849">
        <v>2</v>
      </c>
      <c r="M162" s="850">
        <v>76.08</v>
      </c>
    </row>
    <row r="163" spans="1:13" ht="14.4" customHeight="1" x14ac:dyDescent="0.3">
      <c r="A163" s="831" t="s">
        <v>1744</v>
      </c>
      <c r="B163" s="832" t="s">
        <v>1507</v>
      </c>
      <c r="C163" s="832" t="s">
        <v>2921</v>
      </c>
      <c r="D163" s="832" t="s">
        <v>2814</v>
      </c>
      <c r="E163" s="832" t="s">
        <v>2922</v>
      </c>
      <c r="F163" s="849">
        <v>3</v>
      </c>
      <c r="G163" s="849">
        <v>1811.16</v>
      </c>
      <c r="H163" s="837">
        <v>1</v>
      </c>
      <c r="I163" s="849"/>
      <c r="J163" s="849"/>
      <c r="K163" s="837">
        <v>0</v>
      </c>
      <c r="L163" s="849">
        <v>3</v>
      </c>
      <c r="M163" s="850">
        <v>1811.16</v>
      </c>
    </row>
    <row r="164" spans="1:13" ht="14.4" customHeight="1" x14ac:dyDescent="0.3">
      <c r="A164" s="831" t="s">
        <v>1744</v>
      </c>
      <c r="B164" s="832" t="s">
        <v>1527</v>
      </c>
      <c r="C164" s="832" t="s">
        <v>1528</v>
      </c>
      <c r="D164" s="832" t="s">
        <v>970</v>
      </c>
      <c r="E164" s="832" t="s">
        <v>1529</v>
      </c>
      <c r="F164" s="849"/>
      <c r="G164" s="849"/>
      <c r="H164" s="837">
        <v>0</v>
      </c>
      <c r="I164" s="849">
        <v>2</v>
      </c>
      <c r="J164" s="849">
        <v>450.12</v>
      </c>
      <c r="K164" s="837">
        <v>1</v>
      </c>
      <c r="L164" s="849">
        <v>2</v>
      </c>
      <c r="M164" s="850">
        <v>450.12</v>
      </c>
    </row>
    <row r="165" spans="1:13" ht="14.4" customHeight="1" x14ac:dyDescent="0.3">
      <c r="A165" s="831" t="s">
        <v>1744</v>
      </c>
      <c r="B165" s="832" t="s">
        <v>1445</v>
      </c>
      <c r="C165" s="832" t="s">
        <v>1446</v>
      </c>
      <c r="D165" s="832" t="s">
        <v>1447</v>
      </c>
      <c r="E165" s="832" t="s">
        <v>1448</v>
      </c>
      <c r="F165" s="849"/>
      <c r="G165" s="849"/>
      <c r="H165" s="837"/>
      <c r="I165" s="849">
        <v>2</v>
      </c>
      <c r="J165" s="849">
        <v>0</v>
      </c>
      <c r="K165" s="837"/>
      <c r="L165" s="849">
        <v>2</v>
      </c>
      <c r="M165" s="850">
        <v>0</v>
      </c>
    </row>
    <row r="166" spans="1:13" ht="14.4" customHeight="1" x14ac:dyDescent="0.3">
      <c r="A166" s="831" t="s">
        <v>1744</v>
      </c>
      <c r="B166" s="832" t="s">
        <v>1551</v>
      </c>
      <c r="C166" s="832" t="s">
        <v>1558</v>
      </c>
      <c r="D166" s="832" t="s">
        <v>1559</v>
      </c>
      <c r="E166" s="832" t="s">
        <v>1560</v>
      </c>
      <c r="F166" s="849"/>
      <c r="G166" s="849"/>
      <c r="H166" s="837">
        <v>0</v>
      </c>
      <c r="I166" s="849">
        <v>1</v>
      </c>
      <c r="J166" s="849">
        <v>4.7</v>
      </c>
      <c r="K166" s="837">
        <v>1</v>
      </c>
      <c r="L166" s="849">
        <v>1</v>
      </c>
      <c r="M166" s="850">
        <v>4.7</v>
      </c>
    </row>
    <row r="167" spans="1:13" ht="14.4" customHeight="1" x14ac:dyDescent="0.3">
      <c r="A167" s="831" t="s">
        <v>1744</v>
      </c>
      <c r="B167" s="832" t="s">
        <v>1340</v>
      </c>
      <c r="C167" s="832" t="s">
        <v>1341</v>
      </c>
      <c r="D167" s="832" t="s">
        <v>1342</v>
      </c>
      <c r="E167" s="832" t="s">
        <v>1343</v>
      </c>
      <c r="F167" s="849"/>
      <c r="G167" s="849"/>
      <c r="H167" s="837">
        <v>0</v>
      </c>
      <c r="I167" s="849">
        <v>4</v>
      </c>
      <c r="J167" s="849">
        <v>1656.28</v>
      </c>
      <c r="K167" s="837">
        <v>1</v>
      </c>
      <c r="L167" s="849">
        <v>4</v>
      </c>
      <c r="M167" s="850">
        <v>1656.28</v>
      </c>
    </row>
    <row r="168" spans="1:13" ht="14.4" customHeight="1" x14ac:dyDescent="0.3">
      <c r="A168" s="831" t="s">
        <v>1745</v>
      </c>
      <c r="B168" s="832" t="s">
        <v>1361</v>
      </c>
      <c r="C168" s="832" t="s">
        <v>1761</v>
      </c>
      <c r="D168" s="832" t="s">
        <v>1028</v>
      </c>
      <c r="E168" s="832" t="s">
        <v>1762</v>
      </c>
      <c r="F168" s="849"/>
      <c r="G168" s="849"/>
      <c r="H168" s="837">
        <v>0</v>
      </c>
      <c r="I168" s="849">
        <v>1</v>
      </c>
      <c r="J168" s="849">
        <v>736.33</v>
      </c>
      <c r="K168" s="837">
        <v>1</v>
      </c>
      <c r="L168" s="849">
        <v>1</v>
      </c>
      <c r="M168" s="850">
        <v>736.33</v>
      </c>
    </row>
    <row r="169" spans="1:13" ht="14.4" customHeight="1" x14ac:dyDescent="0.3">
      <c r="A169" s="831" t="s">
        <v>1745</v>
      </c>
      <c r="B169" s="832" t="s">
        <v>1527</v>
      </c>
      <c r="C169" s="832" t="s">
        <v>1530</v>
      </c>
      <c r="D169" s="832" t="s">
        <v>970</v>
      </c>
      <c r="E169" s="832" t="s">
        <v>1531</v>
      </c>
      <c r="F169" s="849"/>
      <c r="G169" s="849"/>
      <c r="H169" s="837">
        <v>0</v>
      </c>
      <c r="I169" s="849">
        <v>2</v>
      </c>
      <c r="J169" s="849">
        <v>308.72000000000003</v>
      </c>
      <c r="K169" s="837">
        <v>1</v>
      </c>
      <c r="L169" s="849">
        <v>2</v>
      </c>
      <c r="M169" s="850">
        <v>308.72000000000003</v>
      </c>
    </row>
    <row r="170" spans="1:13" ht="14.4" customHeight="1" x14ac:dyDescent="0.3">
      <c r="A170" s="831" t="s">
        <v>1745</v>
      </c>
      <c r="B170" s="832" t="s">
        <v>1527</v>
      </c>
      <c r="C170" s="832" t="s">
        <v>1528</v>
      </c>
      <c r="D170" s="832" t="s">
        <v>970</v>
      </c>
      <c r="E170" s="832" t="s">
        <v>1529</v>
      </c>
      <c r="F170" s="849"/>
      <c r="G170" s="849"/>
      <c r="H170" s="837">
        <v>0</v>
      </c>
      <c r="I170" s="849">
        <v>1</v>
      </c>
      <c r="J170" s="849">
        <v>225.06</v>
      </c>
      <c r="K170" s="837">
        <v>1</v>
      </c>
      <c r="L170" s="849">
        <v>1</v>
      </c>
      <c r="M170" s="850">
        <v>225.06</v>
      </c>
    </row>
    <row r="171" spans="1:13" ht="14.4" customHeight="1" x14ac:dyDescent="0.3">
      <c r="A171" s="831" t="s">
        <v>1745</v>
      </c>
      <c r="B171" s="832" t="s">
        <v>1445</v>
      </c>
      <c r="C171" s="832" t="s">
        <v>1446</v>
      </c>
      <c r="D171" s="832" t="s">
        <v>1447</v>
      </c>
      <c r="E171" s="832" t="s">
        <v>1448</v>
      </c>
      <c r="F171" s="849"/>
      <c r="G171" s="849"/>
      <c r="H171" s="837"/>
      <c r="I171" s="849">
        <v>1</v>
      </c>
      <c r="J171" s="849">
        <v>0</v>
      </c>
      <c r="K171" s="837"/>
      <c r="L171" s="849">
        <v>1</v>
      </c>
      <c r="M171" s="850">
        <v>0</v>
      </c>
    </row>
    <row r="172" spans="1:13" ht="14.4" customHeight="1" x14ac:dyDescent="0.3">
      <c r="A172" s="831" t="s">
        <v>1746</v>
      </c>
      <c r="B172" s="832" t="s">
        <v>1527</v>
      </c>
      <c r="C172" s="832" t="s">
        <v>1530</v>
      </c>
      <c r="D172" s="832" t="s">
        <v>970</v>
      </c>
      <c r="E172" s="832" t="s">
        <v>1531</v>
      </c>
      <c r="F172" s="849"/>
      <c r="G172" s="849"/>
      <c r="H172" s="837">
        <v>0</v>
      </c>
      <c r="I172" s="849">
        <v>2</v>
      </c>
      <c r="J172" s="849">
        <v>308.72000000000003</v>
      </c>
      <c r="K172" s="837">
        <v>1</v>
      </c>
      <c r="L172" s="849">
        <v>2</v>
      </c>
      <c r="M172" s="850">
        <v>308.72000000000003</v>
      </c>
    </row>
    <row r="173" spans="1:13" ht="14.4" customHeight="1" x14ac:dyDescent="0.3">
      <c r="A173" s="831" t="s">
        <v>1746</v>
      </c>
      <c r="B173" s="832" t="s">
        <v>1445</v>
      </c>
      <c r="C173" s="832" t="s">
        <v>1446</v>
      </c>
      <c r="D173" s="832" t="s">
        <v>1447</v>
      </c>
      <c r="E173" s="832" t="s">
        <v>1448</v>
      </c>
      <c r="F173" s="849"/>
      <c r="G173" s="849"/>
      <c r="H173" s="837"/>
      <c r="I173" s="849">
        <v>1</v>
      </c>
      <c r="J173" s="849">
        <v>0</v>
      </c>
      <c r="K173" s="837"/>
      <c r="L173" s="849">
        <v>1</v>
      </c>
      <c r="M173" s="850">
        <v>0</v>
      </c>
    </row>
    <row r="174" spans="1:13" ht="14.4" customHeight="1" x14ac:dyDescent="0.3">
      <c r="A174" s="831" t="s">
        <v>1747</v>
      </c>
      <c r="B174" s="832" t="s">
        <v>3165</v>
      </c>
      <c r="C174" s="832" t="s">
        <v>3099</v>
      </c>
      <c r="D174" s="832" t="s">
        <v>3100</v>
      </c>
      <c r="E174" s="832" t="s">
        <v>3101</v>
      </c>
      <c r="F174" s="849">
        <v>2</v>
      </c>
      <c r="G174" s="849">
        <v>414.64</v>
      </c>
      <c r="H174" s="837">
        <v>1</v>
      </c>
      <c r="I174" s="849"/>
      <c r="J174" s="849"/>
      <c r="K174" s="837">
        <v>0</v>
      </c>
      <c r="L174" s="849">
        <v>2</v>
      </c>
      <c r="M174" s="850">
        <v>414.64</v>
      </c>
    </row>
    <row r="175" spans="1:13" ht="14.4" customHeight="1" x14ac:dyDescent="0.3">
      <c r="A175" s="831" t="s">
        <v>1747</v>
      </c>
      <c r="B175" s="832" t="s">
        <v>3152</v>
      </c>
      <c r="C175" s="832" t="s">
        <v>3094</v>
      </c>
      <c r="D175" s="832" t="s">
        <v>3095</v>
      </c>
      <c r="E175" s="832" t="s">
        <v>2246</v>
      </c>
      <c r="F175" s="849">
        <v>2</v>
      </c>
      <c r="G175" s="849">
        <v>239.4</v>
      </c>
      <c r="H175" s="837">
        <v>1</v>
      </c>
      <c r="I175" s="849"/>
      <c r="J175" s="849"/>
      <c r="K175" s="837">
        <v>0</v>
      </c>
      <c r="L175" s="849">
        <v>2</v>
      </c>
      <c r="M175" s="850">
        <v>239.4</v>
      </c>
    </row>
    <row r="176" spans="1:13" ht="14.4" customHeight="1" x14ac:dyDescent="0.3">
      <c r="A176" s="831" t="s">
        <v>1747</v>
      </c>
      <c r="B176" s="832" t="s">
        <v>1445</v>
      </c>
      <c r="C176" s="832" t="s">
        <v>1446</v>
      </c>
      <c r="D176" s="832" t="s">
        <v>1447</v>
      </c>
      <c r="E176" s="832" t="s">
        <v>1448</v>
      </c>
      <c r="F176" s="849"/>
      <c r="G176" s="849"/>
      <c r="H176" s="837"/>
      <c r="I176" s="849">
        <v>1</v>
      </c>
      <c r="J176" s="849">
        <v>0</v>
      </c>
      <c r="K176" s="837"/>
      <c r="L176" s="849">
        <v>1</v>
      </c>
      <c r="M176" s="850">
        <v>0</v>
      </c>
    </row>
    <row r="177" spans="1:13" ht="14.4" customHeight="1" x14ac:dyDescent="0.3">
      <c r="A177" s="831" t="s">
        <v>1747</v>
      </c>
      <c r="B177" s="832" t="s">
        <v>1569</v>
      </c>
      <c r="C177" s="832" t="s">
        <v>3096</v>
      </c>
      <c r="D177" s="832" t="s">
        <v>3097</v>
      </c>
      <c r="E177" s="832" t="s">
        <v>2698</v>
      </c>
      <c r="F177" s="849">
        <v>1</v>
      </c>
      <c r="G177" s="849">
        <v>176.32</v>
      </c>
      <c r="H177" s="837">
        <v>1</v>
      </c>
      <c r="I177" s="849"/>
      <c r="J177" s="849"/>
      <c r="K177" s="837">
        <v>0</v>
      </c>
      <c r="L177" s="849">
        <v>1</v>
      </c>
      <c r="M177" s="850">
        <v>176.32</v>
      </c>
    </row>
    <row r="178" spans="1:13" ht="14.4" customHeight="1" x14ac:dyDescent="0.3">
      <c r="A178" s="831" t="s">
        <v>1747</v>
      </c>
      <c r="B178" s="832" t="s">
        <v>1465</v>
      </c>
      <c r="C178" s="832" t="s">
        <v>1832</v>
      </c>
      <c r="D178" s="832" t="s">
        <v>1833</v>
      </c>
      <c r="E178" s="832" t="s">
        <v>1834</v>
      </c>
      <c r="F178" s="849"/>
      <c r="G178" s="849"/>
      <c r="H178" s="837">
        <v>0</v>
      </c>
      <c r="I178" s="849">
        <v>20</v>
      </c>
      <c r="J178" s="849">
        <v>29020.799999999999</v>
      </c>
      <c r="K178" s="837">
        <v>1</v>
      </c>
      <c r="L178" s="849">
        <v>20</v>
      </c>
      <c r="M178" s="850">
        <v>29020.799999999999</v>
      </c>
    </row>
    <row r="179" spans="1:13" ht="14.4" customHeight="1" x14ac:dyDescent="0.3">
      <c r="A179" s="831" t="s">
        <v>1747</v>
      </c>
      <c r="B179" s="832" t="s">
        <v>1465</v>
      </c>
      <c r="C179" s="832" t="s">
        <v>3102</v>
      </c>
      <c r="D179" s="832" t="s">
        <v>3103</v>
      </c>
      <c r="E179" s="832" t="s">
        <v>3104</v>
      </c>
      <c r="F179" s="849"/>
      <c r="G179" s="849"/>
      <c r="H179" s="837">
        <v>0</v>
      </c>
      <c r="I179" s="849">
        <v>10</v>
      </c>
      <c r="J179" s="849">
        <v>1942.6</v>
      </c>
      <c r="K179" s="837">
        <v>1</v>
      </c>
      <c r="L179" s="849">
        <v>10</v>
      </c>
      <c r="M179" s="850">
        <v>1942.6</v>
      </c>
    </row>
    <row r="180" spans="1:13" ht="14.4" customHeight="1" x14ac:dyDescent="0.3">
      <c r="A180" s="831" t="s">
        <v>1747</v>
      </c>
      <c r="B180" s="832" t="s">
        <v>1340</v>
      </c>
      <c r="C180" s="832" t="s">
        <v>1341</v>
      </c>
      <c r="D180" s="832" t="s">
        <v>1342</v>
      </c>
      <c r="E180" s="832" t="s">
        <v>1343</v>
      </c>
      <c r="F180" s="849"/>
      <c r="G180" s="849"/>
      <c r="H180" s="837">
        <v>0</v>
      </c>
      <c r="I180" s="849">
        <v>6</v>
      </c>
      <c r="J180" s="849">
        <v>2484.42</v>
      </c>
      <c r="K180" s="837">
        <v>1</v>
      </c>
      <c r="L180" s="849">
        <v>6</v>
      </c>
      <c r="M180" s="850">
        <v>2484.42</v>
      </c>
    </row>
    <row r="181" spans="1:13" ht="14.4" customHeight="1" x14ac:dyDescent="0.3">
      <c r="A181" s="831" t="s">
        <v>1748</v>
      </c>
      <c r="B181" s="832" t="s">
        <v>1352</v>
      </c>
      <c r="C181" s="832" t="s">
        <v>2833</v>
      </c>
      <c r="D181" s="832" t="s">
        <v>2834</v>
      </c>
      <c r="E181" s="832" t="s">
        <v>2835</v>
      </c>
      <c r="F181" s="849">
        <v>2</v>
      </c>
      <c r="G181" s="849">
        <v>112.34</v>
      </c>
      <c r="H181" s="837">
        <v>1</v>
      </c>
      <c r="I181" s="849"/>
      <c r="J181" s="849"/>
      <c r="K181" s="837">
        <v>0</v>
      </c>
      <c r="L181" s="849">
        <v>2</v>
      </c>
      <c r="M181" s="850">
        <v>112.34</v>
      </c>
    </row>
    <row r="182" spans="1:13" ht="14.4" customHeight="1" x14ac:dyDescent="0.3">
      <c r="A182" s="831" t="s">
        <v>1748</v>
      </c>
      <c r="B182" s="832" t="s">
        <v>3158</v>
      </c>
      <c r="C182" s="832" t="s">
        <v>2828</v>
      </c>
      <c r="D182" s="832" t="s">
        <v>2587</v>
      </c>
      <c r="E182" s="832" t="s">
        <v>2588</v>
      </c>
      <c r="F182" s="849">
        <v>1</v>
      </c>
      <c r="G182" s="849">
        <v>300.33</v>
      </c>
      <c r="H182" s="837">
        <v>1</v>
      </c>
      <c r="I182" s="849"/>
      <c r="J182" s="849"/>
      <c r="K182" s="837">
        <v>0</v>
      </c>
      <c r="L182" s="849">
        <v>1</v>
      </c>
      <c r="M182" s="850">
        <v>300.33</v>
      </c>
    </row>
    <row r="183" spans="1:13" ht="14.4" customHeight="1" x14ac:dyDescent="0.3">
      <c r="A183" s="831" t="s">
        <v>1748</v>
      </c>
      <c r="B183" s="832" t="s">
        <v>3144</v>
      </c>
      <c r="C183" s="832" t="s">
        <v>2206</v>
      </c>
      <c r="D183" s="832" t="s">
        <v>2207</v>
      </c>
      <c r="E183" s="832" t="s">
        <v>1933</v>
      </c>
      <c r="F183" s="849">
        <v>1</v>
      </c>
      <c r="G183" s="849">
        <v>105.32</v>
      </c>
      <c r="H183" s="837">
        <v>1</v>
      </c>
      <c r="I183" s="849"/>
      <c r="J183" s="849"/>
      <c r="K183" s="837">
        <v>0</v>
      </c>
      <c r="L183" s="849">
        <v>1</v>
      </c>
      <c r="M183" s="850">
        <v>105.32</v>
      </c>
    </row>
    <row r="184" spans="1:13" ht="14.4" customHeight="1" x14ac:dyDescent="0.3">
      <c r="A184" s="831" t="s">
        <v>1748</v>
      </c>
      <c r="B184" s="832" t="s">
        <v>3144</v>
      </c>
      <c r="C184" s="832" t="s">
        <v>2817</v>
      </c>
      <c r="D184" s="832" t="s">
        <v>2818</v>
      </c>
      <c r="E184" s="832" t="s">
        <v>2819</v>
      </c>
      <c r="F184" s="849">
        <v>1</v>
      </c>
      <c r="G184" s="849">
        <v>58.52</v>
      </c>
      <c r="H184" s="837">
        <v>1</v>
      </c>
      <c r="I184" s="849"/>
      <c r="J184" s="849"/>
      <c r="K184" s="837">
        <v>0</v>
      </c>
      <c r="L184" s="849">
        <v>1</v>
      </c>
      <c r="M184" s="850">
        <v>58.52</v>
      </c>
    </row>
    <row r="185" spans="1:13" ht="14.4" customHeight="1" x14ac:dyDescent="0.3">
      <c r="A185" s="831" t="s">
        <v>1748</v>
      </c>
      <c r="B185" s="832" t="s">
        <v>1488</v>
      </c>
      <c r="C185" s="832" t="s">
        <v>2836</v>
      </c>
      <c r="D185" s="832" t="s">
        <v>2837</v>
      </c>
      <c r="E185" s="832" t="s">
        <v>2838</v>
      </c>
      <c r="F185" s="849">
        <v>1</v>
      </c>
      <c r="G185" s="849">
        <v>158.99</v>
      </c>
      <c r="H185" s="837">
        <v>1</v>
      </c>
      <c r="I185" s="849"/>
      <c r="J185" s="849"/>
      <c r="K185" s="837">
        <v>0</v>
      </c>
      <c r="L185" s="849">
        <v>1</v>
      </c>
      <c r="M185" s="850">
        <v>158.99</v>
      </c>
    </row>
    <row r="186" spans="1:13" ht="14.4" customHeight="1" x14ac:dyDescent="0.3">
      <c r="A186" s="831" t="s">
        <v>1748</v>
      </c>
      <c r="B186" s="832" t="s">
        <v>1507</v>
      </c>
      <c r="C186" s="832" t="s">
        <v>2813</v>
      </c>
      <c r="D186" s="832" t="s">
        <v>2814</v>
      </c>
      <c r="E186" s="832" t="s">
        <v>2604</v>
      </c>
      <c r="F186" s="849">
        <v>1</v>
      </c>
      <c r="G186" s="849">
        <v>196.2</v>
      </c>
      <c r="H186" s="837">
        <v>1</v>
      </c>
      <c r="I186" s="849"/>
      <c r="J186" s="849"/>
      <c r="K186" s="837">
        <v>0</v>
      </c>
      <c r="L186" s="849">
        <v>1</v>
      </c>
      <c r="M186" s="850">
        <v>196.2</v>
      </c>
    </row>
    <row r="187" spans="1:13" ht="14.4" customHeight="1" x14ac:dyDescent="0.3">
      <c r="A187" s="831" t="s">
        <v>1748</v>
      </c>
      <c r="B187" s="832" t="s">
        <v>1507</v>
      </c>
      <c r="C187" s="832" t="s">
        <v>2815</v>
      </c>
      <c r="D187" s="832" t="s">
        <v>2814</v>
      </c>
      <c r="E187" s="832" t="s">
        <v>2816</v>
      </c>
      <c r="F187" s="849">
        <v>1</v>
      </c>
      <c r="G187" s="849">
        <v>392.41</v>
      </c>
      <c r="H187" s="837">
        <v>1</v>
      </c>
      <c r="I187" s="849"/>
      <c r="J187" s="849"/>
      <c r="K187" s="837">
        <v>0</v>
      </c>
      <c r="L187" s="849">
        <v>1</v>
      </c>
      <c r="M187" s="850">
        <v>392.41</v>
      </c>
    </row>
    <row r="188" spans="1:13" ht="14.4" customHeight="1" x14ac:dyDescent="0.3">
      <c r="A188" s="831" t="s">
        <v>1748</v>
      </c>
      <c r="B188" s="832" t="s">
        <v>1406</v>
      </c>
      <c r="C188" s="832" t="s">
        <v>2839</v>
      </c>
      <c r="D188" s="832" t="s">
        <v>2697</v>
      </c>
      <c r="E188" s="832" t="s">
        <v>2840</v>
      </c>
      <c r="F188" s="849">
        <v>1</v>
      </c>
      <c r="G188" s="849">
        <v>661.62</v>
      </c>
      <c r="H188" s="837">
        <v>1</v>
      </c>
      <c r="I188" s="849"/>
      <c r="J188" s="849"/>
      <c r="K188" s="837">
        <v>0</v>
      </c>
      <c r="L188" s="849">
        <v>1</v>
      </c>
      <c r="M188" s="850">
        <v>661.62</v>
      </c>
    </row>
    <row r="189" spans="1:13" ht="14.4" customHeight="1" x14ac:dyDescent="0.3">
      <c r="A189" s="831" t="s">
        <v>1748</v>
      </c>
      <c r="B189" s="832" t="s">
        <v>1511</v>
      </c>
      <c r="C189" s="832" t="s">
        <v>2825</v>
      </c>
      <c r="D189" s="832" t="s">
        <v>2826</v>
      </c>
      <c r="E189" s="832" t="s">
        <v>2827</v>
      </c>
      <c r="F189" s="849"/>
      <c r="G189" s="849"/>
      <c r="H189" s="837">
        <v>0</v>
      </c>
      <c r="I189" s="849">
        <v>1</v>
      </c>
      <c r="J189" s="849">
        <v>416.52</v>
      </c>
      <c r="K189" s="837">
        <v>1</v>
      </c>
      <c r="L189" s="849">
        <v>1</v>
      </c>
      <c r="M189" s="850">
        <v>416.52</v>
      </c>
    </row>
    <row r="190" spans="1:13" ht="14.4" customHeight="1" x14ac:dyDescent="0.3">
      <c r="A190" s="831" t="s">
        <v>1748</v>
      </c>
      <c r="B190" s="832" t="s">
        <v>1527</v>
      </c>
      <c r="C190" s="832" t="s">
        <v>1530</v>
      </c>
      <c r="D190" s="832" t="s">
        <v>970</v>
      </c>
      <c r="E190" s="832" t="s">
        <v>1531</v>
      </c>
      <c r="F190" s="849"/>
      <c r="G190" s="849"/>
      <c r="H190" s="837">
        <v>0</v>
      </c>
      <c r="I190" s="849">
        <v>2</v>
      </c>
      <c r="J190" s="849">
        <v>308.72000000000003</v>
      </c>
      <c r="K190" s="837">
        <v>1</v>
      </c>
      <c r="L190" s="849">
        <v>2</v>
      </c>
      <c r="M190" s="850">
        <v>308.72000000000003</v>
      </c>
    </row>
    <row r="191" spans="1:13" ht="14.4" customHeight="1" x14ac:dyDescent="0.3">
      <c r="A191" s="831" t="s">
        <v>1748</v>
      </c>
      <c r="B191" s="832" t="s">
        <v>1547</v>
      </c>
      <c r="C191" s="832" t="s">
        <v>1888</v>
      </c>
      <c r="D191" s="832" t="s">
        <v>1889</v>
      </c>
      <c r="E191" s="832" t="s">
        <v>1890</v>
      </c>
      <c r="F191" s="849">
        <v>2</v>
      </c>
      <c r="G191" s="849">
        <v>96.84</v>
      </c>
      <c r="H191" s="837">
        <v>1</v>
      </c>
      <c r="I191" s="849"/>
      <c r="J191" s="849"/>
      <c r="K191" s="837">
        <v>0</v>
      </c>
      <c r="L191" s="849">
        <v>2</v>
      </c>
      <c r="M191" s="850">
        <v>96.84</v>
      </c>
    </row>
    <row r="192" spans="1:13" ht="14.4" customHeight="1" x14ac:dyDescent="0.3">
      <c r="A192" s="831" t="s">
        <v>1749</v>
      </c>
      <c r="B192" s="832" t="s">
        <v>1527</v>
      </c>
      <c r="C192" s="832" t="s">
        <v>1530</v>
      </c>
      <c r="D192" s="832" t="s">
        <v>970</v>
      </c>
      <c r="E192" s="832" t="s">
        <v>1531</v>
      </c>
      <c r="F192" s="849"/>
      <c r="G192" s="849"/>
      <c r="H192" s="837">
        <v>0</v>
      </c>
      <c r="I192" s="849">
        <v>1</v>
      </c>
      <c r="J192" s="849">
        <v>154.36000000000001</v>
      </c>
      <c r="K192" s="837">
        <v>1</v>
      </c>
      <c r="L192" s="849">
        <v>1</v>
      </c>
      <c r="M192" s="850">
        <v>154.36000000000001</v>
      </c>
    </row>
    <row r="193" spans="1:13" ht="14.4" customHeight="1" x14ac:dyDescent="0.3">
      <c r="A193" s="831" t="s">
        <v>1749</v>
      </c>
      <c r="B193" s="832" t="s">
        <v>1547</v>
      </c>
      <c r="C193" s="832" t="s">
        <v>1548</v>
      </c>
      <c r="D193" s="832" t="s">
        <v>853</v>
      </c>
      <c r="E193" s="832" t="s">
        <v>847</v>
      </c>
      <c r="F193" s="849"/>
      <c r="G193" s="849"/>
      <c r="H193" s="837">
        <v>0</v>
      </c>
      <c r="I193" s="849">
        <v>1</v>
      </c>
      <c r="J193" s="849">
        <v>48.42</v>
      </c>
      <c r="K193" s="837">
        <v>1</v>
      </c>
      <c r="L193" s="849">
        <v>1</v>
      </c>
      <c r="M193" s="850">
        <v>48.42</v>
      </c>
    </row>
    <row r="194" spans="1:13" ht="14.4" customHeight="1" x14ac:dyDescent="0.3">
      <c r="A194" s="831" t="s">
        <v>1749</v>
      </c>
      <c r="B194" s="832" t="s">
        <v>1547</v>
      </c>
      <c r="C194" s="832" t="s">
        <v>1888</v>
      </c>
      <c r="D194" s="832" t="s">
        <v>1889</v>
      </c>
      <c r="E194" s="832" t="s">
        <v>1890</v>
      </c>
      <c r="F194" s="849">
        <v>2</v>
      </c>
      <c r="G194" s="849">
        <v>96.84</v>
      </c>
      <c r="H194" s="837">
        <v>1</v>
      </c>
      <c r="I194" s="849"/>
      <c r="J194" s="849"/>
      <c r="K194" s="837">
        <v>0</v>
      </c>
      <c r="L194" s="849">
        <v>2</v>
      </c>
      <c r="M194" s="850">
        <v>96.84</v>
      </c>
    </row>
    <row r="195" spans="1:13" ht="14.4" customHeight="1" x14ac:dyDescent="0.3">
      <c r="A195" s="831" t="s">
        <v>1749</v>
      </c>
      <c r="B195" s="832" t="s">
        <v>1340</v>
      </c>
      <c r="C195" s="832" t="s">
        <v>1341</v>
      </c>
      <c r="D195" s="832" t="s">
        <v>1342</v>
      </c>
      <c r="E195" s="832" t="s">
        <v>1343</v>
      </c>
      <c r="F195" s="849"/>
      <c r="G195" s="849"/>
      <c r="H195" s="837">
        <v>0</v>
      </c>
      <c r="I195" s="849">
        <v>8</v>
      </c>
      <c r="J195" s="849">
        <v>3312.56</v>
      </c>
      <c r="K195" s="837">
        <v>1</v>
      </c>
      <c r="L195" s="849">
        <v>8</v>
      </c>
      <c r="M195" s="850">
        <v>3312.56</v>
      </c>
    </row>
    <row r="196" spans="1:13" ht="14.4" customHeight="1" x14ac:dyDescent="0.3">
      <c r="A196" s="831" t="s">
        <v>1750</v>
      </c>
      <c r="B196" s="832" t="s">
        <v>1406</v>
      </c>
      <c r="C196" s="832" t="s">
        <v>2896</v>
      </c>
      <c r="D196" s="832" t="s">
        <v>2697</v>
      </c>
      <c r="E196" s="832" t="s">
        <v>2897</v>
      </c>
      <c r="F196" s="849">
        <v>2</v>
      </c>
      <c r="G196" s="849">
        <v>860.1</v>
      </c>
      <c r="H196" s="837">
        <v>1</v>
      </c>
      <c r="I196" s="849"/>
      <c r="J196" s="849"/>
      <c r="K196" s="837">
        <v>0</v>
      </c>
      <c r="L196" s="849">
        <v>2</v>
      </c>
      <c r="M196" s="850">
        <v>860.1</v>
      </c>
    </row>
    <row r="197" spans="1:13" ht="14.4" customHeight="1" x14ac:dyDescent="0.3">
      <c r="A197" s="831" t="s">
        <v>1750</v>
      </c>
      <c r="B197" s="832" t="s">
        <v>3166</v>
      </c>
      <c r="C197" s="832" t="s">
        <v>2894</v>
      </c>
      <c r="D197" s="832" t="s">
        <v>2895</v>
      </c>
      <c r="E197" s="832" t="s">
        <v>1409</v>
      </c>
      <c r="F197" s="849">
        <v>3</v>
      </c>
      <c r="G197" s="849">
        <v>2384.04</v>
      </c>
      <c r="H197" s="837">
        <v>1</v>
      </c>
      <c r="I197" s="849"/>
      <c r="J197" s="849"/>
      <c r="K197" s="837">
        <v>0</v>
      </c>
      <c r="L197" s="849">
        <v>3</v>
      </c>
      <c r="M197" s="850">
        <v>2384.04</v>
      </c>
    </row>
    <row r="198" spans="1:13" ht="14.4" customHeight="1" x14ac:dyDescent="0.3">
      <c r="A198" s="831" t="s">
        <v>1750</v>
      </c>
      <c r="B198" s="832" t="s">
        <v>1456</v>
      </c>
      <c r="C198" s="832" t="s">
        <v>1459</v>
      </c>
      <c r="D198" s="832" t="s">
        <v>790</v>
      </c>
      <c r="E198" s="832" t="s">
        <v>1460</v>
      </c>
      <c r="F198" s="849"/>
      <c r="G198" s="849"/>
      <c r="H198" s="837"/>
      <c r="I198" s="849">
        <v>1</v>
      </c>
      <c r="J198" s="849">
        <v>0</v>
      </c>
      <c r="K198" s="837"/>
      <c r="L198" s="849">
        <v>1</v>
      </c>
      <c r="M198" s="850">
        <v>0</v>
      </c>
    </row>
    <row r="199" spans="1:13" ht="14.4" customHeight="1" x14ac:dyDescent="0.3">
      <c r="A199" s="831" t="s">
        <v>1751</v>
      </c>
      <c r="B199" s="832" t="s">
        <v>1445</v>
      </c>
      <c r="C199" s="832" t="s">
        <v>1446</v>
      </c>
      <c r="D199" s="832" t="s">
        <v>1447</v>
      </c>
      <c r="E199" s="832" t="s">
        <v>1448</v>
      </c>
      <c r="F199" s="849"/>
      <c r="G199" s="849"/>
      <c r="H199" s="837"/>
      <c r="I199" s="849">
        <v>4</v>
      </c>
      <c r="J199" s="849">
        <v>0</v>
      </c>
      <c r="K199" s="837"/>
      <c r="L199" s="849">
        <v>4</v>
      </c>
      <c r="M199" s="850">
        <v>0</v>
      </c>
    </row>
    <row r="200" spans="1:13" ht="14.4" customHeight="1" thickBot="1" x14ac:dyDescent="0.35">
      <c r="A200" s="839" t="s">
        <v>1751</v>
      </c>
      <c r="B200" s="840" t="s">
        <v>1340</v>
      </c>
      <c r="C200" s="840" t="s">
        <v>1341</v>
      </c>
      <c r="D200" s="840" t="s">
        <v>1342</v>
      </c>
      <c r="E200" s="840" t="s">
        <v>1343</v>
      </c>
      <c r="F200" s="851"/>
      <c r="G200" s="851"/>
      <c r="H200" s="845">
        <v>0</v>
      </c>
      <c r="I200" s="851">
        <v>1</v>
      </c>
      <c r="J200" s="851">
        <v>414.07</v>
      </c>
      <c r="K200" s="845">
        <v>1</v>
      </c>
      <c r="L200" s="851">
        <v>1</v>
      </c>
      <c r="M200" s="852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553</v>
      </c>
      <c r="B5" s="730" t="s">
        <v>554</v>
      </c>
      <c r="C5" s="731" t="s">
        <v>555</v>
      </c>
      <c r="D5" s="731" t="s">
        <v>555</v>
      </c>
      <c r="E5" s="731"/>
      <c r="F5" s="731" t="s">
        <v>555</v>
      </c>
      <c r="G5" s="731" t="s">
        <v>555</v>
      </c>
      <c r="H5" s="731" t="s">
        <v>555</v>
      </c>
      <c r="I5" s="732" t="s">
        <v>555</v>
      </c>
      <c r="J5" s="733" t="s">
        <v>73</v>
      </c>
    </row>
    <row r="6" spans="1:10" ht="14.4" customHeight="1" x14ac:dyDescent="0.3">
      <c r="A6" s="729" t="s">
        <v>553</v>
      </c>
      <c r="B6" s="730" t="s">
        <v>3168</v>
      </c>
      <c r="C6" s="731">
        <v>0.68969000000000003</v>
      </c>
      <c r="D6" s="731">
        <v>5.4444400000000002</v>
      </c>
      <c r="E6" s="731"/>
      <c r="F6" s="731">
        <v>0</v>
      </c>
      <c r="G6" s="731">
        <v>8.3333330078125005</v>
      </c>
      <c r="H6" s="731">
        <v>-8.3333330078125005</v>
      </c>
      <c r="I6" s="732">
        <v>0</v>
      </c>
      <c r="J6" s="733" t="s">
        <v>1</v>
      </c>
    </row>
    <row r="7" spans="1:10" ht="14.4" customHeight="1" x14ac:dyDescent="0.3">
      <c r="A7" s="729" t="s">
        <v>553</v>
      </c>
      <c r="B7" s="730" t="s">
        <v>3169</v>
      </c>
      <c r="C7" s="731">
        <v>19.612560000000002</v>
      </c>
      <c r="D7" s="731">
        <v>29.418839999999999</v>
      </c>
      <c r="E7" s="731"/>
      <c r="F7" s="731">
        <v>14.70942</v>
      </c>
      <c r="G7" s="731">
        <v>6.6666665039062503</v>
      </c>
      <c r="H7" s="731">
        <v>8.0427534960937486</v>
      </c>
      <c r="I7" s="732">
        <v>2.206413053867506</v>
      </c>
      <c r="J7" s="733" t="s">
        <v>1</v>
      </c>
    </row>
    <row r="8" spans="1:10" ht="14.4" customHeight="1" x14ac:dyDescent="0.3">
      <c r="A8" s="729" t="s">
        <v>553</v>
      </c>
      <c r="B8" s="730" t="s">
        <v>3170</v>
      </c>
      <c r="C8" s="731">
        <v>4.7476200000000004</v>
      </c>
      <c r="D8" s="731">
        <v>0.60984000000000005</v>
      </c>
      <c r="E8" s="731"/>
      <c r="F8" s="731">
        <v>3.1973799999999999</v>
      </c>
      <c r="G8" s="731">
        <v>9.999999725341798</v>
      </c>
      <c r="H8" s="731">
        <v>-6.8026197253417982</v>
      </c>
      <c r="I8" s="732">
        <v>0.31973800878186664</v>
      </c>
      <c r="J8" s="733" t="s">
        <v>1</v>
      </c>
    </row>
    <row r="9" spans="1:10" ht="14.4" customHeight="1" x14ac:dyDescent="0.3">
      <c r="A9" s="729" t="s">
        <v>553</v>
      </c>
      <c r="B9" s="730" t="s">
        <v>3171</v>
      </c>
      <c r="C9" s="731">
        <v>0.50114000000000003</v>
      </c>
      <c r="D9" s="731">
        <v>0.24284999999999998</v>
      </c>
      <c r="E9" s="731"/>
      <c r="F9" s="731">
        <v>0.81764999999999999</v>
      </c>
      <c r="G9" s="731">
        <v>0.83333330535888672</v>
      </c>
      <c r="H9" s="731">
        <v>-1.5683305358886734E-2</v>
      </c>
      <c r="I9" s="732">
        <v>0.98118003293756217</v>
      </c>
      <c r="J9" s="733" t="s">
        <v>1</v>
      </c>
    </row>
    <row r="10" spans="1:10" ht="14.4" customHeight="1" x14ac:dyDescent="0.3">
      <c r="A10" s="729" t="s">
        <v>553</v>
      </c>
      <c r="B10" s="730" t="s">
        <v>3172</v>
      </c>
      <c r="C10" s="731">
        <v>107.34662999999999</v>
      </c>
      <c r="D10" s="731">
        <v>127.70260999999999</v>
      </c>
      <c r="E10" s="731"/>
      <c r="F10" s="731">
        <v>138.72925999999998</v>
      </c>
      <c r="G10" s="731">
        <v>164.16666442871096</v>
      </c>
      <c r="H10" s="731">
        <v>-25.437404428710977</v>
      </c>
      <c r="I10" s="732">
        <v>0.84505134146916216</v>
      </c>
      <c r="J10" s="733" t="s">
        <v>1</v>
      </c>
    </row>
    <row r="11" spans="1:10" ht="14.4" customHeight="1" x14ac:dyDescent="0.3">
      <c r="A11" s="729" t="s">
        <v>553</v>
      </c>
      <c r="B11" s="730" t="s">
        <v>3173</v>
      </c>
      <c r="C11" s="731">
        <v>583.16869999999983</v>
      </c>
      <c r="D11" s="731">
        <v>871.53805</v>
      </c>
      <c r="E11" s="731"/>
      <c r="F11" s="731">
        <v>381.47971000000001</v>
      </c>
      <c r="G11" s="731">
        <v>745.00001416015618</v>
      </c>
      <c r="H11" s="731">
        <v>-363.52030416015617</v>
      </c>
      <c r="I11" s="732">
        <v>0.51205329228086638</v>
      </c>
      <c r="J11" s="733" t="s">
        <v>1</v>
      </c>
    </row>
    <row r="12" spans="1:10" ht="14.4" customHeight="1" x14ac:dyDescent="0.3">
      <c r="A12" s="729" t="s">
        <v>553</v>
      </c>
      <c r="B12" s="730" t="s">
        <v>3174</v>
      </c>
      <c r="C12" s="731">
        <v>25.266299999999998</v>
      </c>
      <c r="D12" s="731">
        <v>28.224800000000002</v>
      </c>
      <c r="E12" s="731"/>
      <c r="F12" s="731">
        <v>32.811700000000002</v>
      </c>
      <c r="G12" s="731">
        <v>36.666667480468746</v>
      </c>
      <c r="H12" s="731">
        <v>-3.8549674804687442</v>
      </c>
      <c r="I12" s="732">
        <v>0.89486452559338336</v>
      </c>
      <c r="J12" s="733" t="s">
        <v>1</v>
      </c>
    </row>
    <row r="13" spans="1:10" ht="14.4" customHeight="1" x14ac:dyDescent="0.3">
      <c r="A13" s="729" t="s">
        <v>553</v>
      </c>
      <c r="B13" s="730" t="s">
        <v>3175</v>
      </c>
      <c r="C13" s="731">
        <v>1.35792</v>
      </c>
      <c r="D13" s="731">
        <v>1.7798399999999999</v>
      </c>
      <c r="E13" s="731"/>
      <c r="F13" s="731">
        <v>0</v>
      </c>
      <c r="G13" s="731">
        <v>5.8333332824707025</v>
      </c>
      <c r="H13" s="731">
        <v>-5.8333332824707025</v>
      </c>
      <c r="I13" s="732">
        <v>0</v>
      </c>
      <c r="J13" s="733" t="s">
        <v>1</v>
      </c>
    </row>
    <row r="14" spans="1:10" ht="14.4" customHeight="1" x14ac:dyDescent="0.3">
      <c r="A14" s="729" t="s">
        <v>553</v>
      </c>
      <c r="B14" s="730" t="s">
        <v>3176</v>
      </c>
      <c r="C14" s="731">
        <v>5.9569999999999999</v>
      </c>
      <c r="D14" s="731">
        <v>8.9190000000000005</v>
      </c>
      <c r="E14" s="731"/>
      <c r="F14" s="731">
        <v>27.453149999999997</v>
      </c>
      <c r="G14" s="731">
        <v>16.666666137695312</v>
      </c>
      <c r="H14" s="731">
        <v>10.786483862304685</v>
      </c>
      <c r="I14" s="732">
        <v>1.6471890522789492</v>
      </c>
      <c r="J14" s="733" t="s">
        <v>1</v>
      </c>
    </row>
    <row r="15" spans="1:10" ht="14.4" customHeight="1" x14ac:dyDescent="0.3">
      <c r="A15" s="729" t="s">
        <v>553</v>
      </c>
      <c r="B15" s="730" t="s">
        <v>3177</v>
      </c>
      <c r="C15" s="731">
        <v>39.471739999999997</v>
      </c>
      <c r="D15" s="731">
        <v>45.992339999999999</v>
      </c>
      <c r="E15" s="731"/>
      <c r="F15" s="731">
        <v>40.577150000000003</v>
      </c>
      <c r="G15" s="731">
        <v>43.499998077392583</v>
      </c>
      <c r="H15" s="731">
        <v>-2.9228480773925796</v>
      </c>
      <c r="I15" s="732">
        <v>0.93280808720514374</v>
      </c>
      <c r="J15" s="733" t="s">
        <v>1</v>
      </c>
    </row>
    <row r="16" spans="1:10" ht="14.4" customHeight="1" x14ac:dyDescent="0.3">
      <c r="A16" s="729" t="s">
        <v>553</v>
      </c>
      <c r="B16" s="730" t="s">
        <v>3178</v>
      </c>
      <c r="C16" s="731">
        <v>25.57602</v>
      </c>
      <c r="D16" s="731">
        <v>26.994579999999999</v>
      </c>
      <c r="E16" s="731"/>
      <c r="F16" s="731">
        <v>20.148310000000002</v>
      </c>
      <c r="G16" s="731">
        <v>33.07147729492187</v>
      </c>
      <c r="H16" s="731">
        <v>-12.923167294921868</v>
      </c>
      <c r="I16" s="732">
        <v>0.60923525793308841</v>
      </c>
      <c r="J16" s="733" t="s">
        <v>1</v>
      </c>
    </row>
    <row r="17" spans="1:10" ht="14.4" customHeight="1" x14ac:dyDescent="0.3">
      <c r="A17" s="729" t="s">
        <v>553</v>
      </c>
      <c r="B17" s="730" t="s">
        <v>3179</v>
      </c>
      <c r="C17" s="731">
        <v>0</v>
      </c>
      <c r="D17" s="731">
        <v>1.242</v>
      </c>
      <c r="E17" s="731"/>
      <c r="F17" s="731">
        <v>0</v>
      </c>
      <c r="G17" s="731">
        <v>0.83333331298828128</v>
      </c>
      <c r="H17" s="731">
        <v>-0.83333331298828128</v>
      </c>
      <c r="I17" s="732">
        <v>0</v>
      </c>
      <c r="J17" s="733" t="s">
        <v>1</v>
      </c>
    </row>
    <row r="18" spans="1:10" ht="14.4" customHeight="1" x14ac:dyDescent="0.3">
      <c r="A18" s="729" t="s">
        <v>553</v>
      </c>
      <c r="B18" s="730" t="s">
        <v>3180</v>
      </c>
      <c r="C18" s="731">
        <v>11.53529</v>
      </c>
      <c r="D18" s="731">
        <v>12.88965</v>
      </c>
      <c r="E18" s="731"/>
      <c r="F18" s="731">
        <v>12.538489999999999</v>
      </c>
      <c r="G18" s="731">
        <v>15.000000305175782</v>
      </c>
      <c r="H18" s="731">
        <v>-2.4615103051757821</v>
      </c>
      <c r="I18" s="732">
        <v>0.83589931632691816</v>
      </c>
      <c r="J18" s="733" t="s">
        <v>1</v>
      </c>
    </row>
    <row r="19" spans="1:10" ht="14.4" customHeight="1" x14ac:dyDescent="0.3">
      <c r="A19" s="729" t="s">
        <v>553</v>
      </c>
      <c r="B19" s="730" t="s">
        <v>3181</v>
      </c>
      <c r="C19" s="731">
        <v>1715.0073200000004</v>
      </c>
      <c r="D19" s="731">
        <v>3082.7541199999996</v>
      </c>
      <c r="E19" s="731"/>
      <c r="F19" s="731">
        <v>1079.9697999999999</v>
      </c>
      <c r="G19" s="731">
        <v>2184.1666337890629</v>
      </c>
      <c r="H19" s="731">
        <v>-1104.196833789063</v>
      </c>
      <c r="I19" s="732">
        <v>0.49445394105599111</v>
      </c>
      <c r="J19" s="733" t="s">
        <v>1</v>
      </c>
    </row>
    <row r="20" spans="1:10" ht="14.4" customHeight="1" x14ac:dyDescent="0.3">
      <c r="A20" s="729" t="s">
        <v>553</v>
      </c>
      <c r="B20" s="730" t="s">
        <v>3182</v>
      </c>
      <c r="C20" s="731">
        <v>0</v>
      </c>
      <c r="D20" s="731">
        <v>0</v>
      </c>
      <c r="E20" s="731"/>
      <c r="F20" s="731">
        <v>5.5260600000000002</v>
      </c>
      <c r="G20" s="731">
        <v>68.333335937499996</v>
      </c>
      <c r="H20" s="731">
        <v>-62.807275937499995</v>
      </c>
      <c r="I20" s="732">
        <v>8.0869167649803064E-2</v>
      </c>
      <c r="J20" s="733" t="s">
        <v>1</v>
      </c>
    </row>
    <row r="21" spans="1:10" ht="14.4" customHeight="1" x14ac:dyDescent="0.3">
      <c r="A21" s="729" t="s">
        <v>553</v>
      </c>
      <c r="B21" s="730" t="s">
        <v>564</v>
      </c>
      <c r="C21" s="731">
        <v>2540.2379300000002</v>
      </c>
      <c r="D21" s="731">
        <v>4243.7529599999998</v>
      </c>
      <c r="E21" s="731"/>
      <c r="F21" s="731">
        <v>1757.9580799999997</v>
      </c>
      <c r="G21" s="731">
        <v>3339.0714567489626</v>
      </c>
      <c r="H21" s="731">
        <v>-1581.113376748963</v>
      </c>
      <c r="I21" s="732">
        <v>0.52648111990739166</v>
      </c>
      <c r="J21" s="733" t="s">
        <v>565</v>
      </c>
    </row>
    <row r="23" spans="1:10" ht="14.4" customHeight="1" x14ac:dyDescent="0.3">
      <c r="A23" s="729" t="s">
        <v>553</v>
      </c>
      <c r="B23" s="730" t="s">
        <v>554</v>
      </c>
      <c r="C23" s="731" t="s">
        <v>555</v>
      </c>
      <c r="D23" s="731" t="s">
        <v>555</v>
      </c>
      <c r="E23" s="731"/>
      <c r="F23" s="731" t="s">
        <v>555</v>
      </c>
      <c r="G23" s="731" t="s">
        <v>555</v>
      </c>
      <c r="H23" s="731" t="s">
        <v>555</v>
      </c>
      <c r="I23" s="732" t="s">
        <v>555</v>
      </c>
      <c r="J23" s="733" t="s">
        <v>73</v>
      </c>
    </row>
    <row r="24" spans="1:10" ht="14.4" customHeight="1" x14ac:dyDescent="0.3">
      <c r="A24" s="729" t="s">
        <v>566</v>
      </c>
      <c r="B24" s="730" t="s">
        <v>567</v>
      </c>
      <c r="C24" s="731" t="s">
        <v>555</v>
      </c>
      <c r="D24" s="731" t="s">
        <v>555</v>
      </c>
      <c r="E24" s="731"/>
      <c r="F24" s="731" t="s">
        <v>555</v>
      </c>
      <c r="G24" s="731" t="s">
        <v>555</v>
      </c>
      <c r="H24" s="731" t="s">
        <v>555</v>
      </c>
      <c r="I24" s="732" t="s">
        <v>555</v>
      </c>
      <c r="J24" s="733" t="s">
        <v>0</v>
      </c>
    </row>
    <row r="25" spans="1:10" ht="14.4" customHeight="1" x14ac:dyDescent="0.3">
      <c r="A25" s="729" t="s">
        <v>566</v>
      </c>
      <c r="B25" s="730" t="s">
        <v>3170</v>
      </c>
      <c r="C25" s="731">
        <v>2.7888000000000002</v>
      </c>
      <c r="D25" s="731">
        <v>0.15246000000000001</v>
      </c>
      <c r="E25" s="731"/>
      <c r="F25" s="731">
        <v>0</v>
      </c>
      <c r="G25" s="731">
        <v>1</v>
      </c>
      <c r="H25" s="731">
        <v>-1</v>
      </c>
      <c r="I25" s="732">
        <v>0</v>
      </c>
      <c r="J25" s="733" t="s">
        <v>1</v>
      </c>
    </row>
    <row r="26" spans="1:10" ht="14.4" customHeight="1" x14ac:dyDescent="0.3">
      <c r="A26" s="729" t="s">
        <v>566</v>
      </c>
      <c r="B26" s="730" t="s">
        <v>3171</v>
      </c>
      <c r="C26" s="731">
        <v>0</v>
      </c>
      <c r="D26" s="731">
        <v>0</v>
      </c>
      <c r="E26" s="731"/>
      <c r="F26" s="731">
        <v>5.3840000000000006E-2</v>
      </c>
      <c r="G26" s="731">
        <v>0</v>
      </c>
      <c r="H26" s="731">
        <v>5.3840000000000006E-2</v>
      </c>
      <c r="I26" s="732" t="s">
        <v>555</v>
      </c>
      <c r="J26" s="733" t="s">
        <v>1</v>
      </c>
    </row>
    <row r="27" spans="1:10" ht="14.4" customHeight="1" x14ac:dyDescent="0.3">
      <c r="A27" s="729" t="s">
        <v>566</v>
      </c>
      <c r="B27" s="730" t="s">
        <v>3172</v>
      </c>
      <c r="C27" s="731">
        <v>19.051269999999999</v>
      </c>
      <c r="D27" s="731">
        <v>19.274179999999998</v>
      </c>
      <c r="E27" s="731"/>
      <c r="F27" s="731">
        <v>19.720320000000001</v>
      </c>
      <c r="G27" s="731">
        <v>22</v>
      </c>
      <c r="H27" s="731">
        <v>-2.279679999999999</v>
      </c>
      <c r="I27" s="732">
        <v>0.89637818181818185</v>
      </c>
      <c r="J27" s="733" t="s">
        <v>1</v>
      </c>
    </row>
    <row r="28" spans="1:10" ht="14.4" customHeight="1" x14ac:dyDescent="0.3">
      <c r="A28" s="729" t="s">
        <v>566</v>
      </c>
      <c r="B28" s="730" t="s">
        <v>3173</v>
      </c>
      <c r="C28" s="731">
        <v>43.258749999999999</v>
      </c>
      <c r="D28" s="731">
        <v>45.124849999999995</v>
      </c>
      <c r="E28" s="731"/>
      <c r="F28" s="731">
        <v>42.803520000000006</v>
      </c>
      <c r="G28" s="731">
        <v>52</v>
      </c>
      <c r="H28" s="731">
        <v>-9.196479999999994</v>
      </c>
      <c r="I28" s="732">
        <v>0.82314461538461547</v>
      </c>
      <c r="J28" s="733" t="s">
        <v>1</v>
      </c>
    </row>
    <row r="29" spans="1:10" ht="14.4" customHeight="1" x14ac:dyDescent="0.3">
      <c r="A29" s="729" t="s">
        <v>566</v>
      </c>
      <c r="B29" s="730" t="s">
        <v>3174</v>
      </c>
      <c r="C29" s="731">
        <v>5.74</v>
      </c>
      <c r="D29" s="731">
        <v>6.2951000000000006</v>
      </c>
      <c r="E29" s="731"/>
      <c r="F29" s="731">
        <v>3.2126000000000001</v>
      </c>
      <c r="G29" s="731">
        <v>8</v>
      </c>
      <c r="H29" s="731">
        <v>-4.7873999999999999</v>
      </c>
      <c r="I29" s="732">
        <v>0.40157500000000002</v>
      </c>
      <c r="J29" s="733" t="s">
        <v>1</v>
      </c>
    </row>
    <row r="30" spans="1:10" ht="14.4" customHeight="1" x14ac:dyDescent="0.3">
      <c r="A30" s="729" t="s">
        <v>566</v>
      </c>
      <c r="B30" s="730" t="s">
        <v>3176</v>
      </c>
      <c r="C30" s="731">
        <v>1.625</v>
      </c>
      <c r="D30" s="731">
        <v>1.3939999999999999</v>
      </c>
      <c r="E30" s="731"/>
      <c r="F30" s="731">
        <v>4.0209999999999999</v>
      </c>
      <c r="G30" s="731">
        <v>2</v>
      </c>
      <c r="H30" s="731">
        <v>2.0209999999999999</v>
      </c>
      <c r="I30" s="732">
        <v>2.0105</v>
      </c>
      <c r="J30" s="733" t="s">
        <v>1</v>
      </c>
    </row>
    <row r="31" spans="1:10" ht="14.4" customHeight="1" x14ac:dyDescent="0.3">
      <c r="A31" s="729" t="s">
        <v>566</v>
      </c>
      <c r="B31" s="730" t="s">
        <v>3177</v>
      </c>
      <c r="C31" s="731">
        <v>6.8936000000000002</v>
      </c>
      <c r="D31" s="731">
        <v>5.5285000000000002</v>
      </c>
      <c r="E31" s="731"/>
      <c r="F31" s="731">
        <v>6.4240000000000004</v>
      </c>
      <c r="G31" s="731">
        <v>6</v>
      </c>
      <c r="H31" s="731">
        <v>0.42400000000000038</v>
      </c>
      <c r="I31" s="732">
        <v>1.0706666666666667</v>
      </c>
      <c r="J31" s="733" t="s">
        <v>1</v>
      </c>
    </row>
    <row r="32" spans="1:10" ht="14.4" customHeight="1" x14ac:dyDescent="0.3">
      <c r="A32" s="729" t="s">
        <v>566</v>
      </c>
      <c r="B32" s="730" t="s">
        <v>3178</v>
      </c>
      <c r="C32" s="731">
        <v>4.4238900000000001</v>
      </c>
      <c r="D32" s="731">
        <v>7.10168</v>
      </c>
      <c r="E32" s="731"/>
      <c r="F32" s="731">
        <v>0</v>
      </c>
      <c r="G32" s="731">
        <v>4</v>
      </c>
      <c r="H32" s="731">
        <v>-4</v>
      </c>
      <c r="I32" s="732">
        <v>0</v>
      </c>
      <c r="J32" s="733" t="s">
        <v>1</v>
      </c>
    </row>
    <row r="33" spans="1:10" ht="14.4" customHeight="1" x14ac:dyDescent="0.3">
      <c r="A33" s="729" t="s">
        <v>566</v>
      </c>
      <c r="B33" s="730" t="s">
        <v>3180</v>
      </c>
      <c r="C33" s="731">
        <v>2.8026000000000004</v>
      </c>
      <c r="D33" s="731">
        <v>3.8935600000000004</v>
      </c>
      <c r="E33" s="731"/>
      <c r="F33" s="731">
        <v>1.8875999999999999</v>
      </c>
      <c r="G33" s="731">
        <v>6</v>
      </c>
      <c r="H33" s="731">
        <v>-4.1124000000000001</v>
      </c>
      <c r="I33" s="732">
        <v>0.31459999999999999</v>
      </c>
      <c r="J33" s="733" t="s">
        <v>1</v>
      </c>
    </row>
    <row r="34" spans="1:10" ht="14.4" customHeight="1" x14ac:dyDescent="0.3">
      <c r="A34" s="729" t="s">
        <v>566</v>
      </c>
      <c r="B34" s="730" t="s">
        <v>3182</v>
      </c>
      <c r="C34" s="731">
        <v>0</v>
      </c>
      <c r="D34" s="731">
        <v>0</v>
      </c>
      <c r="E34" s="731"/>
      <c r="F34" s="731">
        <v>5.5260600000000002</v>
      </c>
      <c r="G34" s="731">
        <v>68</v>
      </c>
      <c r="H34" s="731">
        <v>-62.473939999999999</v>
      </c>
      <c r="I34" s="732">
        <v>8.1265588235294117E-2</v>
      </c>
      <c r="J34" s="733" t="s">
        <v>1</v>
      </c>
    </row>
    <row r="35" spans="1:10" ht="14.4" customHeight="1" x14ac:dyDescent="0.3">
      <c r="A35" s="729" t="s">
        <v>566</v>
      </c>
      <c r="B35" s="730" t="s">
        <v>568</v>
      </c>
      <c r="C35" s="731">
        <v>86.583909999999989</v>
      </c>
      <c r="D35" s="731">
        <v>88.764330000000001</v>
      </c>
      <c r="E35" s="731"/>
      <c r="F35" s="731">
        <v>83.648940000000024</v>
      </c>
      <c r="G35" s="731">
        <v>169</v>
      </c>
      <c r="H35" s="731">
        <v>-85.351059999999976</v>
      </c>
      <c r="I35" s="732">
        <v>0.49496414201183447</v>
      </c>
      <c r="J35" s="733" t="s">
        <v>569</v>
      </c>
    </row>
    <row r="36" spans="1:10" ht="14.4" customHeight="1" x14ac:dyDescent="0.3">
      <c r="A36" s="729" t="s">
        <v>555</v>
      </c>
      <c r="B36" s="730" t="s">
        <v>555</v>
      </c>
      <c r="C36" s="731" t="s">
        <v>555</v>
      </c>
      <c r="D36" s="731" t="s">
        <v>555</v>
      </c>
      <c r="E36" s="731"/>
      <c r="F36" s="731" t="s">
        <v>555</v>
      </c>
      <c r="G36" s="731" t="s">
        <v>555</v>
      </c>
      <c r="H36" s="731" t="s">
        <v>555</v>
      </c>
      <c r="I36" s="732" t="s">
        <v>555</v>
      </c>
      <c r="J36" s="733" t="s">
        <v>570</v>
      </c>
    </row>
    <row r="37" spans="1:10" ht="14.4" customHeight="1" x14ac:dyDescent="0.3">
      <c r="A37" s="729" t="s">
        <v>571</v>
      </c>
      <c r="B37" s="730" t="s">
        <v>572</v>
      </c>
      <c r="C37" s="731" t="s">
        <v>555</v>
      </c>
      <c r="D37" s="731" t="s">
        <v>555</v>
      </c>
      <c r="E37" s="731"/>
      <c r="F37" s="731" t="s">
        <v>555</v>
      </c>
      <c r="G37" s="731" t="s">
        <v>555</v>
      </c>
      <c r="H37" s="731" t="s">
        <v>555</v>
      </c>
      <c r="I37" s="732" t="s">
        <v>555</v>
      </c>
      <c r="J37" s="733" t="s">
        <v>0</v>
      </c>
    </row>
    <row r="38" spans="1:10" ht="14.4" customHeight="1" x14ac:dyDescent="0.3">
      <c r="A38" s="729" t="s">
        <v>571</v>
      </c>
      <c r="B38" s="730" t="s">
        <v>3170</v>
      </c>
      <c r="C38" s="731">
        <v>1.67326</v>
      </c>
      <c r="D38" s="731">
        <v>0</v>
      </c>
      <c r="E38" s="731"/>
      <c r="F38" s="731">
        <v>1.03555</v>
      </c>
      <c r="G38" s="731">
        <v>2</v>
      </c>
      <c r="H38" s="731">
        <v>-0.96445000000000003</v>
      </c>
      <c r="I38" s="732">
        <v>0.51777499999999999</v>
      </c>
      <c r="J38" s="733" t="s">
        <v>1</v>
      </c>
    </row>
    <row r="39" spans="1:10" ht="14.4" customHeight="1" x14ac:dyDescent="0.3">
      <c r="A39" s="729" t="s">
        <v>571</v>
      </c>
      <c r="B39" s="730" t="s">
        <v>3171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555</v>
      </c>
      <c r="J39" s="733" t="s">
        <v>1</v>
      </c>
    </row>
    <row r="40" spans="1:10" ht="14.4" customHeight="1" x14ac:dyDescent="0.3">
      <c r="A40" s="729" t="s">
        <v>571</v>
      </c>
      <c r="B40" s="730" t="s">
        <v>3172</v>
      </c>
      <c r="C40" s="731">
        <v>28.772890000000007</v>
      </c>
      <c r="D40" s="731">
        <v>21.66639</v>
      </c>
      <c r="E40" s="731"/>
      <c r="F40" s="731">
        <v>26.441629999999996</v>
      </c>
      <c r="G40" s="731">
        <v>33</v>
      </c>
      <c r="H40" s="731">
        <v>-6.5583700000000036</v>
      </c>
      <c r="I40" s="732">
        <v>0.801261515151515</v>
      </c>
      <c r="J40" s="733" t="s">
        <v>1</v>
      </c>
    </row>
    <row r="41" spans="1:10" ht="14.4" customHeight="1" x14ac:dyDescent="0.3">
      <c r="A41" s="729" t="s">
        <v>571</v>
      </c>
      <c r="B41" s="730" t="s">
        <v>3173</v>
      </c>
      <c r="C41" s="731">
        <v>28.740029999999997</v>
      </c>
      <c r="D41" s="731">
        <v>38.272089999999999</v>
      </c>
      <c r="E41" s="731"/>
      <c r="F41" s="731">
        <v>46.48104</v>
      </c>
      <c r="G41" s="731">
        <v>46</v>
      </c>
      <c r="H41" s="731">
        <v>0.48104000000000013</v>
      </c>
      <c r="I41" s="732">
        <v>1.0104573913043478</v>
      </c>
      <c r="J41" s="733" t="s">
        <v>1</v>
      </c>
    </row>
    <row r="42" spans="1:10" ht="14.4" customHeight="1" x14ac:dyDescent="0.3">
      <c r="A42" s="729" t="s">
        <v>571</v>
      </c>
      <c r="B42" s="730" t="s">
        <v>3174</v>
      </c>
      <c r="C42" s="731">
        <v>5.9293000000000005</v>
      </c>
      <c r="D42" s="731">
        <v>6.532</v>
      </c>
      <c r="E42" s="731"/>
      <c r="F42" s="731">
        <v>8.2759999999999998</v>
      </c>
      <c r="G42" s="731">
        <v>9</v>
      </c>
      <c r="H42" s="731">
        <v>-0.7240000000000002</v>
      </c>
      <c r="I42" s="732">
        <v>0.91955555555555557</v>
      </c>
      <c r="J42" s="733" t="s">
        <v>1</v>
      </c>
    </row>
    <row r="43" spans="1:10" ht="14.4" customHeight="1" x14ac:dyDescent="0.3">
      <c r="A43" s="729" t="s">
        <v>571</v>
      </c>
      <c r="B43" s="730" t="s">
        <v>3176</v>
      </c>
      <c r="C43" s="731">
        <v>1.6080000000000001</v>
      </c>
      <c r="D43" s="731">
        <v>1.863</v>
      </c>
      <c r="E43" s="731"/>
      <c r="F43" s="731">
        <v>5.94475</v>
      </c>
      <c r="G43" s="731">
        <v>2</v>
      </c>
      <c r="H43" s="731">
        <v>3.94475</v>
      </c>
      <c r="I43" s="732">
        <v>2.972375</v>
      </c>
      <c r="J43" s="733" t="s">
        <v>1</v>
      </c>
    </row>
    <row r="44" spans="1:10" ht="14.4" customHeight="1" x14ac:dyDescent="0.3">
      <c r="A44" s="729" t="s">
        <v>571</v>
      </c>
      <c r="B44" s="730" t="s">
        <v>3177</v>
      </c>
      <c r="C44" s="731">
        <v>6.1836000000000002</v>
      </c>
      <c r="D44" s="731">
        <v>5.9340000000000002</v>
      </c>
      <c r="E44" s="731"/>
      <c r="F44" s="731">
        <v>5.67</v>
      </c>
      <c r="G44" s="731">
        <v>7</v>
      </c>
      <c r="H44" s="731">
        <v>-1.33</v>
      </c>
      <c r="I44" s="732">
        <v>0.80999999999999994</v>
      </c>
      <c r="J44" s="733" t="s">
        <v>1</v>
      </c>
    </row>
    <row r="45" spans="1:10" ht="14.4" customHeight="1" x14ac:dyDescent="0.3">
      <c r="A45" s="729" t="s">
        <v>571</v>
      </c>
      <c r="B45" s="730" t="s">
        <v>3178</v>
      </c>
      <c r="C45" s="731">
        <v>0</v>
      </c>
      <c r="D45" s="731">
        <v>8.0335800000000006</v>
      </c>
      <c r="E45" s="731"/>
      <c r="F45" s="731">
        <v>5.3556000000000008</v>
      </c>
      <c r="G45" s="731">
        <v>15</v>
      </c>
      <c r="H45" s="731">
        <v>-9.6443999999999992</v>
      </c>
      <c r="I45" s="732">
        <v>0.35704000000000008</v>
      </c>
      <c r="J45" s="733" t="s">
        <v>1</v>
      </c>
    </row>
    <row r="46" spans="1:10" ht="14.4" customHeight="1" x14ac:dyDescent="0.3">
      <c r="A46" s="729" t="s">
        <v>571</v>
      </c>
      <c r="B46" s="730" t="s">
        <v>3180</v>
      </c>
      <c r="C46" s="731">
        <v>0.93485000000000007</v>
      </c>
      <c r="D46" s="731">
        <v>0.11976000000000001</v>
      </c>
      <c r="E46" s="731"/>
      <c r="F46" s="731">
        <v>0.19969999999999999</v>
      </c>
      <c r="G46" s="731">
        <v>1</v>
      </c>
      <c r="H46" s="731">
        <v>-0.80030000000000001</v>
      </c>
      <c r="I46" s="732">
        <v>0.19969999999999999</v>
      </c>
      <c r="J46" s="733" t="s">
        <v>1</v>
      </c>
    </row>
    <row r="47" spans="1:10" ht="14.4" customHeight="1" x14ac:dyDescent="0.3">
      <c r="A47" s="729" t="s">
        <v>571</v>
      </c>
      <c r="B47" s="730" t="s">
        <v>573</v>
      </c>
      <c r="C47" s="731">
        <v>73.841930000000005</v>
      </c>
      <c r="D47" s="731">
        <v>82.420819999999992</v>
      </c>
      <c r="E47" s="731"/>
      <c r="F47" s="731">
        <v>99.404269999999997</v>
      </c>
      <c r="G47" s="731">
        <v>115</v>
      </c>
      <c r="H47" s="731">
        <v>-15.595730000000003</v>
      </c>
      <c r="I47" s="732">
        <v>0.86438495652173908</v>
      </c>
      <c r="J47" s="733" t="s">
        <v>569</v>
      </c>
    </row>
    <row r="48" spans="1:10" ht="14.4" customHeight="1" x14ac:dyDescent="0.3">
      <c r="A48" s="729" t="s">
        <v>555</v>
      </c>
      <c r="B48" s="730" t="s">
        <v>555</v>
      </c>
      <c r="C48" s="731" t="s">
        <v>555</v>
      </c>
      <c r="D48" s="731" t="s">
        <v>555</v>
      </c>
      <c r="E48" s="731"/>
      <c r="F48" s="731" t="s">
        <v>555</v>
      </c>
      <c r="G48" s="731" t="s">
        <v>555</v>
      </c>
      <c r="H48" s="731" t="s">
        <v>555</v>
      </c>
      <c r="I48" s="732" t="s">
        <v>555</v>
      </c>
      <c r="J48" s="733" t="s">
        <v>570</v>
      </c>
    </row>
    <row r="49" spans="1:10" ht="14.4" customHeight="1" x14ac:dyDescent="0.3">
      <c r="A49" s="729" t="s">
        <v>574</v>
      </c>
      <c r="B49" s="730" t="s">
        <v>575</v>
      </c>
      <c r="C49" s="731" t="s">
        <v>555</v>
      </c>
      <c r="D49" s="731" t="s">
        <v>555</v>
      </c>
      <c r="E49" s="731"/>
      <c r="F49" s="731" t="s">
        <v>555</v>
      </c>
      <c r="G49" s="731" t="s">
        <v>555</v>
      </c>
      <c r="H49" s="731" t="s">
        <v>555</v>
      </c>
      <c r="I49" s="732" t="s">
        <v>555</v>
      </c>
      <c r="J49" s="733" t="s">
        <v>0</v>
      </c>
    </row>
    <row r="50" spans="1:10" ht="14.4" customHeight="1" x14ac:dyDescent="0.3">
      <c r="A50" s="729" t="s">
        <v>574</v>
      </c>
      <c r="B50" s="730" t="s">
        <v>3170</v>
      </c>
      <c r="C50" s="731">
        <v>0</v>
      </c>
      <c r="D50" s="731">
        <v>0</v>
      </c>
      <c r="E50" s="731"/>
      <c r="F50" s="731">
        <v>1.7661600000000002</v>
      </c>
      <c r="G50" s="731">
        <v>2</v>
      </c>
      <c r="H50" s="731">
        <v>-0.23383999999999983</v>
      </c>
      <c r="I50" s="732">
        <v>0.88308000000000009</v>
      </c>
      <c r="J50" s="733" t="s">
        <v>1</v>
      </c>
    </row>
    <row r="51" spans="1:10" ht="14.4" customHeight="1" x14ac:dyDescent="0.3">
      <c r="A51" s="729" t="s">
        <v>574</v>
      </c>
      <c r="B51" s="730" t="s">
        <v>3172</v>
      </c>
      <c r="C51" s="731">
        <v>26.010840000000002</v>
      </c>
      <c r="D51" s="731">
        <v>39.510940000000005</v>
      </c>
      <c r="E51" s="731"/>
      <c r="F51" s="731">
        <v>44.248890000000003</v>
      </c>
      <c r="G51" s="731">
        <v>48</v>
      </c>
      <c r="H51" s="731">
        <v>-3.7511099999999971</v>
      </c>
      <c r="I51" s="732">
        <v>0.9218518750000001</v>
      </c>
      <c r="J51" s="733" t="s">
        <v>1</v>
      </c>
    </row>
    <row r="52" spans="1:10" ht="14.4" customHeight="1" x14ac:dyDescent="0.3">
      <c r="A52" s="729" t="s">
        <v>574</v>
      </c>
      <c r="B52" s="730" t="s">
        <v>3173</v>
      </c>
      <c r="C52" s="731">
        <v>21.885999999999999</v>
      </c>
      <c r="D52" s="731">
        <v>30.06691</v>
      </c>
      <c r="E52" s="731"/>
      <c r="F52" s="731">
        <v>23.153980000000001</v>
      </c>
      <c r="G52" s="731">
        <v>32</v>
      </c>
      <c r="H52" s="731">
        <v>-8.8460199999999993</v>
      </c>
      <c r="I52" s="732">
        <v>0.72356187500000002</v>
      </c>
      <c r="J52" s="733" t="s">
        <v>1</v>
      </c>
    </row>
    <row r="53" spans="1:10" ht="14.4" customHeight="1" x14ac:dyDescent="0.3">
      <c r="A53" s="729" t="s">
        <v>574</v>
      </c>
      <c r="B53" s="730" t="s">
        <v>3174</v>
      </c>
      <c r="C53" s="731">
        <v>6.069</v>
      </c>
      <c r="D53" s="731">
        <v>3.6185</v>
      </c>
      <c r="E53" s="731"/>
      <c r="F53" s="731">
        <v>7.3085000000000004</v>
      </c>
      <c r="G53" s="731">
        <v>7</v>
      </c>
      <c r="H53" s="731">
        <v>0.30850000000000044</v>
      </c>
      <c r="I53" s="732">
        <v>1.0440714285714285</v>
      </c>
      <c r="J53" s="733" t="s">
        <v>1</v>
      </c>
    </row>
    <row r="54" spans="1:10" ht="14.4" customHeight="1" x14ac:dyDescent="0.3">
      <c r="A54" s="729" t="s">
        <v>574</v>
      </c>
      <c r="B54" s="730" t="s">
        <v>3176</v>
      </c>
      <c r="C54" s="731">
        <v>0.14399999999999999</v>
      </c>
      <c r="D54" s="731">
        <v>2.0059999999999998</v>
      </c>
      <c r="E54" s="731"/>
      <c r="F54" s="731">
        <v>1.8440000000000001</v>
      </c>
      <c r="G54" s="731">
        <v>2</v>
      </c>
      <c r="H54" s="731">
        <v>-0.15599999999999992</v>
      </c>
      <c r="I54" s="732">
        <v>0.92200000000000004</v>
      </c>
      <c r="J54" s="733" t="s">
        <v>1</v>
      </c>
    </row>
    <row r="55" spans="1:10" ht="14.4" customHeight="1" x14ac:dyDescent="0.3">
      <c r="A55" s="729" t="s">
        <v>574</v>
      </c>
      <c r="B55" s="730" t="s">
        <v>3177</v>
      </c>
      <c r="C55" s="731">
        <v>5.68</v>
      </c>
      <c r="D55" s="731">
        <v>6.21</v>
      </c>
      <c r="E55" s="731"/>
      <c r="F55" s="731">
        <v>6.8010000000000002</v>
      </c>
      <c r="G55" s="731">
        <v>8</v>
      </c>
      <c r="H55" s="731">
        <v>-1.1989999999999998</v>
      </c>
      <c r="I55" s="732">
        <v>0.85012500000000002</v>
      </c>
      <c r="J55" s="733" t="s">
        <v>1</v>
      </c>
    </row>
    <row r="56" spans="1:10" ht="14.4" customHeight="1" x14ac:dyDescent="0.3">
      <c r="A56" s="729" t="s">
        <v>574</v>
      </c>
      <c r="B56" s="730" t="s">
        <v>3178</v>
      </c>
      <c r="C56" s="731">
        <v>0</v>
      </c>
      <c r="D56" s="731">
        <v>7.2300600000000008</v>
      </c>
      <c r="E56" s="731"/>
      <c r="F56" s="731">
        <v>9.1048600000000004</v>
      </c>
      <c r="G56" s="731">
        <v>9</v>
      </c>
      <c r="H56" s="731">
        <v>0.1048600000000004</v>
      </c>
      <c r="I56" s="732">
        <v>1.0116511111111111</v>
      </c>
      <c r="J56" s="733" t="s">
        <v>1</v>
      </c>
    </row>
    <row r="57" spans="1:10" ht="14.4" customHeight="1" x14ac:dyDescent="0.3">
      <c r="A57" s="729" t="s">
        <v>574</v>
      </c>
      <c r="B57" s="730" t="s">
        <v>3180</v>
      </c>
      <c r="C57" s="731">
        <v>0</v>
      </c>
      <c r="D57" s="731">
        <v>0.37463999999999997</v>
      </c>
      <c r="E57" s="731"/>
      <c r="F57" s="731">
        <v>0</v>
      </c>
      <c r="G57" s="731">
        <v>0</v>
      </c>
      <c r="H57" s="731">
        <v>0</v>
      </c>
      <c r="I57" s="732" t="s">
        <v>555</v>
      </c>
      <c r="J57" s="733" t="s">
        <v>1</v>
      </c>
    </row>
    <row r="58" spans="1:10" ht="14.4" customHeight="1" x14ac:dyDescent="0.3">
      <c r="A58" s="729" t="s">
        <v>574</v>
      </c>
      <c r="B58" s="730" t="s">
        <v>576</v>
      </c>
      <c r="C58" s="731">
        <v>59.789839999999998</v>
      </c>
      <c r="D58" s="731">
        <v>89.017049999999998</v>
      </c>
      <c r="E58" s="731"/>
      <c r="F58" s="731">
        <v>94.22739</v>
      </c>
      <c r="G58" s="731">
        <v>108</v>
      </c>
      <c r="H58" s="731">
        <v>-13.77261</v>
      </c>
      <c r="I58" s="732">
        <v>0.87247583333333334</v>
      </c>
      <c r="J58" s="733" t="s">
        <v>569</v>
      </c>
    </row>
    <row r="59" spans="1:10" ht="14.4" customHeight="1" x14ac:dyDescent="0.3">
      <c r="A59" s="729" t="s">
        <v>555</v>
      </c>
      <c r="B59" s="730" t="s">
        <v>555</v>
      </c>
      <c r="C59" s="731" t="s">
        <v>555</v>
      </c>
      <c r="D59" s="731" t="s">
        <v>555</v>
      </c>
      <c r="E59" s="731"/>
      <c r="F59" s="731" t="s">
        <v>555</v>
      </c>
      <c r="G59" s="731" t="s">
        <v>555</v>
      </c>
      <c r="H59" s="731" t="s">
        <v>555</v>
      </c>
      <c r="I59" s="732" t="s">
        <v>555</v>
      </c>
      <c r="J59" s="733" t="s">
        <v>570</v>
      </c>
    </row>
    <row r="60" spans="1:10" ht="14.4" customHeight="1" x14ac:dyDescent="0.3">
      <c r="A60" s="729" t="s">
        <v>577</v>
      </c>
      <c r="B60" s="730" t="s">
        <v>578</v>
      </c>
      <c r="C60" s="731" t="s">
        <v>555</v>
      </c>
      <c r="D60" s="731" t="s">
        <v>555</v>
      </c>
      <c r="E60" s="731"/>
      <c r="F60" s="731" t="s">
        <v>555</v>
      </c>
      <c r="G60" s="731" t="s">
        <v>555</v>
      </c>
      <c r="H60" s="731" t="s">
        <v>555</v>
      </c>
      <c r="I60" s="732" t="s">
        <v>555</v>
      </c>
      <c r="J60" s="733" t="s">
        <v>0</v>
      </c>
    </row>
    <row r="61" spans="1:10" ht="14.4" customHeight="1" x14ac:dyDescent="0.3">
      <c r="A61" s="729" t="s">
        <v>577</v>
      </c>
      <c r="B61" s="730" t="s">
        <v>3172</v>
      </c>
      <c r="C61" s="731">
        <v>7.0507100000000005</v>
      </c>
      <c r="D61" s="731">
        <v>19.144559999999998</v>
      </c>
      <c r="E61" s="731"/>
      <c r="F61" s="731">
        <v>14.784089999999999</v>
      </c>
      <c r="G61" s="731">
        <v>23</v>
      </c>
      <c r="H61" s="731">
        <v>-8.2159100000000009</v>
      </c>
      <c r="I61" s="732">
        <v>0.64278652173913042</v>
      </c>
      <c r="J61" s="733" t="s">
        <v>1</v>
      </c>
    </row>
    <row r="62" spans="1:10" ht="14.4" customHeight="1" x14ac:dyDescent="0.3">
      <c r="A62" s="729" t="s">
        <v>577</v>
      </c>
      <c r="B62" s="730" t="s">
        <v>3173</v>
      </c>
      <c r="C62" s="731">
        <v>5.3164999999999996</v>
      </c>
      <c r="D62" s="731">
        <v>7.055299999999999</v>
      </c>
      <c r="E62" s="731"/>
      <c r="F62" s="731">
        <v>8.3647200000000019</v>
      </c>
      <c r="G62" s="731">
        <v>12</v>
      </c>
      <c r="H62" s="731">
        <v>-3.6352799999999981</v>
      </c>
      <c r="I62" s="732">
        <v>0.69706000000000012</v>
      </c>
      <c r="J62" s="733" t="s">
        <v>1</v>
      </c>
    </row>
    <row r="63" spans="1:10" ht="14.4" customHeight="1" x14ac:dyDescent="0.3">
      <c r="A63" s="729" t="s">
        <v>577</v>
      </c>
      <c r="B63" s="730" t="s">
        <v>3175</v>
      </c>
      <c r="C63" s="731">
        <v>1.35792</v>
      </c>
      <c r="D63" s="731">
        <v>1.7798399999999999</v>
      </c>
      <c r="E63" s="731"/>
      <c r="F63" s="731">
        <v>0</v>
      </c>
      <c r="G63" s="731">
        <v>2</v>
      </c>
      <c r="H63" s="731">
        <v>-2</v>
      </c>
      <c r="I63" s="732">
        <v>0</v>
      </c>
      <c r="J63" s="733" t="s">
        <v>1</v>
      </c>
    </row>
    <row r="64" spans="1:10" ht="14.4" customHeight="1" x14ac:dyDescent="0.3">
      <c r="A64" s="729" t="s">
        <v>577</v>
      </c>
      <c r="B64" s="730" t="s">
        <v>3176</v>
      </c>
      <c r="C64" s="731">
        <v>0</v>
      </c>
      <c r="D64" s="731">
        <v>0.504</v>
      </c>
      <c r="E64" s="731"/>
      <c r="F64" s="731">
        <v>0.12</v>
      </c>
      <c r="G64" s="731">
        <v>1</v>
      </c>
      <c r="H64" s="731">
        <v>-0.88</v>
      </c>
      <c r="I64" s="732">
        <v>0.12</v>
      </c>
      <c r="J64" s="733" t="s">
        <v>1</v>
      </c>
    </row>
    <row r="65" spans="1:10" ht="14.4" customHeight="1" x14ac:dyDescent="0.3">
      <c r="A65" s="729" t="s">
        <v>577</v>
      </c>
      <c r="B65" s="730" t="s">
        <v>3177</v>
      </c>
      <c r="C65" s="731">
        <v>4.8201000000000001</v>
      </c>
      <c r="D65" s="731">
        <v>6.8981700000000004</v>
      </c>
      <c r="E65" s="731"/>
      <c r="F65" s="731">
        <v>6.9404500000000002</v>
      </c>
      <c r="G65" s="731">
        <v>7</v>
      </c>
      <c r="H65" s="731">
        <v>-5.954999999999977E-2</v>
      </c>
      <c r="I65" s="732">
        <v>0.99149285714285718</v>
      </c>
      <c r="J65" s="733" t="s">
        <v>1</v>
      </c>
    </row>
    <row r="66" spans="1:10" ht="14.4" customHeight="1" x14ac:dyDescent="0.3">
      <c r="A66" s="729" t="s">
        <v>577</v>
      </c>
      <c r="B66" s="730" t="s">
        <v>3181</v>
      </c>
      <c r="C66" s="731">
        <v>0</v>
      </c>
      <c r="D66" s="731">
        <v>0</v>
      </c>
      <c r="E66" s="731"/>
      <c r="F66" s="731">
        <v>0</v>
      </c>
      <c r="G66" s="731">
        <v>27</v>
      </c>
      <c r="H66" s="731">
        <v>-27</v>
      </c>
      <c r="I66" s="732">
        <v>0</v>
      </c>
      <c r="J66" s="733" t="s">
        <v>1</v>
      </c>
    </row>
    <row r="67" spans="1:10" ht="14.4" customHeight="1" x14ac:dyDescent="0.3">
      <c r="A67" s="729" t="s">
        <v>577</v>
      </c>
      <c r="B67" s="730" t="s">
        <v>579</v>
      </c>
      <c r="C67" s="731">
        <v>18.54523</v>
      </c>
      <c r="D67" s="731">
        <v>35.381869999999999</v>
      </c>
      <c r="E67" s="731"/>
      <c r="F67" s="731">
        <v>30.20926</v>
      </c>
      <c r="G67" s="731">
        <v>73</v>
      </c>
      <c r="H67" s="731">
        <v>-42.79074</v>
      </c>
      <c r="I67" s="732">
        <v>0.41382547945205478</v>
      </c>
      <c r="J67" s="733" t="s">
        <v>569</v>
      </c>
    </row>
    <row r="68" spans="1:10" ht="14.4" customHeight="1" x14ac:dyDescent="0.3">
      <c r="A68" s="729" t="s">
        <v>555</v>
      </c>
      <c r="B68" s="730" t="s">
        <v>555</v>
      </c>
      <c r="C68" s="731" t="s">
        <v>555</v>
      </c>
      <c r="D68" s="731" t="s">
        <v>555</v>
      </c>
      <c r="E68" s="731"/>
      <c r="F68" s="731" t="s">
        <v>555</v>
      </c>
      <c r="G68" s="731" t="s">
        <v>555</v>
      </c>
      <c r="H68" s="731" t="s">
        <v>555</v>
      </c>
      <c r="I68" s="732" t="s">
        <v>555</v>
      </c>
      <c r="J68" s="733" t="s">
        <v>570</v>
      </c>
    </row>
    <row r="69" spans="1:10" ht="14.4" customHeight="1" x14ac:dyDescent="0.3">
      <c r="A69" s="729" t="s">
        <v>580</v>
      </c>
      <c r="B69" s="730" t="s">
        <v>581</v>
      </c>
      <c r="C69" s="731" t="s">
        <v>555</v>
      </c>
      <c r="D69" s="731" t="s">
        <v>555</v>
      </c>
      <c r="E69" s="731"/>
      <c r="F69" s="731" t="s">
        <v>555</v>
      </c>
      <c r="G69" s="731" t="s">
        <v>555</v>
      </c>
      <c r="H69" s="731" t="s">
        <v>555</v>
      </c>
      <c r="I69" s="732" t="s">
        <v>555</v>
      </c>
      <c r="J69" s="733" t="s">
        <v>0</v>
      </c>
    </row>
    <row r="70" spans="1:10" ht="14.4" customHeight="1" x14ac:dyDescent="0.3">
      <c r="A70" s="729" t="s">
        <v>580</v>
      </c>
      <c r="B70" s="730" t="s">
        <v>3170</v>
      </c>
      <c r="C70" s="731">
        <v>0.28555999999999998</v>
      </c>
      <c r="D70" s="731">
        <v>0.45738000000000001</v>
      </c>
      <c r="E70" s="731"/>
      <c r="F70" s="731">
        <v>0</v>
      </c>
      <c r="G70" s="731">
        <v>5</v>
      </c>
      <c r="H70" s="731">
        <v>-5</v>
      </c>
      <c r="I70" s="732">
        <v>0</v>
      </c>
      <c r="J70" s="733" t="s">
        <v>1</v>
      </c>
    </row>
    <row r="71" spans="1:10" ht="14.4" customHeight="1" x14ac:dyDescent="0.3">
      <c r="A71" s="729" t="s">
        <v>580</v>
      </c>
      <c r="B71" s="730" t="s">
        <v>3171</v>
      </c>
      <c r="C71" s="731">
        <v>0.50114000000000003</v>
      </c>
      <c r="D71" s="731">
        <v>0.24284999999999998</v>
      </c>
      <c r="E71" s="731"/>
      <c r="F71" s="731">
        <v>0.61485999999999996</v>
      </c>
      <c r="G71" s="731">
        <v>0</v>
      </c>
      <c r="H71" s="731">
        <v>0.61485999999999996</v>
      </c>
      <c r="I71" s="732" t="s">
        <v>555</v>
      </c>
      <c r="J71" s="733" t="s">
        <v>1</v>
      </c>
    </row>
    <row r="72" spans="1:10" ht="14.4" customHeight="1" x14ac:dyDescent="0.3">
      <c r="A72" s="729" t="s">
        <v>580</v>
      </c>
      <c r="B72" s="730" t="s">
        <v>3172</v>
      </c>
      <c r="C72" s="731">
        <v>25.553570000000001</v>
      </c>
      <c r="D72" s="731">
        <v>27.676539999999996</v>
      </c>
      <c r="E72" s="731"/>
      <c r="F72" s="731">
        <v>32.540459999999996</v>
      </c>
      <c r="G72" s="731">
        <v>36</v>
      </c>
      <c r="H72" s="731">
        <v>-3.4595400000000041</v>
      </c>
      <c r="I72" s="732">
        <v>0.9039016666666666</v>
      </c>
      <c r="J72" s="733" t="s">
        <v>1</v>
      </c>
    </row>
    <row r="73" spans="1:10" ht="14.4" customHeight="1" x14ac:dyDescent="0.3">
      <c r="A73" s="729" t="s">
        <v>580</v>
      </c>
      <c r="B73" s="730" t="s">
        <v>3173</v>
      </c>
      <c r="C73" s="731">
        <v>62.480359999999997</v>
      </c>
      <c r="D73" s="731">
        <v>88.171149999999997</v>
      </c>
      <c r="E73" s="731"/>
      <c r="F73" s="731">
        <v>90.410920000000004</v>
      </c>
      <c r="G73" s="731">
        <v>98</v>
      </c>
      <c r="H73" s="731">
        <v>-7.5890799999999956</v>
      </c>
      <c r="I73" s="732">
        <v>0.92256040816326534</v>
      </c>
      <c r="J73" s="733" t="s">
        <v>1</v>
      </c>
    </row>
    <row r="74" spans="1:10" ht="14.4" customHeight="1" x14ac:dyDescent="0.3">
      <c r="A74" s="729" t="s">
        <v>580</v>
      </c>
      <c r="B74" s="730" t="s">
        <v>3174</v>
      </c>
      <c r="C74" s="731">
        <v>7.5279999999999996</v>
      </c>
      <c r="D74" s="731">
        <v>11.779200000000001</v>
      </c>
      <c r="E74" s="731"/>
      <c r="F74" s="731">
        <v>14.0146</v>
      </c>
      <c r="G74" s="731">
        <v>11</v>
      </c>
      <c r="H74" s="731">
        <v>3.0145999999999997</v>
      </c>
      <c r="I74" s="732">
        <v>1.2740545454545453</v>
      </c>
      <c r="J74" s="733" t="s">
        <v>1</v>
      </c>
    </row>
    <row r="75" spans="1:10" ht="14.4" customHeight="1" x14ac:dyDescent="0.3">
      <c r="A75" s="729" t="s">
        <v>580</v>
      </c>
      <c r="B75" s="730" t="s">
        <v>3175</v>
      </c>
      <c r="C75" s="731">
        <v>0</v>
      </c>
      <c r="D75" s="731">
        <v>0</v>
      </c>
      <c r="E75" s="731"/>
      <c r="F75" s="731">
        <v>0</v>
      </c>
      <c r="G75" s="731">
        <v>0</v>
      </c>
      <c r="H75" s="731">
        <v>0</v>
      </c>
      <c r="I75" s="732" t="s">
        <v>555</v>
      </c>
      <c r="J75" s="733" t="s">
        <v>1</v>
      </c>
    </row>
    <row r="76" spans="1:10" ht="14.4" customHeight="1" x14ac:dyDescent="0.3">
      <c r="A76" s="729" t="s">
        <v>580</v>
      </c>
      <c r="B76" s="730" t="s">
        <v>3176</v>
      </c>
      <c r="C76" s="731">
        <v>2.5009999999999999</v>
      </c>
      <c r="D76" s="731">
        <v>3.1520000000000001</v>
      </c>
      <c r="E76" s="731"/>
      <c r="F76" s="731">
        <v>4.343</v>
      </c>
      <c r="G76" s="731">
        <v>6</v>
      </c>
      <c r="H76" s="731">
        <v>-1.657</v>
      </c>
      <c r="I76" s="732">
        <v>0.72383333333333333</v>
      </c>
      <c r="J76" s="733" t="s">
        <v>1</v>
      </c>
    </row>
    <row r="77" spans="1:10" ht="14.4" customHeight="1" x14ac:dyDescent="0.3">
      <c r="A77" s="729" t="s">
        <v>580</v>
      </c>
      <c r="B77" s="730" t="s">
        <v>3177</v>
      </c>
      <c r="C77" s="731">
        <v>15.161799999999999</v>
      </c>
      <c r="D77" s="731">
        <v>20.200599999999998</v>
      </c>
      <c r="E77" s="731"/>
      <c r="F77" s="731">
        <v>14.741700000000002</v>
      </c>
      <c r="G77" s="731">
        <v>15</v>
      </c>
      <c r="H77" s="731">
        <v>-0.25829999999999842</v>
      </c>
      <c r="I77" s="732">
        <v>0.9827800000000001</v>
      </c>
      <c r="J77" s="733" t="s">
        <v>1</v>
      </c>
    </row>
    <row r="78" spans="1:10" ht="14.4" customHeight="1" x14ac:dyDescent="0.3">
      <c r="A78" s="729" t="s">
        <v>580</v>
      </c>
      <c r="B78" s="730" t="s">
        <v>3178</v>
      </c>
      <c r="C78" s="731">
        <v>0</v>
      </c>
      <c r="D78" s="731">
        <v>4.6292600000000004</v>
      </c>
      <c r="E78" s="731"/>
      <c r="F78" s="731">
        <v>5.6878500000000001</v>
      </c>
      <c r="G78" s="731">
        <v>6</v>
      </c>
      <c r="H78" s="731">
        <v>-0.31214999999999993</v>
      </c>
      <c r="I78" s="732">
        <v>0.94797500000000001</v>
      </c>
      <c r="J78" s="733" t="s">
        <v>1</v>
      </c>
    </row>
    <row r="79" spans="1:10" ht="14.4" customHeight="1" x14ac:dyDescent="0.3">
      <c r="A79" s="729" t="s">
        <v>580</v>
      </c>
      <c r="B79" s="730" t="s">
        <v>3180</v>
      </c>
      <c r="C79" s="731">
        <v>7.7978399999999999</v>
      </c>
      <c r="D79" s="731">
        <v>8.50169</v>
      </c>
      <c r="E79" s="731"/>
      <c r="F79" s="731">
        <v>10.451189999999999</v>
      </c>
      <c r="G79" s="731">
        <v>8</v>
      </c>
      <c r="H79" s="731">
        <v>2.4511899999999986</v>
      </c>
      <c r="I79" s="732">
        <v>1.3063987499999998</v>
      </c>
      <c r="J79" s="733" t="s">
        <v>1</v>
      </c>
    </row>
    <row r="80" spans="1:10" ht="14.4" customHeight="1" x14ac:dyDescent="0.3">
      <c r="A80" s="729" t="s">
        <v>580</v>
      </c>
      <c r="B80" s="730" t="s">
        <v>582</v>
      </c>
      <c r="C80" s="731">
        <v>121.80927</v>
      </c>
      <c r="D80" s="731">
        <v>164.81066999999996</v>
      </c>
      <c r="E80" s="731"/>
      <c r="F80" s="731">
        <v>172.80457999999999</v>
      </c>
      <c r="G80" s="731">
        <v>185</v>
      </c>
      <c r="H80" s="731">
        <v>-12.195420000000013</v>
      </c>
      <c r="I80" s="732">
        <v>0.93407881081081079</v>
      </c>
      <c r="J80" s="733" t="s">
        <v>569</v>
      </c>
    </row>
    <row r="81" spans="1:10" ht="14.4" customHeight="1" x14ac:dyDescent="0.3">
      <c r="A81" s="729" t="s">
        <v>555</v>
      </c>
      <c r="B81" s="730" t="s">
        <v>555</v>
      </c>
      <c r="C81" s="731" t="s">
        <v>555</v>
      </c>
      <c r="D81" s="731" t="s">
        <v>555</v>
      </c>
      <c r="E81" s="731"/>
      <c r="F81" s="731" t="s">
        <v>555</v>
      </c>
      <c r="G81" s="731" t="s">
        <v>555</v>
      </c>
      <c r="H81" s="731" t="s">
        <v>555</v>
      </c>
      <c r="I81" s="732" t="s">
        <v>555</v>
      </c>
      <c r="J81" s="733" t="s">
        <v>570</v>
      </c>
    </row>
    <row r="82" spans="1:10" ht="14.4" customHeight="1" x14ac:dyDescent="0.3">
      <c r="A82" s="729" t="s">
        <v>583</v>
      </c>
      <c r="B82" s="730" t="s">
        <v>584</v>
      </c>
      <c r="C82" s="731" t="s">
        <v>555</v>
      </c>
      <c r="D82" s="731" t="s">
        <v>555</v>
      </c>
      <c r="E82" s="731"/>
      <c r="F82" s="731" t="s">
        <v>555</v>
      </c>
      <c r="G82" s="731" t="s">
        <v>555</v>
      </c>
      <c r="H82" s="731" t="s">
        <v>555</v>
      </c>
      <c r="I82" s="732" t="s">
        <v>555</v>
      </c>
      <c r="J82" s="733" t="s">
        <v>0</v>
      </c>
    </row>
    <row r="83" spans="1:10" ht="14.4" customHeight="1" x14ac:dyDescent="0.3">
      <c r="A83" s="729" t="s">
        <v>583</v>
      </c>
      <c r="B83" s="730" t="s">
        <v>3168</v>
      </c>
      <c r="C83" s="731">
        <v>0.68969000000000003</v>
      </c>
      <c r="D83" s="731">
        <v>5.4444400000000002</v>
      </c>
      <c r="E83" s="731"/>
      <c r="F83" s="731">
        <v>0</v>
      </c>
      <c r="G83" s="731">
        <v>8</v>
      </c>
      <c r="H83" s="731">
        <v>-8</v>
      </c>
      <c r="I83" s="732">
        <v>0</v>
      </c>
      <c r="J83" s="733" t="s">
        <v>1</v>
      </c>
    </row>
    <row r="84" spans="1:10" ht="14.4" customHeight="1" x14ac:dyDescent="0.3">
      <c r="A84" s="729" t="s">
        <v>583</v>
      </c>
      <c r="B84" s="730" t="s">
        <v>3169</v>
      </c>
      <c r="C84" s="731">
        <v>19.612560000000002</v>
      </c>
      <c r="D84" s="731">
        <v>29.418839999999999</v>
      </c>
      <c r="E84" s="731"/>
      <c r="F84" s="731">
        <v>14.70942</v>
      </c>
      <c r="G84" s="731">
        <v>7</v>
      </c>
      <c r="H84" s="731">
        <v>7.7094199999999997</v>
      </c>
      <c r="I84" s="732">
        <v>2.1013457142857144</v>
      </c>
      <c r="J84" s="733" t="s">
        <v>1</v>
      </c>
    </row>
    <row r="85" spans="1:10" ht="14.4" customHeight="1" x14ac:dyDescent="0.3">
      <c r="A85" s="729" t="s">
        <v>583</v>
      </c>
      <c r="B85" s="730" t="s">
        <v>3173</v>
      </c>
      <c r="C85" s="731">
        <v>398.3340399999999</v>
      </c>
      <c r="D85" s="731">
        <v>659.81123000000002</v>
      </c>
      <c r="E85" s="731"/>
      <c r="F85" s="731">
        <v>162.06560000000002</v>
      </c>
      <c r="G85" s="731">
        <v>479</v>
      </c>
      <c r="H85" s="731">
        <v>-316.93439999999998</v>
      </c>
      <c r="I85" s="732">
        <v>0.33834154488517748</v>
      </c>
      <c r="J85" s="733" t="s">
        <v>1</v>
      </c>
    </row>
    <row r="86" spans="1:10" ht="14.4" customHeight="1" x14ac:dyDescent="0.3">
      <c r="A86" s="729" t="s">
        <v>583</v>
      </c>
      <c r="B86" s="730" t="s">
        <v>3175</v>
      </c>
      <c r="C86" s="731">
        <v>0</v>
      </c>
      <c r="D86" s="731">
        <v>0</v>
      </c>
      <c r="E86" s="731"/>
      <c r="F86" s="731">
        <v>0</v>
      </c>
      <c r="G86" s="731">
        <v>3</v>
      </c>
      <c r="H86" s="731">
        <v>-3</v>
      </c>
      <c r="I86" s="732">
        <v>0</v>
      </c>
      <c r="J86" s="733" t="s">
        <v>1</v>
      </c>
    </row>
    <row r="87" spans="1:10" ht="14.4" customHeight="1" x14ac:dyDescent="0.3">
      <c r="A87" s="729" t="s">
        <v>583</v>
      </c>
      <c r="B87" s="730" t="s">
        <v>3178</v>
      </c>
      <c r="C87" s="731">
        <v>21.15213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555</v>
      </c>
      <c r="J87" s="733" t="s">
        <v>1</v>
      </c>
    </row>
    <row r="88" spans="1:10" ht="14.4" customHeight="1" x14ac:dyDescent="0.3">
      <c r="A88" s="729" t="s">
        <v>583</v>
      </c>
      <c r="B88" s="730" t="s">
        <v>3179</v>
      </c>
      <c r="C88" s="731">
        <v>0</v>
      </c>
      <c r="D88" s="731">
        <v>1.242</v>
      </c>
      <c r="E88" s="731"/>
      <c r="F88" s="731">
        <v>0</v>
      </c>
      <c r="G88" s="731">
        <v>1</v>
      </c>
      <c r="H88" s="731">
        <v>-1</v>
      </c>
      <c r="I88" s="732">
        <v>0</v>
      </c>
      <c r="J88" s="733" t="s">
        <v>1</v>
      </c>
    </row>
    <row r="89" spans="1:10" ht="14.4" customHeight="1" x14ac:dyDescent="0.3">
      <c r="A89" s="729" t="s">
        <v>583</v>
      </c>
      <c r="B89" s="730" t="s">
        <v>3181</v>
      </c>
      <c r="C89" s="731">
        <v>1660.8465100000003</v>
      </c>
      <c r="D89" s="731">
        <v>3055.4652999999994</v>
      </c>
      <c r="E89" s="731"/>
      <c r="F89" s="731">
        <v>1079.9697999999999</v>
      </c>
      <c r="G89" s="731">
        <v>2132</v>
      </c>
      <c r="H89" s="731">
        <v>-1052.0302000000001</v>
      </c>
      <c r="I89" s="732">
        <v>0.50655243902439018</v>
      </c>
      <c r="J89" s="733" t="s">
        <v>1</v>
      </c>
    </row>
    <row r="90" spans="1:10" ht="14.4" customHeight="1" x14ac:dyDescent="0.3">
      <c r="A90" s="729" t="s">
        <v>583</v>
      </c>
      <c r="B90" s="730" t="s">
        <v>585</v>
      </c>
      <c r="C90" s="731">
        <v>2100.6349300000002</v>
      </c>
      <c r="D90" s="731">
        <v>3751.3818099999994</v>
      </c>
      <c r="E90" s="731"/>
      <c r="F90" s="731">
        <v>1256.7448199999999</v>
      </c>
      <c r="G90" s="731">
        <v>2631</v>
      </c>
      <c r="H90" s="731">
        <v>-1374.2551800000001</v>
      </c>
      <c r="I90" s="732">
        <v>0.47766811858608887</v>
      </c>
      <c r="J90" s="733" t="s">
        <v>569</v>
      </c>
    </row>
    <row r="91" spans="1:10" ht="14.4" customHeight="1" x14ac:dyDescent="0.3">
      <c r="A91" s="729" t="s">
        <v>555</v>
      </c>
      <c r="B91" s="730" t="s">
        <v>555</v>
      </c>
      <c r="C91" s="731" t="s">
        <v>555</v>
      </c>
      <c r="D91" s="731" t="s">
        <v>555</v>
      </c>
      <c r="E91" s="731"/>
      <c r="F91" s="731" t="s">
        <v>555</v>
      </c>
      <c r="G91" s="731" t="s">
        <v>555</v>
      </c>
      <c r="H91" s="731" t="s">
        <v>555</v>
      </c>
      <c r="I91" s="732" t="s">
        <v>555</v>
      </c>
      <c r="J91" s="733" t="s">
        <v>570</v>
      </c>
    </row>
    <row r="92" spans="1:10" ht="14.4" customHeight="1" x14ac:dyDescent="0.3">
      <c r="A92" s="729" t="s">
        <v>3183</v>
      </c>
      <c r="B92" s="730" t="s">
        <v>3184</v>
      </c>
      <c r="C92" s="731" t="s">
        <v>555</v>
      </c>
      <c r="D92" s="731" t="s">
        <v>555</v>
      </c>
      <c r="E92" s="731"/>
      <c r="F92" s="731" t="s">
        <v>555</v>
      </c>
      <c r="G92" s="731" t="s">
        <v>555</v>
      </c>
      <c r="H92" s="731" t="s">
        <v>555</v>
      </c>
      <c r="I92" s="732" t="s">
        <v>555</v>
      </c>
      <c r="J92" s="733" t="s">
        <v>0</v>
      </c>
    </row>
    <row r="93" spans="1:10" ht="14.4" customHeight="1" x14ac:dyDescent="0.3">
      <c r="A93" s="729" t="s">
        <v>3183</v>
      </c>
      <c r="B93" s="730" t="s">
        <v>3173</v>
      </c>
      <c r="C93" s="731">
        <v>5.8076000000000008</v>
      </c>
      <c r="D93" s="731">
        <v>0</v>
      </c>
      <c r="E93" s="731"/>
      <c r="F93" s="731">
        <v>0</v>
      </c>
      <c r="G93" s="731">
        <v>4</v>
      </c>
      <c r="H93" s="731">
        <v>-4</v>
      </c>
      <c r="I93" s="732">
        <v>0</v>
      </c>
      <c r="J93" s="733" t="s">
        <v>1</v>
      </c>
    </row>
    <row r="94" spans="1:10" ht="14.4" customHeight="1" x14ac:dyDescent="0.3">
      <c r="A94" s="729" t="s">
        <v>3183</v>
      </c>
      <c r="B94" s="730" t="s">
        <v>3181</v>
      </c>
      <c r="C94" s="731">
        <v>54.160809999999998</v>
      </c>
      <c r="D94" s="731">
        <v>27.288820000000001</v>
      </c>
      <c r="E94" s="731"/>
      <c r="F94" s="731">
        <v>0</v>
      </c>
      <c r="G94" s="731">
        <v>20</v>
      </c>
      <c r="H94" s="731">
        <v>-20</v>
      </c>
      <c r="I94" s="732">
        <v>0</v>
      </c>
      <c r="J94" s="733" t="s">
        <v>1</v>
      </c>
    </row>
    <row r="95" spans="1:10" ht="14.4" customHeight="1" x14ac:dyDescent="0.3">
      <c r="A95" s="729" t="s">
        <v>3183</v>
      </c>
      <c r="B95" s="730" t="s">
        <v>3185</v>
      </c>
      <c r="C95" s="731">
        <v>59.968409999999999</v>
      </c>
      <c r="D95" s="731">
        <v>27.288820000000001</v>
      </c>
      <c r="E95" s="731"/>
      <c r="F95" s="731">
        <v>0</v>
      </c>
      <c r="G95" s="731">
        <v>24</v>
      </c>
      <c r="H95" s="731">
        <v>-24</v>
      </c>
      <c r="I95" s="732">
        <v>0</v>
      </c>
      <c r="J95" s="733" t="s">
        <v>569</v>
      </c>
    </row>
    <row r="96" spans="1:10" ht="14.4" customHeight="1" x14ac:dyDescent="0.3">
      <c r="A96" s="729" t="s">
        <v>555</v>
      </c>
      <c r="B96" s="730" t="s">
        <v>555</v>
      </c>
      <c r="C96" s="731" t="s">
        <v>555</v>
      </c>
      <c r="D96" s="731" t="s">
        <v>555</v>
      </c>
      <c r="E96" s="731"/>
      <c r="F96" s="731" t="s">
        <v>555</v>
      </c>
      <c r="G96" s="731" t="s">
        <v>555</v>
      </c>
      <c r="H96" s="731" t="s">
        <v>555</v>
      </c>
      <c r="I96" s="732" t="s">
        <v>555</v>
      </c>
      <c r="J96" s="733" t="s">
        <v>570</v>
      </c>
    </row>
    <row r="97" spans="1:10" ht="14.4" customHeight="1" x14ac:dyDescent="0.3">
      <c r="A97" s="729" t="s">
        <v>586</v>
      </c>
      <c r="B97" s="730" t="s">
        <v>587</v>
      </c>
      <c r="C97" s="731" t="s">
        <v>555</v>
      </c>
      <c r="D97" s="731" t="s">
        <v>555</v>
      </c>
      <c r="E97" s="731"/>
      <c r="F97" s="731" t="s">
        <v>555</v>
      </c>
      <c r="G97" s="731" t="s">
        <v>555</v>
      </c>
      <c r="H97" s="731" t="s">
        <v>555</v>
      </c>
      <c r="I97" s="732" t="s">
        <v>555</v>
      </c>
      <c r="J97" s="733" t="s">
        <v>0</v>
      </c>
    </row>
    <row r="98" spans="1:10" ht="14.4" customHeight="1" x14ac:dyDescent="0.3">
      <c r="A98" s="729" t="s">
        <v>586</v>
      </c>
      <c r="B98" s="730" t="s">
        <v>3170</v>
      </c>
      <c r="C98" s="731">
        <v>0</v>
      </c>
      <c r="D98" s="731">
        <v>0</v>
      </c>
      <c r="E98" s="731"/>
      <c r="F98" s="731">
        <v>0.39567000000000002</v>
      </c>
      <c r="G98" s="731">
        <v>0</v>
      </c>
      <c r="H98" s="731">
        <v>0.39567000000000002</v>
      </c>
      <c r="I98" s="732" t="s">
        <v>555</v>
      </c>
      <c r="J98" s="733" t="s">
        <v>1</v>
      </c>
    </row>
    <row r="99" spans="1:10" ht="14.4" customHeight="1" x14ac:dyDescent="0.3">
      <c r="A99" s="729" t="s">
        <v>586</v>
      </c>
      <c r="B99" s="730" t="s">
        <v>3171</v>
      </c>
      <c r="C99" s="731">
        <v>0</v>
      </c>
      <c r="D99" s="731">
        <v>0</v>
      </c>
      <c r="E99" s="731"/>
      <c r="F99" s="731">
        <v>0.14895</v>
      </c>
      <c r="G99" s="731">
        <v>0</v>
      </c>
      <c r="H99" s="731">
        <v>0.14895</v>
      </c>
      <c r="I99" s="732" t="s">
        <v>555</v>
      </c>
      <c r="J99" s="733" t="s">
        <v>1</v>
      </c>
    </row>
    <row r="100" spans="1:10" ht="14.4" customHeight="1" x14ac:dyDescent="0.3">
      <c r="A100" s="729" t="s">
        <v>586</v>
      </c>
      <c r="B100" s="730" t="s">
        <v>3172</v>
      </c>
      <c r="C100" s="731">
        <v>0.90734999999999999</v>
      </c>
      <c r="D100" s="731">
        <v>0.43</v>
      </c>
      <c r="E100" s="731"/>
      <c r="F100" s="731">
        <v>0.99387000000000003</v>
      </c>
      <c r="G100" s="731">
        <v>2</v>
      </c>
      <c r="H100" s="731">
        <v>-1.00613</v>
      </c>
      <c r="I100" s="732">
        <v>0.49693500000000002</v>
      </c>
      <c r="J100" s="733" t="s">
        <v>1</v>
      </c>
    </row>
    <row r="101" spans="1:10" ht="14.4" customHeight="1" x14ac:dyDescent="0.3">
      <c r="A101" s="729" t="s">
        <v>586</v>
      </c>
      <c r="B101" s="730" t="s">
        <v>3173</v>
      </c>
      <c r="C101" s="731">
        <v>17.345419999999997</v>
      </c>
      <c r="D101" s="731">
        <v>3.0365200000000003</v>
      </c>
      <c r="E101" s="731"/>
      <c r="F101" s="731">
        <v>8.1999300000000002</v>
      </c>
      <c r="G101" s="731">
        <v>23</v>
      </c>
      <c r="H101" s="731">
        <v>-14.80007</v>
      </c>
      <c r="I101" s="732">
        <v>0.35651869565217392</v>
      </c>
      <c r="J101" s="733" t="s">
        <v>1</v>
      </c>
    </row>
    <row r="102" spans="1:10" ht="14.4" customHeight="1" x14ac:dyDescent="0.3">
      <c r="A102" s="729" t="s">
        <v>586</v>
      </c>
      <c r="B102" s="730" t="s">
        <v>3174</v>
      </c>
      <c r="C102" s="731">
        <v>0</v>
      </c>
      <c r="D102" s="731">
        <v>0</v>
      </c>
      <c r="E102" s="731"/>
      <c r="F102" s="731">
        <v>0</v>
      </c>
      <c r="G102" s="731">
        <v>0</v>
      </c>
      <c r="H102" s="731">
        <v>0</v>
      </c>
      <c r="I102" s="732" t="s">
        <v>555</v>
      </c>
      <c r="J102" s="733" t="s">
        <v>1</v>
      </c>
    </row>
    <row r="103" spans="1:10" ht="14.4" customHeight="1" x14ac:dyDescent="0.3">
      <c r="A103" s="729" t="s">
        <v>586</v>
      </c>
      <c r="B103" s="730" t="s">
        <v>3176</v>
      </c>
      <c r="C103" s="731">
        <v>7.9000000000000001E-2</v>
      </c>
      <c r="D103" s="731">
        <v>0</v>
      </c>
      <c r="E103" s="731"/>
      <c r="F103" s="731">
        <v>11.180399999999999</v>
      </c>
      <c r="G103" s="731">
        <v>3</v>
      </c>
      <c r="H103" s="731">
        <v>8.1803999999999988</v>
      </c>
      <c r="I103" s="732">
        <v>3.7267999999999994</v>
      </c>
      <c r="J103" s="733" t="s">
        <v>1</v>
      </c>
    </row>
    <row r="104" spans="1:10" ht="14.4" customHeight="1" x14ac:dyDescent="0.3">
      <c r="A104" s="729" t="s">
        <v>586</v>
      </c>
      <c r="B104" s="730" t="s">
        <v>3177</v>
      </c>
      <c r="C104" s="731">
        <v>0.73263999999999996</v>
      </c>
      <c r="D104" s="731">
        <v>1.2210699999999999</v>
      </c>
      <c r="E104" s="731"/>
      <c r="F104" s="731">
        <v>0</v>
      </c>
      <c r="G104" s="731">
        <v>0</v>
      </c>
      <c r="H104" s="731">
        <v>0</v>
      </c>
      <c r="I104" s="732" t="s">
        <v>555</v>
      </c>
      <c r="J104" s="733" t="s">
        <v>1</v>
      </c>
    </row>
    <row r="105" spans="1:10" ht="14.4" customHeight="1" x14ac:dyDescent="0.3">
      <c r="A105" s="729" t="s">
        <v>586</v>
      </c>
      <c r="B105" s="730" t="s">
        <v>3180</v>
      </c>
      <c r="C105" s="731">
        <v>0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555</v>
      </c>
      <c r="J105" s="733" t="s">
        <v>1</v>
      </c>
    </row>
    <row r="106" spans="1:10" ht="14.4" customHeight="1" x14ac:dyDescent="0.3">
      <c r="A106" s="729" t="s">
        <v>586</v>
      </c>
      <c r="B106" s="730" t="s">
        <v>3181</v>
      </c>
      <c r="C106" s="731">
        <v>0</v>
      </c>
      <c r="D106" s="731">
        <v>0</v>
      </c>
      <c r="E106" s="731"/>
      <c r="F106" s="731">
        <v>0</v>
      </c>
      <c r="G106" s="731">
        <v>5</v>
      </c>
      <c r="H106" s="731">
        <v>-5</v>
      </c>
      <c r="I106" s="732">
        <v>0</v>
      </c>
      <c r="J106" s="733" t="s">
        <v>1</v>
      </c>
    </row>
    <row r="107" spans="1:10" ht="14.4" customHeight="1" x14ac:dyDescent="0.3">
      <c r="A107" s="729" t="s">
        <v>586</v>
      </c>
      <c r="B107" s="730" t="s">
        <v>588</v>
      </c>
      <c r="C107" s="731">
        <v>19.064409999999999</v>
      </c>
      <c r="D107" s="731">
        <v>4.6875900000000001</v>
      </c>
      <c r="E107" s="731"/>
      <c r="F107" s="731">
        <v>20.918819999999997</v>
      </c>
      <c r="G107" s="731">
        <v>34</v>
      </c>
      <c r="H107" s="731">
        <v>-13.081180000000003</v>
      </c>
      <c r="I107" s="732">
        <v>0.61525941176470578</v>
      </c>
      <c r="J107" s="733" t="s">
        <v>569</v>
      </c>
    </row>
    <row r="108" spans="1:10" ht="14.4" customHeight="1" x14ac:dyDescent="0.3">
      <c r="A108" s="729" t="s">
        <v>555</v>
      </c>
      <c r="B108" s="730" t="s">
        <v>555</v>
      </c>
      <c r="C108" s="731" t="s">
        <v>555</v>
      </c>
      <c r="D108" s="731" t="s">
        <v>555</v>
      </c>
      <c r="E108" s="731"/>
      <c r="F108" s="731" t="s">
        <v>555</v>
      </c>
      <c r="G108" s="731" t="s">
        <v>555</v>
      </c>
      <c r="H108" s="731" t="s">
        <v>555</v>
      </c>
      <c r="I108" s="732" t="s">
        <v>555</v>
      </c>
      <c r="J108" s="733" t="s">
        <v>570</v>
      </c>
    </row>
    <row r="109" spans="1:10" ht="14.4" customHeight="1" x14ac:dyDescent="0.3">
      <c r="A109" s="729" t="s">
        <v>553</v>
      </c>
      <c r="B109" s="730" t="s">
        <v>564</v>
      </c>
      <c r="C109" s="731">
        <v>2540.2379300000002</v>
      </c>
      <c r="D109" s="731">
        <v>4243.7529599999989</v>
      </c>
      <c r="E109" s="731"/>
      <c r="F109" s="731">
        <v>1757.9580800000001</v>
      </c>
      <c r="G109" s="731">
        <v>3339</v>
      </c>
      <c r="H109" s="731">
        <v>-1581.0419199999999</v>
      </c>
      <c r="I109" s="732">
        <v>0.52649238694219824</v>
      </c>
      <c r="J109" s="733" t="s">
        <v>565</v>
      </c>
    </row>
  </sheetData>
  <mergeCells count="3">
    <mergeCell ref="A1:I1"/>
    <mergeCell ref="F3:I3"/>
    <mergeCell ref="C4:D4"/>
  </mergeCells>
  <conditionalFormatting sqref="F22 F110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09">
    <cfRule type="expression" dxfId="32" priority="6">
      <formula>$H23&gt;0</formula>
    </cfRule>
  </conditionalFormatting>
  <conditionalFormatting sqref="A23:A109">
    <cfRule type="expression" dxfId="31" priority="5">
      <formula>AND($J23&lt;&gt;"mezeraKL",$J23&lt;&gt;"")</formula>
    </cfRule>
  </conditionalFormatting>
  <conditionalFormatting sqref="I23:I109">
    <cfRule type="expression" dxfId="30" priority="7">
      <formula>$I23&gt;1</formula>
    </cfRule>
  </conditionalFormatting>
  <conditionalFormatting sqref="B23:B109">
    <cfRule type="expression" dxfId="29" priority="4">
      <formula>OR($J23="NS",$J23="SumaNS",$J23="Účet")</formula>
    </cfRule>
  </conditionalFormatting>
  <conditionalFormatting sqref="A23:D109 F23:I109">
    <cfRule type="expression" dxfId="28" priority="8">
      <formula>AND($J23&lt;&gt;"",$J23&lt;&gt;"mezeraKL")</formula>
    </cfRule>
  </conditionalFormatting>
  <conditionalFormatting sqref="B23:D109 F23:I109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09 F23:I109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3694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5.3136918444021903</v>
      </c>
      <c r="J3" s="203">
        <f>SUBTOTAL(9,J5:J1048576)</f>
        <v>188255</v>
      </c>
      <c r="K3" s="204">
        <f>SUBTOTAL(9,K5:K1048576)</f>
        <v>1000329.0581679344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553</v>
      </c>
      <c r="B5" s="825" t="s">
        <v>554</v>
      </c>
      <c r="C5" s="828" t="s">
        <v>566</v>
      </c>
      <c r="D5" s="862" t="s">
        <v>567</v>
      </c>
      <c r="E5" s="828" t="s">
        <v>3186</v>
      </c>
      <c r="F5" s="862" t="s">
        <v>3187</v>
      </c>
      <c r="G5" s="828" t="s">
        <v>3188</v>
      </c>
      <c r="H5" s="828" t="s">
        <v>3189</v>
      </c>
      <c r="I5" s="225">
        <v>53.840000152587891</v>
      </c>
      <c r="J5" s="225">
        <v>1</v>
      </c>
      <c r="K5" s="848">
        <v>53.840000152587891</v>
      </c>
    </row>
    <row r="6" spans="1:11" ht="14.4" customHeight="1" x14ac:dyDescent="0.3">
      <c r="A6" s="831" t="s">
        <v>553</v>
      </c>
      <c r="B6" s="832" t="s">
        <v>554</v>
      </c>
      <c r="C6" s="835" t="s">
        <v>566</v>
      </c>
      <c r="D6" s="863" t="s">
        <v>567</v>
      </c>
      <c r="E6" s="835" t="s">
        <v>3190</v>
      </c>
      <c r="F6" s="863" t="s">
        <v>3191</v>
      </c>
      <c r="G6" s="835" t="s">
        <v>3192</v>
      </c>
      <c r="H6" s="835" t="s">
        <v>3193</v>
      </c>
      <c r="I6" s="849">
        <v>104.05999755859375</v>
      </c>
      <c r="J6" s="849">
        <v>50</v>
      </c>
      <c r="K6" s="850">
        <v>5203</v>
      </c>
    </row>
    <row r="7" spans="1:11" ht="14.4" customHeight="1" x14ac:dyDescent="0.3">
      <c r="A7" s="831" t="s">
        <v>553</v>
      </c>
      <c r="B7" s="832" t="s">
        <v>554</v>
      </c>
      <c r="C7" s="835" t="s">
        <v>566</v>
      </c>
      <c r="D7" s="863" t="s">
        <v>567</v>
      </c>
      <c r="E7" s="835" t="s">
        <v>3190</v>
      </c>
      <c r="F7" s="863" t="s">
        <v>3191</v>
      </c>
      <c r="G7" s="835" t="s">
        <v>3194</v>
      </c>
      <c r="H7" s="835" t="s">
        <v>3195</v>
      </c>
      <c r="I7" s="849">
        <v>6.25</v>
      </c>
      <c r="J7" s="849">
        <v>20</v>
      </c>
      <c r="K7" s="850">
        <v>125</v>
      </c>
    </row>
    <row r="8" spans="1:11" ht="14.4" customHeight="1" x14ac:dyDescent="0.3">
      <c r="A8" s="831" t="s">
        <v>553</v>
      </c>
      <c r="B8" s="832" t="s">
        <v>554</v>
      </c>
      <c r="C8" s="835" t="s">
        <v>566</v>
      </c>
      <c r="D8" s="863" t="s">
        <v>567</v>
      </c>
      <c r="E8" s="835" t="s">
        <v>3190</v>
      </c>
      <c r="F8" s="863" t="s">
        <v>3191</v>
      </c>
      <c r="G8" s="835" t="s">
        <v>3196</v>
      </c>
      <c r="H8" s="835" t="s">
        <v>3197</v>
      </c>
      <c r="I8" s="849">
        <v>9.0100002288818359</v>
      </c>
      <c r="J8" s="849">
        <v>30</v>
      </c>
      <c r="K8" s="850">
        <v>270.29998779296875</v>
      </c>
    </row>
    <row r="9" spans="1:11" ht="14.4" customHeight="1" x14ac:dyDescent="0.3">
      <c r="A9" s="831" t="s">
        <v>553</v>
      </c>
      <c r="B9" s="832" t="s">
        <v>554</v>
      </c>
      <c r="C9" s="835" t="s">
        <v>566</v>
      </c>
      <c r="D9" s="863" t="s">
        <v>567</v>
      </c>
      <c r="E9" s="835" t="s">
        <v>3190</v>
      </c>
      <c r="F9" s="863" t="s">
        <v>3191</v>
      </c>
      <c r="G9" s="835" t="s">
        <v>3198</v>
      </c>
      <c r="H9" s="835" t="s">
        <v>3199</v>
      </c>
      <c r="I9" s="849">
        <v>0.62999999523162842</v>
      </c>
      <c r="J9" s="849">
        <v>1500</v>
      </c>
      <c r="K9" s="850">
        <v>945</v>
      </c>
    </row>
    <row r="10" spans="1:11" ht="14.4" customHeight="1" x14ac:dyDescent="0.3">
      <c r="A10" s="831" t="s">
        <v>553</v>
      </c>
      <c r="B10" s="832" t="s">
        <v>554</v>
      </c>
      <c r="C10" s="835" t="s">
        <v>566</v>
      </c>
      <c r="D10" s="863" t="s">
        <v>567</v>
      </c>
      <c r="E10" s="835" t="s">
        <v>3190</v>
      </c>
      <c r="F10" s="863" t="s">
        <v>3191</v>
      </c>
      <c r="G10" s="835" t="s">
        <v>3200</v>
      </c>
      <c r="H10" s="835" t="s">
        <v>3201</v>
      </c>
      <c r="I10" s="849">
        <v>1.2899999618530273</v>
      </c>
      <c r="J10" s="849">
        <v>2500</v>
      </c>
      <c r="K10" s="850">
        <v>3225</v>
      </c>
    </row>
    <row r="11" spans="1:11" ht="14.4" customHeight="1" x14ac:dyDescent="0.3">
      <c r="A11" s="831" t="s">
        <v>553</v>
      </c>
      <c r="B11" s="832" t="s">
        <v>554</v>
      </c>
      <c r="C11" s="835" t="s">
        <v>566</v>
      </c>
      <c r="D11" s="863" t="s">
        <v>567</v>
      </c>
      <c r="E11" s="835" t="s">
        <v>3190</v>
      </c>
      <c r="F11" s="863" t="s">
        <v>3191</v>
      </c>
      <c r="G11" s="835" t="s">
        <v>3202</v>
      </c>
      <c r="H11" s="835" t="s">
        <v>3203</v>
      </c>
      <c r="I11" s="849">
        <v>86.379997253417969</v>
      </c>
      <c r="J11" s="849">
        <v>10</v>
      </c>
      <c r="K11" s="850">
        <v>863.77001953125</v>
      </c>
    </row>
    <row r="12" spans="1:11" ht="14.4" customHeight="1" x14ac:dyDescent="0.3">
      <c r="A12" s="831" t="s">
        <v>553</v>
      </c>
      <c r="B12" s="832" t="s">
        <v>554</v>
      </c>
      <c r="C12" s="835" t="s">
        <v>566</v>
      </c>
      <c r="D12" s="863" t="s">
        <v>567</v>
      </c>
      <c r="E12" s="835" t="s">
        <v>3190</v>
      </c>
      <c r="F12" s="863" t="s">
        <v>3191</v>
      </c>
      <c r="G12" s="835" t="s">
        <v>3204</v>
      </c>
      <c r="H12" s="835" t="s">
        <v>3205</v>
      </c>
      <c r="I12" s="849">
        <v>111.55000305175781</v>
      </c>
      <c r="J12" s="849">
        <v>7</v>
      </c>
      <c r="K12" s="850">
        <v>780.85000610351562</v>
      </c>
    </row>
    <row r="13" spans="1:11" ht="14.4" customHeight="1" x14ac:dyDescent="0.3">
      <c r="A13" s="831" t="s">
        <v>553</v>
      </c>
      <c r="B13" s="832" t="s">
        <v>554</v>
      </c>
      <c r="C13" s="835" t="s">
        <v>566</v>
      </c>
      <c r="D13" s="863" t="s">
        <v>567</v>
      </c>
      <c r="E13" s="835" t="s">
        <v>3190</v>
      </c>
      <c r="F13" s="863" t="s">
        <v>3191</v>
      </c>
      <c r="G13" s="835" t="s">
        <v>3206</v>
      </c>
      <c r="H13" s="835" t="s">
        <v>3207</v>
      </c>
      <c r="I13" s="849">
        <v>790.8699951171875</v>
      </c>
      <c r="J13" s="849">
        <v>2</v>
      </c>
      <c r="K13" s="850">
        <v>1581.739990234375</v>
      </c>
    </row>
    <row r="14" spans="1:11" ht="14.4" customHeight="1" x14ac:dyDescent="0.3">
      <c r="A14" s="831" t="s">
        <v>553</v>
      </c>
      <c r="B14" s="832" t="s">
        <v>554</v>
      </c>
      <c r="C14" s="835" t="s">
        <v>566</v>
      </c>
      <c r="D14" s="863" t="s">
        <v>567</v>
      </c>
      <c r="E14" s="835" t="s">
        <v>3190</v>
      </c>
      <c r="F14" s="863" t="s">
        <v>3191</v>
      </c>
      <c r="G14" s="835" t="s">
        <v>3208</v>
      </c>
      <c r="H14" s="835" t="s">
        <v>3209</v>
      </c>
      <c r="I14" s="849">
        <v>642.08001708984375</v>
      </c>
      <c r="J14" s="849">
        <v>1</v>
      </c>
      <c r="K14" s="850">
        <v>642.08001708984375</v>
      </c>
    </row>
    <row r="15" spans="1:11" ht="14.4" customHeight="1" x14ac:dyDescent="0.3">
      <c r="A15" s="831" t="s">
        <v>553</v>
      </c>
      <c r="B15" s="832" t="s">
        <v>554</v>
      </c>
      <c r="C15" s="835" t="s">
        <v>566</v>
      </c>
      <c r="D15" s="863" t="s">
        <v>567</v>
      </c>
      <c r="E15" s="835" t="s">
        <v>3190</v>
      </c>
      <c r="F15" s="863" t="s">
        <v>3191</v>
      </c>
      <c r="G15" s="835" t="s">
        <v>3210</v>
      </c>
      <c r="H15" s="835" t="s">
        <v>3211</v>
      </c>
      <c r="I15" s="849">
        <v>22.149999618530273</v>
      </c>
      <c r="J15" s="849">
        <v>25</v>
      </c>
      <c r="K15" s="850">
        <v>553.75</v>
      </c>
    </row>
    <row r="16" spans="1:11" ht="14.4" customHeight="1" x14ac:dyDescent="0.3">
      <c r="A16" s="831" t="s">
        <v>553</v>
      </c>
      <c r="B16" s="832" t="s">
        <v>554</v>
      </c>
      <c r="C16" s="835" t="s">
        <v>566</v>
      </c>
      <c r="D16" s="863" t="s">
        <v>567</v>
      </c>
      <c r="E16" s="835" t="s">
        <v>3190</v>
      </c>
      <c r="F16" s="863" t="s">
        <v>3191</v>
      </c>
      <c r="G16" s="835" t="s">
        <v>3212</v>
      </c>
      <c r="H16" s="835" t="s">
        <v>3213</v>
      </c>
      <c r="I16" s="849">
        <v>44.290000915527344</v>
      </c>
      <c r="J16" s="849">
        <v>10</v>
      </c>
      <c r="K16" s="850">
        <v>442.8699951171875</v>
      </c>
    </row>
    <row r="17" spans="1:11" ht="14.4" customHeight="1" x14ac:dyDescent="0.3">
      <c r="A17" s="831" t="s">
        <v>553</v>
      </c>
      <c r="B17" s="832" t="s">
        <v>554</v>
      </c>
      <c r="C17" s="835" t="s">
        <v>566</v>
      </c>
      <c r="D17" s="863" t="s">
        <v>567</v>
      </c>
      <c r="E17" s="835" t="s">
        <v>3190</v>
      </c>
      <c r="F17" s="863" t="s">
        <v>3191</v>
      </c>
      <c r="G17" s="835" t="s">
        <v>3214</v>
      </c>
      <c r="H17" s="835" t="s">
        <v>3215</v>
      </c>
      <c r="I17" s="849">
        <v>139.17499542236328</v>
      </c>
      <c r="J17" s="849">
        <v>7</v>
      </c>
      <c r="K17" s="850">
        <v>974.22000122070313</v>
      </c>
    </row>
    <row r="18" spans="1:11" ht="14.4" customHeight="1" x14ac:dyDescent="0.3">
      <c r="A18" s="831" t="s">
        <v>553</v>
      </c>
      <c r="B18" s="832" t="s">
        <v>554</v>
      </c>
      <c r="C18" s="835" t="s">
        <v>566</v>
      </c>
      <c r="D18" s="863" t="s">
        <v>567</v>
      </c>
      <c r="E18" s="835" t="s">
        <v>3190</v>
      </c>
      <c r="F18" s="863" t="s">
        <v>3191</v>
      </c>
      <c r="G18" s="835" t="s">
        <v>3216</v>
      </c>
      <c r="H18" s="835" t="s">
        <v>3217</v>
      </c>
      <c r="I18" s="849">
        <v>8.0100002288818359</v>
      </c>
      <c r="J18" s="849">
        <v>100</v>
      </c>
      <c r="K18" s="850">
        <v>801.02001953125</v>
      </c>
    </row>
    <row r="19" spans="1:11" ht="14.4" customHeight="1" x14ac:dyDescent="0.3">
      <c r="A19" s="831" t="s">
        <v>553</v>
      </c>
      <c r="B19" s="832" t="s">
        <v>554</v>
      </c>
      <c r="C19" s="835" t="s">
        <v>566</v>
      </c>
      <c r="D19" s="863" t="s">
        <v>567</v>
      </c>
      <c r="E19" s="835" t="s">
        <v>3190</v>
      </c>
      <c r="F19" s="863" t="s">
        <v>3191</v>
      </c>
      <c r="G19" s="835" t="s">
        <v>3218</v>
      </c>
      <c r="H19" s="835" t="s">
        <v>3219</v>
      </c>
      <c r="I19" s="849">
        <v>13.020000457763672</v>
      </c>
      <c r="J19" s="849">
        <v>1</v>
      </c>
      <c r="K19" s="850">
        <v>13.020000457763672</v>
      </c>
    </row>
    <row r="20" spans="1:11" ht="14.4" customHeight="1" x14ac:dyDescent="0.3">
      <c r="A20" s="831" t="s">
        <v>553</v>
      </c>
      <c r="B20" s="832" t="s">
        <v>554</v>
      </c>
      <c r="C20" s="835" t="s">
        <v>566</v>
      </c>
      <c r="D20" s="863" t="s">
        <v>567</v>
      </c>
      <c r="E20" s="835" t="s">
        <v>3190</v>
      </c>
      <c r="F20" s="863" t="s">
        <v>3191</v>
      </c>
      <c r="G20" s="835" t="s">
        <v>3220</v>
      </c>
      <c r="H20" s="835" t="s">
        <v>3221</v>
      </c>
      <c r="I20" s="849">
        <v>0.86000001430511475</v>
      </c>
      <c r="J20" s="849">
        <v>200</v>
      </c>
      <c r="K20" s="850">
        <v>172</v>
      </c>
    </row>
    <row r="21" spans="1:11" ht="14.4" customHeight="1" x14ac:dyDescent="0.3">
      <c r="A21" s="831" t="s">
        <v>553</v>
      </c>
      <c r="B21" s="832" t="s">
        <v>554</v>
      </c>
      <c r="C21" s="835" t="s">
        <v>566</v>
      </c>
      <c r="D21" s="863" t="s">
        <v>567</v>
      </c>
      <c r="E21" s="835" t="s">
        <v>3190</v>
      </c>
      <c r="F21" s="863" t="s">
        <v>3191</v>
      </c>
      <c r="G21" s="835" t="s">
        <v>3222</v>
      </c>
      <c r="H21" s="835" t="s">
        <v>3223</v>
      </c>
      <c r="I21" s="849">
        <v>1.5199999809265137</v>
      </c>
      <c r="J21" s="849">
        <v>100</v>
      </c>
      <c r="K21" s="850">
        <v>152</v>
      </c>
    </row>
    <row r="22" spans="1:11" ht="14.4" customHeight="1" x14ac:dyDescent="0.3">
      <c r="A22" s="831" t="s">
        <v>553</v>
      </c>
      <c r="B22" s="832" t="s">
        <v>554</v>
      </c>
      <c r="C22" s="835" t="s">
        <v>566</v>
      </c>
      <c r="D22" s="863" t="s">
        <v>567</v>
      </c>
      <c r="E22" s="835" t="s">
        <v>3190</v>
      </c>
      <c r="F22" s="863" t="s">
        <v>3191</v>
      </c>
      <c r="G22" s="835" t="s">
        <v>3224</v>
      </c>
      <c r="H22" s="835" t="s">
        <v>3225</v>
      </c>
      <c r="I22" s="849">
        <v>2.0699999332427979</v>
      </c>
      <c r="J22" s="849">
        <v>100</v>
      </c>
      <c r="K22" s="850">
        <v>207</v>
      </c>
    </row>
    <row r="23" spans="1:11" ht="14.4" customHeight="1" x14ac:dyDescent="0.3">
      <c r="A23" s="831" t="s">
        <v>553</v>
      </c>
      <c r="B23" s="832" t="s">
        <v>554</v>
      </c>
      <c r="C23" s="835" t="s">
        <v>566</v>
      </c>
      <c r="D23" s="863" t="s">
        <v>567</v>
      </c>
      <c r="E23" s="835" t="s">
        <v>3190</v>
      </c>
      <c r="F23" s="863" t="s">
        <v>3191</v>
      </c>
      <c r="G23" s="835" t="s">
        <v>3226</v>
      </c>
      <c r="H23" s="835" t="s">
        <v>3227</v>
      </c>
      <c r="I23" s="849">
        <v>8.1099996566772461</v>
      </c>
      <c r="J23" s="849">
        <v>37</v>
      </c>
      <c r="K23" s="850">
        <v>300.07000732421875</v>
      </c>
    </row>
    <row r="24" spans="1:11" ht="14.4" customHeight="1" x14ac:dyDescent="0.3">
      <c r="A24" s="831" t="s">
        <v>553</v>
      </c>
      <c r="B24" s="832" t="s">
        <v>554</v>
      </c>
      <c r="C24" s="835" t="s">
        <v>566</v>
      </c>
      <c r="D24" s="863" t="s">
        <v>567</v>
      </c>
      <c r="E24" s="835" t="s">
        <v>3190</v>
      </c>
      <c r="F24" s="863" t="s">
        <v>3191</v>
      </c>
      <c r="G24" s="835" t="s">
        <v>3228</v>
      </c>
      <c r="H24" s="835" t="s">
        <v>3229</v>
      </c>
      <c r="I24" s="849">
        <v>98.379997253417969</v>
      </c>
      <c r="J24" s="849">
        <v>4</v>
      </c>
      <c r="K24" s="850">
        <v>393.51998901367187</v>
      </c>
    </row>
    <row r="25" spans="1:11" ht="14.4" customHeight="1" x14ac:dyDescent="0.3">
      <c r="A25" s="831" t="s">
        <v>553</v>
      </c>
      <c r="B25" s="832" t="s">
        <v>554</v>
      </c>
      <c r="C25" s="835" t="s">
        <v>566</v>
      </c>
      <c r="D25" s="863" t="s">
        <v>567</v>
      </c>
      <c r="E25" s="835" t="s">
        <v>3190</v>
      </c>
      <c r="F25" s="863" t="s">
        <v>3191</v>
      </c>
      <c r="G25" s="835" t="s">
        <v>3230</v>
      </c>
      <c r="H25" s="835" t="s">
        <v>3231</v>
      </c>
      <c r="I25" s="849">
        <v>0.37999999523162842</v>
      </c>
      <c r="J25" s="849">
        <v>25</v>
      </c>
      <c r="K25" s="850">
        <v>9.5</v>
      </c>
    </row>
    <row r="26" spans="1:11" ht="14.4" customHeight="1" x14ac:dyDescent="0.3">
      <c r="A26" s="831" t="s">
        <v>553</v>
      </c>
      <c r="B26" s="832" t="s">
        <v>554</v>
      </c>
      <c r="C26" s="835" t="s">
        <v>566</v>
      </c>
      <c r="D26" s="863" t="s">
        <v>567</v>
      </c>
      <c r="E26" s="835" t="s">
        <v>3190</v>
      </c>
      <c r="F26" s="863" t="s">
        <v>3191</v>
      </c>
      <c r="G26" s="835" t="s">
        <v>3232</v>
      </c>
      <c r="H26" s="835" t="s">
        <v>3233</v>
      </c>
      <c r="I26" s="849">
        <v>12.649999618530273</v>
      </c>
      <c r="J26" s="849">
        <v>60</v>
      </c>
      <c r="K26" s="850">
        <v>759</v>
      </c>
    </row>
    <row r="27" spans="1:11" ht="14.4" customHeight="1" x14ac:dyDescent="0.3">
      <c r="A27" s="831" t="s">
        <v>553</v>
      </c>
      <c r="B27" s="832" t="s">
        <v>554</v>
      </c>
      <c r="C27" s="835" t="s">
        <v>566</v>
      </c>
      <c r="D27" s="863" t="s">
        <v>567</v>
      </c>
      <c r="E27" s="835" t="s">
        <v>3190</v>
      </c>
      <c r="F27" s="863" t="s">
        <v>3191</v>
      </c>
      <c r="G27" s="835" t="s">
        <v>3234</v>
      </c>
      <c r="H27" s="835" t="s">
        <v>3235</v>
      </c>
      <c r="I27" s="849">
        <v>120.75</v>
      </c>
      <c r="J27" s="849">
        <v>6</v>
      </c>
      <c r="K27" s="850">
        <v>724.5</v>
      </c>
    </row>
    <row r="28" spans="1:11" ht="14.4" customHeight="1" x14ac:dyDescent="0.3">
      <c r="A28" s="831" t="s">
        <v>553</v>
      </c>
      <c r="B28" s="832" t="s">
        <v>554</v>
      </c>
      <c r="C28" s="835" t="s">
        <v>566</v>
      </c>
      <c r="D28" s="863" t="s">
        <v>567</v>
      </c>
      <c r="E28" s="835" t="s">
        <v>3190</v>
      </c>
      <c r="F28" s="863" t="s">
        <v>3191</v>
      </c>
      <c r="G28" s="835" t="s">
        <v>3236</v>
      </c>
      <c r="H28" s="835" t="s">
        <v>3237</v>
      </c>
      <c r="I28" s="849">
        <v>112.52999877929687</v>
      </c>
      <c r="J28" s="849">
        <v>1</v>
      </c>
      <c r="K28" s="850">
        <v>112.52999877929687</v>
      </c>
    </row>
    <row r="29" spans="1:11" ht="14.4" customHeight="1" x14ac:dyDescent="0.3">
      <c r="A29" s="831" t="s">
        <v>553</v>
      </c>
      <c r="B29" s="832" t="s">
        <v>554</v>
      </c>
      <c r="C29" s="835" t="s">
        <v>566</v>
      </c>
      <c r="D29" s="863" t="s">
        <v>567</v>
      </c>
      <c r="E29" s="835" t="s">
        <v>3190</v>
      </c>
      <c r="F29" s="863" t="s">
        <v>3191</v>
      </c>
      <c r="G29" s="835" t="s">
        <v>3238</v>
      </c>
      <c r="H29" s="835" t="s">
        <v>3239</v>
      </c>
      <c r="I29" s="849">
        <v>2.7400000095367432</v>
      </c>
      <c r="J29" s="849">
        <v>15</v>
      </c>
      <c r="K29" s="850">
        <v>41.099998474121094</v>
      </c>
    </row>
    <row r="30" spans="1:11" ht="14.4" customHeight="1" x14ac:dyDescent="0.3">
      <c r="A30" s="831" t="s">
        <v>553</v>
      </c>
      <c r="B30" s="832" t="s">
        <v>554</v>
      </c>
      <c r="C30" s="835" t="s">
        <v>566</v>
      </c>
      <c r="D30" s="863" t="s">
        <v>567</v>
      </c>
      <c r="E30" s="835" t="s">
        <v>3190</v>
      </c>
      <c r="F30" s="863" t="s">
        <v>3191</v>
      </c>
      <c r="G30" s="835" t="s">
        <v>3240</v>
      </c>
      <c r="H30" s="835" t="s">
        <v>3241</v>
      </c>
      <c r="I30" s="849">
        <v>0.67000001668930054</v>
      </c>
      <c r="J30" s="849">
        <v>300</v>
      </c>
      <c r="K30" s="850">
        <v>201</v>
      </c>
    </row>
    <row r="31" spans="1:11" ht="14.4" customHeight="1" x14ac:dyDescent="0.3">
      <c r="A31" s="831" t="s">
        <v>553</v>
      </c>
      <c r="B31" s="832" t="s">
        <v>554</v>
      </c>
      <c r="C31" s="835" t="s">
        <v>566</v>
      </c>
      <c r="D31" s="863" t="s">
        <v>567</v>
      </c>
      <c r="E31" s="835" t="s">
        <v>3190</v>
      </c>
      <c r="F31" s="863" t="s">
        <v>3191</v>
      </c>
      <c r="G31" s="835" t="s">
        <v>3242</v>
      </c>
      <c r="H31" s="835" t="s">
        <v>3243</v>
      </c>
      <c r="I31" s="849">
        <v>27.879999160766602</v>
      </c>
      <c r="J31" s="849">
        <v>4</v>
      </c>
      <c r="K31" s="850">
        <v>111.51999664306641</v>
      </c>
    </row>
    <row r="32" spans="1:11" ht="14.4" customHeight="1" x14ac:dyDescent="0.3">
      <c r="A32" s="831" t="s">
        <v>553</v>
      </c>
      <c r="B32" s="832" t="s">
        <v>554</v>
      </c>
      <c r="C32" s="835" t="s">
        <v>566</v>
      </c>
      <c r="D32" s="863" t="s">
        <v>567</v>
      </c>
      <c r="E32" s="835" t="s">
        <v>3190</v>
      </c>
      <c r="F32" s="863" t="s">
        <v>3191</v>
      </c>
      <c r="G32" s="835" t="s">
        <v>3244</v>
      </c>
      <c r="H32" s="835" t="s">
        <v>3245</v>
      </c>
      <c r="I32" s="849">
        <v>28.739999771118164</v>
      </c>
      <c r="J32" s="849">
        <v>4</v>
      </c>
      <c r="K32" s="850">
        <v>114.95999908447266</v>
      </c>
    </row>
    <row r="33" spans="1:11" ht="14.4" customHeight="1" x14ac:dyDescent="0.3">
      <c r="A33" s="831" t="s">
        <v>553</v>
      </c>
      <c r="B33" s="832" t="s">
        <v>554</v>
      </c>
      <c r="C33" s="835" t="s">
        <v>566</v>
      </c>
      <c r="D33" s="863" t="s">
        <v>567</v>
      </c>
      <c r="E33" s="835" t="s">
        <v>3246</v>
      </c>
      <c r="F33" s="863" t="s">
        <v>3247</v>
      </c>
      <c r="G33" s="835" t="s">
        <v>3248</v>
      </c>
      <c r="H33" s="835" t="s">
        <v>3249</v>
      </c>
      <c r="I33" s="849">
        <v>6.2999999523162842</v>
      </c>
      <c r="J33" s="849">
        <v>30</v>
      </c>
      <c r="K33" s="850">
        <v>189.09999847412109</v>
      </c>
    </row>
    <row r="34" spans="1:11" ht="14.4" customHeight="1" x14ac:dyDescent="0.3">
      <c r="A34" s="831" t="s">
        <v>553</v>
      </c>
      <c r="B34" s="832" t="s">
        <v>554</v>
      </c>
      <c r="C34" s="835" t="s">
        <v>566</v>
      </c>
      <c r="D34" s="863" t="s">
        <v>567</v>
      </c>
      <c r="E34" s="835" t="s">
        <v>3246</v>
      </c>
      <c r="F34" s="863" t="s">
        <v>3247</v>
      </c>
      <c r="G34" s="835" t="s">
        <v>3250</v>
      </c>
      <c r="H34" s="835" t="s">
        <v>3251</v>
      </c>
      <c r="I34" s="849">
        <v>2.9000000953674316</v>
      </c>
      <c r="J34" s="849">
        <v>50</v>
      </c>
      <c r="K34" s="850">
        <v>145</v>
      </c>
    </row>
    <row r="35" spans="1:11" ht="14.4" customHeight="1" x14ac:dyDescent="0.3">
      <c r="A35" s="831" t="s">
        <v>553</v>
      </c>
      <c r="B35" s="832" t="s">
        <v>554</v>
      </c>
      <c r="C35" s="835" t="s">
        <v>566</v>
      </c>
      <c r="D35" s="863" t="s">
        <v>567</v>
      </c>
      <c r="E35" s="835" t="s">
        <v>3246</v>
      </c>
      <c r="F35" s="863" t="s">
        <v>3247</v>
      </c>
      <c r="G35" s="835" t="s">
        <v>3252</v>
      </c>
      <c r="H35" s="835" t="s">
        <v>3253</v>
      </c>
      <c r="I35" s="849">
        <v>2.9000000953674316</v>
      </c>
      <c r="J35" s="849">
        <v>100</v>
      </c>
      <c r="K35" s="850">
        <v>290</v>
      </c>
    </row>
    <row r="36" spans="1:11" ht="14.4" customHeight="1" x14ac:dyDescent="0.3">
      <c r="A36" s="831" t="s">
        <v>553</v>
      </c>
      <c r="B36" s="832" t="s">
        <v>554</v>
      </c>
      <c r="C36" s="835" t="s">
        <v>566</v>
      </c>
      <c r="D36" s="863" t="s">
        <v>567</v>
      </c>
      <c r="E36" s="835" t="s">
        <v>3246</v>
      </c>
      <c r="F36" s="863" t="s">
        <v>3247</v>
      </c>
      <c r="G36" s="835" t="s">
        <v>3254</v>
      </c>
      <c r="H36" s="835" t="s">
        <v>3255</v>
      </c>
      <c r="I36" s="849">
        <v>6.0500001907348633</v>
      </c>
      <c r="J36" s="849">
        <v>10</v>
      </c>
      <c r="K36" s="850">
        <v>60.5</v>
      </c>
    </row>
    <row r="37" spans="1:11" ht="14.4" customHeight="1" x14ac:dyDescent="0.3">
      <c r="A37" s="831" t="s">
        <v>553</v>
      </c>
      <c r="B37" s="832" t="s">
        <v>554</v>
      </c>
      <c r="C37" s="835" t="s">
        <v>566</v>
      </c>
      <c r="D37" s="863" t="s">
        <v>567</v>
      </c>
      <c r="E37" s="835" t="s">
        <v>3246</v>
      </c>
      <c r="F37" s="863" t="s">
        <v>3247</v>
      </c>
      <c r="G37" s="835" t="s">
        <v>3256</v>
      </c>
      <c r="H37" s="835" t="s">
        <v>3257</v>
      </c>
      <c r="I37" s="849">
        <v>11.149999618530273</v>
      </c>
      <c r="J37" s="849">
        <v>50</v>
      </c>
      <c r="K37" s="850">
        <v>557.5</v>
      </c>
    </row>
    <row r="38" spans="1:11" ht="14.4" customHeight="1" x14ac:dyDescent="0.3">
      <c r="A38" s="831" t="s">
        <v>553</v>
      </c>
      <c r="B38" s="832" t="s">
        <v>554</v>
      </c>
      <c r="C38" s="835" t="s">
        <v>566</v>
      </c>
      <c r="D38" s="863" t="s">
        <v>567</v>
      </c>
      <c r="E38" s="835" t="s">
        <v>3246</v>
      </c>
      <c r="F38" s="863" t="s">
        <v>3247</v>
      </c>
      <c r="G38" s="835" t="s">
        <v>3258</v>
      </c>
      <c r="H38" s="835" t="s">
        <v>3259</v>
      </c>
      <c r="I38" s="849">
        <v>62.919998168945313</v>
      </c>
      <c r="J38" s="849">
        <v>50</v>
      </c>
      <c r="K38" s="850">
        <v>3146</v>
      </c>
    </row>
    <row r="39" spans="1:11" ht="14.4" customHeight="1" x14ac:dyDescent="0.3">
      <c r="A39" s="831" t="s">
        <v>553</v>
      </c>
      <c r="B39" s="832" t="s">
        <v>554</v>
      </c>
      <c r="C39" s="835" t="s">
        <v>566</v>
      </c>
      <c r="D39" s="863" t="s">
        <v>567</v>
      </c>
      <c r="E39" s="835" t="s">
        <v>3246</v>
      </c>
      <c r="F39" s="863" t="s">
        <v>3247</v>
      </c>
      <c r="G39" s="835" t="s">
        <v>3260</v>
      </c>
      <c r="H39" s="835" t="s">
        <v>3261</v>
      </c>
      <c r="I39" s="849">
        <v>3.4650000333786011</v>
      </c>
      <c r="J39" s="849">
        <v>400</v>
      </c>
      <c r="K39" s="850">
        <v>1386</v>
      </c>
    </row>
    <row r="40" spans="1:11" ht="14.4" customHeight="1" x14ac:dyDescent="0.3">
      <c r="A40" s="831" t="s">
        <v>553</v>
      </c>
      <c r="B40" s="832" t="s">
        <v>554</v>
      </c>
      <c r="C40" s="835" t="s">
        <v>566</v>
      </c>
      <c r="D40" s="863" t="s">
        <v>567</v>
      </c>
      <c r="E40" s="835" t="s">
        <v>3246</v>
      </c>
      <c r="F40" s="863" t="s">
        <v>3247</v>
      </c>
      <c r="G40" s="835" t="s">
        <v>3262</v>
      </c>
      <c r="H40" s="835" t="s">
        <v>3263</v>
      </c>
      <c r="I40" s="849">
        <v>117.37999725341797</v>
      </c>
      <c r="J40" s="849">
        <v>2</v>
      </c>
      <c r="K40" s="850">
        <v>234.75</v>
      </c>
    </row>
    <row r="41" spans="1:11" ht="14.4" customHeight="1" x14ac:dyDescent="0.3">
      <c r="A41" s="831" t="s">
        <v>553</v>
      </c>
      <c r="B41" s="832" t="s">
        <v>554</v>
      </c>
      <c r="C41" s="835" t="s">
        <v>566</v>
      </c>
      <c r="D41" s="863" t="s">
        <v>567</v>
      </c>
      <c r="E41" s="835" t="s">
        <v>3246</v>
      </c>
      <c r="F41" s="863" t="s">
        <v>3247</v>
      </c>
      <c r="G41" s="835" t="s">
        <v>3264</v>
      </c>
      <c r="H41" s="835" t="s">
        <v>3265</v>
      </c>
      <c r="I41" s="849">
        <v>17.909999847412109</v>
      </c>
      <c r="J41" s="849">
        <v>1</v>
      </c>
      <c r="K41" s="850">
        <v>17.909999847412109</v>
      </c>
    </row>
    <row r="42" spans="1:11" ht="14.4" customHeight="1" x14ac:dyDescent="0.3">
      <c r="A42" s="831" t="s">
        <v>553</v>
      </c>
      <c r="B42" s="832" t="s">
        <v>554</v>
      </c>
      <c r="C42" s="835" t="s">
        <v>566</v>
      </c>
      <c r="D42" s="863" t="s">
        <v>567</v>
      </c>
      <c r="E42" s="835" t="s">
        <v>3246</v>
      </c>
      <c r="F42" s="863" t="s">
        <v>3247</v>
      </c>
      <c r="G42" s="835" t="s">
        <v>3266</v>
      </c>
      <c r="H42" s="835" t="s">
        <v>3267</v>
      </c>
      <c r="I42" s="849">
        <v>17.969999313354492</v>
      </c>
      <c r="J42" s="849">
        <v>100</v>
      </c>
      <c r="K42" s="850">
        <v>1797</v>
      </c>
    </row>
    <row r="43" spans="1:11" ht="14.4" customHeight="1" x14ac:dyDescent="0.3">
      <c r="A43" s="831" t="s">
        <v>553</v>
      </c>
      <c r="B43" s="832" t="s">
        <v>554</v>
      </c>
      <c r="C43" s="835" t="s">
        <v>566</v>
      </c>
      <c r="D43" s="863" t="s">
        <v>567</v>
      </c>
      <c r="E43" s="835" t="s">
        <v>3246</v>
      </c>
      <c r="F43" s="863" t="s">
        <v>3247</v>
      </c>
      <c r="G43" s="835" t="s">
        <v>3268</v>
      </c>
      <c r="H43" s="835" t="s">
        <v>3269</v>
      </c>
      <c r="I43" s="849">
        <v>13.199999809265137</v>
      </c>
      <c r="J43" s="849">
        <v>20</v>
      </c>
      <c r="K43" s="850">
        <v>264</v>
      </c>
    </row>
    <row r="44" spans="1:11" ht="14.4" customHeight="1" x14ac:dyDescent="0.3">
      <c r="A44" s="831" t="s">
        <v>553</v>
      </c>
      <c r="B44" s="832" t="s">
        <v>554</v>
      </c>
      <c r="C44" s="835" t="s">
        <v>566</v>
      </c>
      <c r="D44" s="863" t="s">
        <v>567</v>
      </c>
      <c r="E44" s="835" t="s">
        <v>3246</v>
      </c>
      <c r="F44" s="863" t="s">
        <v>3247</v>
      </c>
      <c r="G44" s="835" t="s">
        <v>3270</v>
      </c>
      <c r="H44" s="835" t="s">
        <v>3271</v>
      </c>
      <c r="I44" s="849">
        <v>13.199999809265137</v>
      </c>
      <c r="J44" s="849">
        <v>20</v>
      </c>
      <c r="K44" s="850">
        <v>264</v>
      </c>
    </row>
    <row r="45" spans="1:11" ht="14.4" customHeight="1" x14ac:dyDescent="0.3">
      <c r="A45" s="831" t="s">
        <v>553</v>
      </c>
      <c r="B45" s="832" t="s">
        <v>554</v>
      </c>
      <c r="C45" s="835" t="s">
        <v>566</v>
      </c>
      <c r="D45" s="863" t="s">
        <v>567</v>
      </c>
      <c r="E45" s="835" t="s">
        <v>3246</v>
      </c>
      <c r="F45" s="863" t="s">
        <v>3247</v>
      </c>
      <c r="G45" s="835" t="s">
        <v>3272</v>
      </c>
      <c r="H45" s="835" t="s">
        <v>3273</v>
      </c>
      <c r="I45" s="849">
        <v>4.0300002098083496</v>
      </c>
      <c r="J45" s="849">
        <v>50</v>
      </c>
      <c r="K45" s="850">
        <v>201.5</v>
      </c>
    </row>
    <row r="46" spans="1:11" ht="14.4" customHeight="1" x14ac:dyDescent="0.3">
      <c r="A46" s="831" t="s">
        <v>553</v>
      </c>
      <c r="B46" s="832" t="s">
        <v>554</v>
      </c>
      <c r="C46" s="835" t="s">
        <v>566</v>
      </c>
      <c r="D46" s="863" t="s">
        <v>567</v>
      </c>
      <c r="E46" s="835" t="s">
        <v>3246</v>
      </c>
      <c r="F46" s="863" t="s">
        <v>3247</v>
      </c>
      <c r="G46" s="835" t="s">
        <v>3274</v>
      </c>
      <c r="H46" s="835" t="s">
        <v>3275</v>
      </c>
      <c r="I46" s="849">
        <v>9.6800003051757812</v>
      </c>
      <c r="J46" s="849">
        <v>450</v>
      </c>
      <c r="K46" s="850">
        <v>4356</v>
      </c>
    </row>
    <row r="47" spans="1:11" ht="14.4" customHeight="1" x14ac:dyDescent="0.3">
      <c r="A47" s="831" t="s">
        <v>553</v>
      </c>
      <c r="B47" s="832" t="s">
        <v>554</v>
      </c>
      <c r="C47" s="835" t="s">
        <v>566</v>
      </c>
      <c r="D47" s="863" t="s">
        <v>567</v>
      </c>
      <c r="E47" s="835" t="s">
        <v>3246</v>
      </c>
      <c r="F47" s="863" t="s">
        <v>3247</v>
      </c>
      <c r="G47" s="835" t="s">
        <v>3276</v>
      </c>
      <c r="H47" s="835" t="s">
        <v>3277</v>
      </c>
      <c r="I47" s="849">
        <v>3.1500000953674316</v>
      </c>
      <c r="J47" s="849">
        <v>50</v>
      </c>
      <c r="K47" s="850">
        <v>157.5</v>
      </c>
    </row>
    <row r="48" spans="1:11" ht="14.4" customHeight="1" x14ac:dyDescent="0.3">
      <c r="A48" s="831" t="s">
        <v>553</v>
      </c>
      <c r="B48" s="832" t="s">
        <v>554</v>
      </c>
      <c r="C48" s="835" t="s">
        <v>566</v>
      </c>
      <c r="D48" s="863" t="s">
        <v>567</v>
      </c>
      <c r="E48" s="835" t="s">
        <v>3246</v>
      </c>
      <c r="F48" s="863" t="s">
        <v>3247</v>
      </c>
      <c r="G48" s="835" t="s">
        <v>3278</v>
      </c>
      <c r="H48" s="835" t="s">
        <v>3279</v>
      </c>
      <c r="I48" s="849">
        <v>81.739997863769531</v>
      </c>
      <c r="J48" s="849">
        <v>10</v>
      </c>
      <c r="K48" s="850">
        <v>817.4000244140625</v>
      </c>
    </row>
    <row r="49" spans="1:11" ht="14.4" customHeight="1" x14ac:dyDescent="0.3">
      <c r="A49" s="831" t="s">
        <v>553</v>
      </c>
      <c r="B49" s="832" t="s">
        <v>554</v>
      </c>
      <c r="C49" s="835" t="s">
        <v>566</v>
      </c>
      <c r="D49" s="863" t="s">
        <v>567</v>
      </c>
      <c r="E49" s="835" t="s">
        <v>3246</v>
      </c>
      <c r="F49" s="863" t="s">
        <v>3247</v>
      </c>
      <c r="G49" s="835" t="s">
        <v>3280</v>
      </c>
      <c r="H49" s="835" t="s">
        <v>3281</v>
      </c>
      <c r="I49" s="849">
        <v>381.20001220703125</v>
      </c>
      <c r="J49" s="849">
        <v>1</v>
      </c>
      <c r="K49" s="850">
        <v>381.20001220703125</v>
      </c>
    </row>
    <row r="50" spans="1:11" ht="14.4" customHeight="1" x14ac:dyDescent="0.3">
      <c r="A50" s="831" t="s">
        <v>553</v>
      </c>
      <c r="B50" s="832" t="s">
        <v>554</v>
      </c>
      <c r="C50" s="835" t="s">
        <v>566</v>
      </c>
      <c r="D50" s="863" t="s">
        <v>567</v>
      </c>
      <c r="E50" s="835" t="s">
        <v>3246</v>
      </c>
      <c r="F50" s="863" t="s">
        <v>3247</v>
      </c>
      <c r="G50" s="835" t="s">
        <v>3282</v>
      </c>
      <c r="H50" s="835" t="s">
        <v>3283</v>
      </c>
      <c r="I50" s="849">
        <v>11.739999771118164</v>
      </c>
      <c r="J50" s="849">
        <v>10</v>
      </c>
      <c r="K50" s="850">
        <v>117.40000152587891</v>
      </c>
    </row>
    <row r="51" spans="1:11" ht="14.4" customHeight="1" x14ac:dyDescent="0.3">
      <c r="A51" s="831" t="s">
        <v>553</v>
      </c>
      <c r="B51" s="832" t="s">
        <v>554</v>
      </c>
      <c r="C51" s="835" t="s">
        <v>566</v>
      </c>
      <c r="D51" s="863" t="s">
        <v>567</v>
      </c>
      <c r="E51" s="835" t="s">
        <v>3246</v>
      </c>
      <c r="F51" s="863" t="s">
        <v>3247</v>
      </c>
      <c r="G51" s="835" t="s">
        <v>3284</v>
      </c>
      <c r="H51" s="835" t="s">
        <v>3285</v>
      </c>
      <c r="I51" s="849">
        <v>2.2799999713897705</v>
      </c>
      <c r="J51" s="849">
        <v>50</v>
      </c>
      <c r="K51" s="850">
        <v>114</v>
      </c>
    </row>
    <row r="52" spans="1:11" ht="14.4" customHeight="1" x14ac:dyDescent="0.3">
      <c r="A52" s="831" t="s">
        <v>553</v>
      </c>
      <c r="B52" s="832" t="s">
        <v>554</v>
      </c>
      <c r="C52" s="835" t="s">
        <v>566</v>
      </c>
      <c r="D52" s="863" t="s">
        <v>567</v>
      </c>
      <c r="E52" s="835" t="s">
        <v>3246</v>
      </c>
      <c r="F52" s="863" t="s">
        <v>3247</v>
      </c>
      <c r="G52" s="835" t="s">
        <v>3286</v>
      </c>
      <c r="H52" s="835" t="s">
        <v>3287</v>
      </c>
      <c r="I52" s="849">
        <v>5.3250000476837158</v>
      </c>
      <c r="J52" s="849">
        <v>200</v>
      </c>
      <c r="K52" s="850">
        <v>1065.2000122070312</v>
      </c>
    </row>
    <row r="53" spans="1:11" ht="14.4" customHeight="1" x14ac:dyDescent="0.3">
      <c r="A53" s="831" t="s">
        <v>553</v>
      </c>
      <c r="B53" s="832" t="s">
        <v>554</v>
      </c>
      <c r="C53" s="835" t="s">
        <v>566</v>
      </c>
      <c r="D53" s="863" t="s">
        <v>567</v>
      </c>
      <c r="E53" s="835" t="s">
        <v>3246</v>
      </c>
      <c r="F53" s="863" t="s">
        <v>3247</v>
      </c>
      <c r="G53" s="835" t="s">
        <v>3288</v>
      </c>
      <c r="H53" s="835" t="s">
        <v>3289</v>
      </c>
      <c r="I53" s="849">
        <v>9.1999998092651367</v>
      </c>
      <c r="J53" s="849">
        <v>500</v>
      </c>
      <c r="K53" s="850">
        <v>4600</v>
      </c>
    </row>
    <row r="54" spans="1:11" ht="14.4" customHeight="1" x14ac:dyDescent="0.3">
      <c r="A54" s="831" t="s">
        <v>553</v>
      </c>
      <c r="B54" s="832" t="s">
        <v>554</v>
      </c>
      <c r="C54" s="835" t="s">
        <v>566</v>
      </c>
      <c r="D54" s="863" t="s">
        <v>567</v>
      </c>
      <c r="E54" s="835" t="s">
        <v>3246</v>
      </c>
      <c r="F54" s="863" t="s">
        <v>3247</v>
      </c>
      <c r="G54" s="835" t="s">
        <v>3290</v>
      </c>
      <c r="H54" s="835" t="s">
        <v>3291</v>
      </c>
      <c r="I54" s="849">
        <v>2.0449999570846558</v>
      </c>
      <c r="J54" s="849">
        <v>200</v>
      </c>
      <c r="K54" s="850">
        <v>409</v>
      </c>
    </row>
    <row r="55" spans="1:11" ht="14.4" customHeight="1" x14ac:dyDescent="0.3">
      <c r="A55" s="831" t="s">
        <v>553</v>
      </c>
      <c r="B55" s="832" t="s">
        <v>554</v>
      </c>
      <c r="C55" s="835" t="s">
        <v>566</v>
      </c>
      <c r="D55" s="863" t="s">
        <v>567</v>
      </c>
      <c r="E55" s="835" t="s">
        <v>3246</v>
      </c>
      <c r="F55" s="863" t="s">
        <v>3247</v>
      </c>
      <c r="G55" s="835" t="s">
        <v>3292</v>
      </c>
      <c r="H55" s="835" t="s">
        <v>3293</v>
      </c>
      <c r="I55" s="849">
        <v>6.3000001907348633</v>
      </c>
      <c r="J55" s="849">
        <v>40</v>
      </c>
      <c r="K55" s="850">
        <v>252</v>
      </c>
    </row>
    <row r="56" spans="1:11" ht="14.4" customHeight="1" x14ac:dyDescent="0.3">
      <c r="A56" s="831" t="s">
        <v>553</v>
      </c>
      <c r="B56" s="832" t="s">
        <v>554</v>
      </c>
      <c r="C56" s="835" t="s">
        <v>566</v>
      </c>
      <c r="D56" s="863" t="s">
        <v>567</v>
      </c>
      <c r="E56" s="835" t="s">
        <v>3246</v>
      </c>
      <c r="F56" s="863" t="s">
        <v>3247</v>
      </c>
      <c r="G56" s="835" t="s">
        <v>3294</v>
      </c>
      <c r="H56" s="835" t="s">
        <v>3295</v>
      </c>
      <c r="I56" s="849">
        <v>6.1700000762939453</v>
      </c>
      <c r="J56" s="849">
        <v>60</v>
      </c>
      <c r="K56" s="850">
        <v>370.20001220703125</v>
      </c>
    </row>
    <row r="57" spans="1:11" ht="14.4" customHeight="1" x14ac:dyDescent="0.3">
      <c r="A57" s="831" t="s">
        <v>553</v>
      </c>
      <c r="B57" s="832" t="s">
        <v>554</v>
      </c>
      <c r="C57" s="835" t="s">
        <v>566</v>
      </c>
      <c r="D57" s="863" t="s">
        <v>567</v>
      </c>
      <c r="E57" s="835" t="s">
        <v>3246</v>
      </c>
      <c r="F57" s="863" t="s">
        <v>3247</v>
      </c>
      <c r="G57" s="835" t="s">
        <v>3296</v>
      </c>
      <c r="H57" s="835" t="s">
        <v>3297</v>
      </c>
      <c r="I57" s="849">
        <v>34.5</v>
      </c>
      <c r="J57" s="849">
        <v>5</v>
      </c>
      <c r="K57" s="850">
        <v>172.5</v>
      </c>
    </row>
    <row r="58" spans="1:11" ht="14.4" customHeight="1" x14ac:dyDescent="0.3">
      <c r="A58" s="831" t="s">
        <v>553</v>
      </c>
      <c r="B58" s="832" t="s">
        <v>554</v>
      </c>
      <c r="C58" s="835" t="s">
        <v>566</v>
      </c>
      <c r="D58" s="863" t="s">
        <v>567</v>
      </c>
      <c r="E58" s="835" t="s">
        <v>3246</v>
      </c>
      <c r="F58" s="863" t="s">
        <v>3247</v>
      </c>
      <c r="G58" s="835" t="s">
        <v>3298</v>
      </c>
      <c r="H58" s="835" t="s">
        <v>3299</v>
      </c>
      <c r="I58" s="849">
        <v>1072.06005859375</v>
      </c>
      <c r="J58" s="849">
        <v>10</v>
      </c>
      <c r="K58" s="850">
        <v>10720.599609375</v>
      </c>
    </row>
    <row r="59" spans="1:11" ht="14.4" customHeight="1" x14ac:dyDescent="0.3">
      <c r="A59" s="831" t="s">
        <v>553</v>
      </c>
      <c r="B59" s="832" t="s">
        <v>554</v>
      </c>
      <c r="C59" s="835" t="s">
        <v>566</v>
      </c>
      <c r="D59" s="863" t="s">
        <v>567</v>
      </c>
      <c r="E59" s="835" t="s">
        <v>3246</v>
      </c>
      <c r="F59" s="863" t="s">
        <v>3247</v>
      </c>
      <c r="G59" s="835" t="s">
        <v>3300</v>
      </c>
      <c r="H59" s="835" t="s">
        <v>3301</v>
      </c>
      <c r="I59" s="849">
        <v>9.1999998092651367</v>
      </c>
      <c r="J59" s="849">
        <v>10</v>
      </c>
      <c r="K59" s="850">
        <v>92</v>
      </c>
    </row>
    <row r="60" spans="1:11" ht="14.4" customHeight="1" x14ac:dyDescent="0.3">
      <c r="A60" s="831" t="s">
        <v>553</v>
      </c>
      <c r="B60" s="832" t="s">
        <v>554</v>
      </c>
      <c r="C60" s="835" t="s">
        <v>566</v>
      </c>
      <c r="D60" s="863" t="s">
        <v>567</v>
      </c>
      <c r="E60" s="835" t="s">
        <v>3246</v>
      </c>
      <c r="F60" s="863" t="s">
        <v>3247</v>
      </c>
      <c r="G60" s="835" t="s">
        <v>3302</v>
      </c>
      <c r="H60" s="835" t="s">
        <v>3303</v>
      </c>
      <c r="I60" s="849">
        <v>9.6800003051757812</v>
      </c>
      <c r="J60" s="849">
        <v>30</v>
      </c>
      <c r="K60" s="850">
        <v>290.40000915527344</v>
      </c>
    </row>
    <row r="61" spans="1:11" ht="14.4" customHeight="1" x14ac:dyDescent="0.3">
      <c r="A61" s="831" t="s">
        <v>553</v>
      </c>
      <c r="B61" s="832" t="s">
        <v>554</v>
      </c>
      <c r="C61" s="835" t="s">
        <v>566</v>
      </c>
      <c r="D61" s="863" t="s">
        <v>567</v>
      </c>
      <c r="E61" s="835" t="s">
        <v>3246</v>
      </c>
      <c r="F61" s="863" t="s">
        <v>3247</v>
      </c>
      <c r="G61" s="835" t="s">
        <v>3304</v>
      </c>
      <c r="H61" s="835" t="s">
        <v>3305</v>
      </c>
      <c r="I61" s="849">
        <v>197.57000732421875</v>
      </c>
      <c r="J61" s="849">
        <v>8</v>
      </c>
      <c r="K61" s="850">
        <v>1580.56005859375</v>
      </c>
    </row>
    <row r="62" spans="1:11" ht="14.4" customHeight="1" x14ac:dyDescent="0.3">
      <c r="A62" s="831" t="s">
        <v>553</v>
      </c>
      <c r="B62" s="832" t="s">
        <v>554</v>
      </c>
      <c r="C62" s="835" t="s">
        <v>566</v>
      </c>
      <c r="D62" s="863" t="s">
        <v>567</v>
      </c>
      <c r="E62" s="835" t="s">
        <v>3246</v>
      </c>
      <c r="F62" s="863" t="s">
        <v>3247</v>
      </c>
      <c r="G62" s="835" t="s">
        <v>3306</v>
      </c>
      <c r="H62" s="835" t="s">
        <v>3307</v>
      </c>
      <c r="I62" s="849">
        <v>1.0900000333786011</v>
      </c>
      <c r="J62" s="849">
        <v>2200</v>
      </c>
      <c r="K62" s="850">
        <v>2398</v>
      </c>
    </row>
    <row r="63" spans="1:11" ht="14.4" customHeight="1" x14ac:dyDescent="0.3">
      <c r="A63" s="831" t="s">
        <v>553</v>
      </c>
      <c r="B63" s="832" t="s">
        <v>554</v>
      </c>
      <c r="C63" s="835" t="s">
        <v>566</v>
      </c>
      <c r="D63" s="863" t="s">
        <v>567</v>
      </c>
      <c r="E63" s="835" t="s">
        <v>3246</v>
      </c>
      <c r="F63" s="863" t="s">
        <v>3247</v>
      </c>
      <c r="G63" s="835" t="s">
        <v>3308</v>
      </c>
      <c r="H63" s="835" t="s">
        <v>3309</v>
      </c>
      <c r="I63" s="849">
        <v>0.47999998927116394</v>
      </c>
      <c r="J63" s="849">
        <v>400</v>
      </c>
      <c r="K63" s="850">
        <v>192</v>
      </c>
    </row>
    <row r="64" spans="1:11" ht="14.4" customHeight="1" x14ac:dyDescent="0.3">
      <c r="A64" s="831" t="s">
        <v>553</v>
      </c>
      <c r="B64" s="832" t="s">
        <v>554</v>
      </c>
      <c r="C64" s="835" t="s">
        <v>566</v>
      </c>
      <c r="D64" s="863" t="s">
        <v>567</v>
      </c>
      <c r="E64" s="835" t="s">
        <v>3246</v>
      </c>
      <c r="F64" s="863" t="s">
        <v>3247</v>
      </c>
      <c r="G64" s="835" t="s">
        <v>3310</v>
      </c>
      <c r="H64" s="835" t="s">
        <v>3311</v>
      </c>
      <c r="I64" s="849">
        <v>1.6799999475479126</v>
      </c>
      <c r="J64" s="849">
        <v>1000</v>
      </c>
      <c r="K64" s="850">
        <v>1680</v>
      </c>
    </row>
    <row r="65" spans="1:11" ht="14.4" customHeight="1" x14ac:dyDescent="0.3">
      <c r="A65" s="831" t="s">
        <v>553</v>
      </c>
      <c r="B65" s="832" t="s">
        <v>554</v>
      </c>
      <c r="C65" s="835" t="s">
        <v>566</v>
      </c>
      <c r="D65" s="863" t="s">
        <v>567</v>
      </c>
      <c r="E65" s="835" t="s">
        <v>3246</v>
      </c>
      <c r="F65" s="863" t="s">
        <v>3247</v>
      </c>
      <c r="G65" s="835" t="s">
        <v>3312</v>
      </c>
      <c r="H65" s="835" t="s">
        <v>3313</v>
      </c>
      <c r="I65" s="849">
        <v>0.67000001668930054</v>
      </c>
      <c r="J65" s="849">
        <v>600</v>
      </c>
      <c r="K65" s="850">
        <v>402</v>
      </c>
    </row>
    <row r="66" spans="1:11" ht="14.4" customHeight="1" x14ac:dyDescent="0.3">
      <c r="A66" s="831" t="s">
        <v>553</v>
      </c>
      <c r="B66" s="832" t="s">
        <v>554</v>
      </c>
      <c r="C66" s="835" t="s">
        <v>566</v>
      </c>
      <c r="D66" s="863" t="s">
        <v>567</v>
      </c>
      <c r="E66" s="835" t="s">
        <v>3246</v>
      </c>
      <c r="F66" s="863" t="s">
        <v>3247</v>
      </c>
      <c r="G66" s="835" t="s">
        <v>3314</v>
      </c>
      <c r="H66" s="835" t="s">
        <v>3315</v>
      </c>
      <c r="I66" s="849">
        <v>1.5</v>
      </c>
      <c r="J66" s="849">
        <v>100</v>
      </c>
      <c r="K66" s="850">
        <v>150</v>
      </c>
    </row>
    <row r="67" spans="1:11" ht="14.4" customHeight="1" x14ac:dyDescent="0.3">
      <c r="A67" s="831" t="s">
        <v>553</v>
      </c>
      <c r="B67" s="832" t="s">
        <v>554</v>
      </c>
      <c r="C67" s="835" t="s">
        <v>566</v>
      </c>
      <c r="D67" s="863" t="s">
        <v>567</v>
      </c>
      <c r="E67" s="835" t="s">
        <v>3246</v>
      </c>
      <c r="F67" s="863" t="s">
        <v>3247</v>
      </c>
      <c r="G67" s="835" t="s">
        <v>3316</v>
      </c>
      <c r="H67" s="835" t="s">
        <v>3317</v>
      </c>
      <c r="I67" s="849">
        <v>8.4700002670288086</v>
      </c>
      <c r="J67" s="849">
        <v>120</v>
      </c>
      <c r="K67" s="850">
        <v>1016.4000244140625</v>
      </c>
    </row>
    <row r="68" spans="1:11" ht="14.4" customHeight="1" x14ac:dyDescent="0.3">
      <c r="A68" s="831" t="s">
        <v>553</v>
      </c>
      <c r="B68" s="832" t="s">
        <v>554</v>
      </c>
      <c r="C68" s="835" t="s">
        <v>566</v>
      </c>
      <c r="D68" s="863" t="s">
        <v>567</v>
      </c>
      <c r="E68" s="835" t="s">
        <v>3246</v>
      </c>
      <c r="F68" s="863" t="s">
        <v>3247</v>
      </c>
      <c r="G68" s="835" t="s">
        <v>3318</v>
      </c>
      <c r="H68" s="835" t="s">
        <v>3319</v>
      </c>
      <c r="I68" s="849">
        <v>2.1800000667572021</v>
      </c>
      <c r="J68" s="849">
        <v>500</v>
      </c>
      <c r="K68" s="850">
        <v>1090</v>
      </c>
    </row>
    <row r="69" spans="1:11" ht="14.4" customHeight="1" x14ac:dyDescent="0.3">
      <c r="A69" s="831" t="s">
        <v>553</v>
      </c>
      <c r="B69" s="832" t="s">
        <v>554</v>
      </c>
      <c r="C69" s="835" t="s">
        <v>566</v>
      </c>
      <c r="D69" s="863" t="s">
        <v>567</v>
      </c>
      <c r="E69" s="835" t="s">
        <v>3246</v>
      </c>
      <c r="F69" s="863" t="s">
        <v>3247</v>
      </c>
      <c r="G69" s="835" t="s">
        <v>3320</v>
      </c>
      <c r="H69" s="835" t="s">
        <v>3321</v>
      </c>
      <c r="I69" s="849">
        <v>6.2300000190734863</v>
      </c>
      <c r="J69" s="849">
        <v>20</v>
      </c>
      <c r="K69" s="850">
        <v>124.59999847412109</v>
      </c>
    </row>
    <row r="70" spans="1:11" ht="14.4" customHeight="1" x14ac:dyDescent="0.3">
      <c r="A70" s="831" t="s">
        <v>553</v>
      </c>
      <c r="B70" s="832" t="s">
        <v>554</v>
      </c>
      <c r="C70" s="835" t="s">
        <v>566</v>
      </c>
      <c r="D70" s="863" t="s">
        <v>567</v>
      </c>
      <c r="E70" s="835" t="s">
        <v>3246</v>
      </c>
      <c r="F70" s="863" t="s">
        <v>3247</v>
      </c>
      <c r="G70" s="835" t="s">
        <v>3322</v>
      </c>
      <c r="H70" s="835" t="s">
        <v>3323</v>
      </c>
      <c r="I70" s="849">
        <v>1.0299999713897705</v>
      </c>
      <c r="J70" s="849">
        <v>150</v>
      </c>
      <c r="K70" s="850">
        <v>154.5</v>
      </c>
    </row>
    <row r="71" spans="1:11" ht="14.4" customHeight="1" x14ac:dyDescent="0.3">
      <c r="A71" s="831" t="s">
        <v>553</v>
      </c>
      <c r="B71" s="832" t="s">
        <v>554</v>
      </c>
      <c r="C71" s="835" t="s">
        <v>566</v>
      </c>
      <c r="D71" s="863" t="s">
        <v>567</v>
      </c>
      <c r="E71" s="835" t="s">
        <v>3246</v>
      </c>
      <c r="F71" s="863" t="s">
        <v>3247</v>
      </c>
      <c r="G71" s="835" t="s">
        <v>3324</v>
      </c>
      <c r="H71" s="835" t="s">
        <v>3325</v>
      </c>
      <c r="I71" s="849">
        <v>3.1400001049041748</v>
      </c>
      <c r="J71" s="849">
        <v>50</v>
      </c>
      <c r="K71" s="850">
        <v>157</v>
      </c>
    </row>
    <row r="72" spans="1:11" ht="14.4" customHeight="1" x14ac:dyDescent="0.3">
      <c r="A72" s="831" t="s">
        <v>553</v>
      </c>
      <c r="B72" s="832" t="s">
        <v>554</v>
      </c>
      <c r="C72" s="835" t="s">
        <v>566</v>
      </c>
      <c r="D72" s="863" t="s">
        <v>567</v>
      </c>
      <c r="E72" s="835" t="s">
        <v>3246</v>
      </c>
      <c r="F72" s="863" t="s">
        <v>3247</v>
      </c>
      <c r="G72" s="835" t="s">
        <v>3326</v>
      </c>
      <c r="H72" s="835" t="s">
        <v>3327</v>
      </c>
      <c r="I72" s="849">
        <v>0.4699999988079071</v>
      </c>
      <c r="J72" s="849">
        <v>500</v>
      </c>
      <c r="K72" s="850">
        <v>235</v>
      </c>
    </row>
    <row r="73" spans="1:11" ht="14.4" customHeight="1" x14ac:dyDescent="0.3">
      <c r="A73" s="831" t="s">
        <v>553</v>
      </c>
      <c r="B73" s="832" t="s">
        <v>554</v>
      </c>
      <c r="C73" s="835" t="s">
        <v>566</v>
      </c>
      <c r="D73" s="863" t="s">
        <v>567</v>
      </c>
      <c r="E73" s="835" t="s">
        <v>3246</v>
      </c>
      <c r="F73" s="863" t="s">
        <v>3247</v>
      </c>
      <c r="G73" s="835" t="s">
        <v>3328</v>
      </c>
      <c r="H73" s="835" t="s">
        <v>3329</v>
      </c>
      <c r="I73" s="849">
        <v>2.369999885559082</v>
      </c>
      <c r="J73" s="849">
        <v>100</v>
      </c>
      <c r="K73" s="850">
        <v>237</v>
      </c>
    </row>
    <row r="74" spans="1:11" ht="14.4" customHeight="1" x14ac:dyDescent="0.3">
      <c r="A74" s="831" t="s">
        <v>553</v>
      </c>
      <c r="B74" s="832" t="s">
        <v>554</v>
      </c>
      <c r="C74" s="835" t="s">
        <v>566</v>
      </c>
      <c r="D74" s="863" t="s">
        <v>567</v>
      </c>
      <c r="E74" s="835" t="s">
        <v>3246</v>
      </c>
      <c r="F74" s="863" t="s">
        <v>3247</v>
      </c>
      <c r="G74" s="835" t="s">
        <v>3330</v>
      </c>
      <c r="H74" s="835" t="s">
        <v>3331</v>
      </c>
      <c r="I74" s="849">
        <v>1.9900000095367432</v>
      </c>
      <c r="J74" s="849">
        <v>50</v>
      </c>
      <c r="K74" s="850">
        <v>99.5</v>
      </c>
    </row>
    <row r="75" spans="1:11" ht="14.4" customHeight="1" x14ac:dyDescent="0.3">
      <c r="A75" s="831" t="s">
        <v>553</v>
      </c>
      <c r="B75" s="832" t="s">
        <v>554</v>
      </c>
      <c r="C75" s="835" t="s">
        <v>566</v>
      </c>
      <c r="D75" s="863" t="s">
        <v>567</v>
      </c>
      <c r="E75" s="835" t="s">
        <v>3246</v>
      </c>
      <c r="F75" s="863" t="s">
        <v>3247</v>
      </c>
      <c r="G75" s="835" t="s">
        <v>3332</v>
      </c>
      <c r="H75" s="835" t="s">
        <v>3333</v>
      </c>
      <c r="I75" s="849">
        <v>2.0399999618530273</v>
      </c>
      <c r="J75" s="849">
        <v>50</v>
      </c>
      <c r="K75" s="850">
        <v>102</v>
      </c>
    </row>
    <row r="76" spans="1:11" ht="14.4" customHeight="1" x14ac:dyDescent="0.3">
      <c r="A76" s="831" t="s">
        <v>553</v>
      </c>
      <c r="B76" s="832" t="s">
        <v>554</v>
      </c>
      <c r="C76" s="835" t="s">
        <v>566</v>
      </c>
      <c r="D76" s="863" t="s">
        <v>567</v>
      </c>
      <c r="E76" s="835" t="s">
        <v>3246</v>
      </c>
      <c r="F76" s="863" t="s">
        <v>3247</v>
      </c>
      <c r="G76" s="835" t="s">
        <v>3334</v>
      </c>
      <c r="H76" s="835" t="s">
        <v>3335</v>
      </c>
      <c r="I76" s="849">
        <v>2.7000000476837158</v>
      </c>
      <c r="J76" s="849">
        <v>100</v>
      </c>
      <c r="K76" s="850">
        <v>270</v>
      </c>
    </row>
    <row r="77" spans="1:11" ht="14.4" customHeight="1" x14ac:dyDescent="0.3">
      <c r="A77" s="831" t="s">
        <v>553</v>
      </c>
      <c r="B77" s="832" t="s">
        <v>554</v>
      </c>
      <c r="C77" s="835" t="s">
        <v>566</v>
      </c>
      <c r="D77" s="863" t="s">
        <v>567</v>
      </c>
      <c r="E77" s="835" t="s">
        <v>3246</v>
      </c>
      <c r="F77" s="863" t="s">
        <v>3247</v>
      </c>
      <c r="G77" s="835" t="s">
        <v>3336</v>
      </c>
      <c r="H77" s="835" t="s">
        <v>3337</v>
      </c>
      <c r="I77" s="849">
        <v>2.1600000858306885</v>
      </c>
      <c r="J77" s="849">
        <v>50</v>
      </c>
      <c r="K77" s="850">
        <v>108</v>
      </c>
    </row>
    <row r="78" spans="1:11" ht="14.4" customHeight="1" x14ac:dyDescent="0.3">
      <c r="A78" s="831" t="s">
        <v>553</v>
      </c>
      <c r="B78" s="832" t="s">
        <v>554</v>
      </c>
      <c r="C78" s="835" t="s">
        <v>566</v>
      </c>
      <c r="D78" s="863" t="s">
        <v>567</v>
      </c>
      <c r="E78" s="835" t="s">
        <v>3246</v>
      </c>
      <c r="F78" s="863" t="s">
        <v>3247</v>
      </c>
      <c r="G78" s="835" t="s">
        <v>3338</v>
      </c>
      <c r="H78" s="835" t="s">
        <v>3339</v>
      </c>
      <c r="I78" s="849">
        <v>21.229999542236328</v>
      </c>
      <c r="J78" s="849">
        <v>10</v>
      </c>
      <c r="K78" s="850">
        <v>212.30000305175781</v>
      </c>
    </row>
    <row r="79" spans="1:11" ht="14.4" customHeight="1" x14ac:dyDescent="0.3">
      <c r="A79" s="831" t="s">
        <v>553</v>
      </c>
      <c r="B79" s="832" t="s">
        <v>554</v>
      </c>
      <c r="C79" s="835" t="s">
        <v>566</v>
      </c>
      <c r="D79" s="863" t="s">
        <v>567</v>
      </c>
      <c r="E79" s="835" t="s">
        <v>3246</v>
      </c>
      <c r="F79" s="863" t="s">
        <v>3247</v>
      </c>
      <c r="G79" s="835" t="s">
        <v>3340</v>
      </c>
      <c r="H79" s="835" t="s">
        <v>3341</v>
      </c>
      <c r="I79" s="849">
        <v>2.5199999809265137</v>
      </c>
      <c r="J79" s="849">
        <v>50</v>
      </c>
      <c r="K79" s="850">
        <v>126</v>
      </c>
    </row>
    <row r="80" spans="1:11" ht="14.4" customHeight="1" x14ac:dyDescent="0.3">
      <c r="A80" s="831" t="s">
        <v>553</v>
      </c>
      <c r="B80" s="832" t="s">
        <v>554</v>
      </c>
      <c r="C80" s="835" t="s">
        <v>566</v>
      </c>
      <c r="D80" s="863" t="s">
        <v>567</v>
      </c>
      <c r="E80" s="835" t="s">
        <v>3342</v>
      </c>
      <c r="F80" s="863" t="s">
        <v>3343</v>
      </c>
      <c r="G80" s="835" t="s">
        <v>3344</v>
      </c>
      <c r="H80" s="835" t="s">
        <v>3345</v>
      </c>
      <c r="I80" s="849">
        <v>10.159999847412109</v>
      </c>
      <c r="J80" s="849">
        <v>300</v>
      </c>
      <c r="K80" s="850">
        <v>3048</v>
      </c>
    </row>
    <row r="81" spans="1:11" ht="14.4" customHeight="1" x14ac:dyDescent="0.3">
      <c r="A81" s="831" t="s">
        <v>553</v>
      </c>
      <c r="B81" s="832" t="s">
        <v>554</v>
      </c>
      <c r="C81" s="835" t="s">
        <v>566</v>
      </c>
      <c r="D81" s="863" t="s">
        <v>567</v>
      </c>
      <c r="E81" s="835" t="s">
        <v>3342</v>
      </c>
      <c r="F81" s="863" t="s">
        <v>3343</v>
      </c>
      <c r="G81" s="835" t="s">
        <v>3346</v>
      </c>
      <c r="H81" s="835" t="s">
        <v>3347</v>
      </c>
      <c r="I81" s="849">
        <v>16.459999084472656</v>
      </c>
      <c r="J81" s="849">
        <v>10</v>
      </c>
      <c r="K81" s="850">
        <v>164.60000610351562</v>
      </c>
    </row>
    <row r="82" spans="1:11" ht="14.4" customHeight="1" x14ac:dyDescent="0.3">
      <c r="A82" s="831" t="s">
        <v>553</v>
      </c>
      <c r="B82" s="832" t="s">
        <v>554</v>
      </c>
      <c r="C82" s="835" t="s">
        <v>566</v>
      </c>
      <c r="D82" s="863" t="s">
        <v>567</v>
      </c>
      <c r="E82" s="835" t="s">
        <v>3348</v>
      </c>
      <c r="F82" s="863" t="s">
        <v>3349</v>
      </c>
      <c r="G82" s="835" t="s">
        <v>3350</v>
      </c>
      <c r="H82" s="835" t="s">
        <v>3351</v>
      </c>
      <c r="I82" s="849">
        <v>132.67999267578125</v>
      </c>
      <c r="J82" s="849">
        <v>25</v>
      </c>
      <c r="K82" s="850">
        <v>3317</v>
      </c>
    </row>
    <row r="83" spans="1:11" ht="14.4" customHeight="1" x14ac:dyDescent="0.3">
      <c r="A83" s="831" t="s">
        <v>553</v>
      </c>
      <c r="B83" s="832" t="s">
        <v>554</v>
      </c>
      <c r="C83" s="835" t="s">
        <v>566</v>
      </c>
      <c r="D83" s="863" t="s">
        <v>567</v>
      </c>
      <c r="E83" s="835" t="s">
        <v>3348</v>
      </c>
      <c r="F83" s="863" t="s">
        <v>3349</v>
      </c>
      <c r="G83" s="835" t="s">
        <v>3352</v>
      </c>
      <c r="H83" s="835" t="s">
        <v>3353</v>
      </c>
      <c r="I83" s="849">
        <v>0.4699999988079071</v>
      </c>
      <c r="J83" s="849">
        <v>200</v>
      </c>
      <c r="K83" s="850">
        <v>94</v>
      </c>
    </row>
    <row r="84" spans="1:11" ht="14.4" customHeight="1" x14ac:dyDescent="0.3">
      <c r="A84" s="831" t="s">
        <v>553</v>
      </c>
      <c r="B84" s="832" t="s">
        <v>554</v>
      </c>
      <c r="C84" s="835" t="s">
        <v>566</v>
      </c>
      <c r="D84" s="863" t="s">
        <v>567</v>
      </c>
      <c r="E84" s="835" t="s">
        <v>3348</v>
      </c>
      <c r="F84" s="863" t="s">
        <v>3349</v>
      </c>
      <c r="G84" s="835" t="s">
        <v>3354</v>
      </c>
      <c r="H84" s="835" t="s">
        <v>3355</v>
      </c>
      <c r="I84" s="849">
        <v>0.30000001192092896</v>
      </c>
      <c r="J84" s="849">
        <v>200</v>
      </c>
      <c r="K84" s="850">
        <v>60</v>
      </c>
    </row>
    <row r="85" spans="1:11" ht="14.4" customHeight="1" x14ac:dyDescent="0.3">
      <c r="A85" s="831" t="s">
        <v>553</v>
      </c>
      <c r="B85" s="832" t="s">
        <v>554</v>
      </c>
      <c r="C85" s="835" t="s">
        <v>566</v>
      </c>
      <c r="D85" s="863" t="s">
        <v>567</v>
      </c>
      <c r="E85" s="835" t="s">
        <v>3348</v>
      </c>
      <c r="F85" s="863" t="s">
        <v>3349</v>
      </c>
      <c r="G85" s="835" t="s">
        <v>3356</v>
      </c>
      <c r="H85" s="835" t="s">
        <v>3357</v>
      </c>
      <c r="I85" s="849">
        <v>0.55000001192092896</v>
      </c>
      <c r="J85" s="849">
        <v>1000</v>
      </c>
      <c r="K85" s="850">
        <v>550</v>
      </c>
    </row>
    <row r="86" spans="1:11" ht="14.4" customHeight="1" x14ac:dyDescent="0.3">
      <c r="A86" s="831" t="s">
        <v>553</v>
      </c>
      <c r="B86" s="832" t="s">
        <v>554</v>
      </c>
      <c r="C86" s="835" t="s">
        <v>566</v>
      </c>
      <c r="D86" s="863" t="s">
        <v>567</v>
      </c>
      <c r="E86" s="835" t="s">
        <v>3358</v>
      </c>
      <c r="F86" s="863" t="s">
        <v>3359</v>
      </c>
      <c r="G86" s="835" t="s">
        <v>3360</v>
      </c>
      <c r="H86" s="835" t="s">
        <v>3361</v>
      </c>
      <c r="I86" s="849">
        <v>0.62999999523162842</v>
      </c>
      <c r="J86" s="849">
        <v>2000</v>
      </c>
      <c r="K86" s="850">
        <v>1260</v>
      </c>
    </row>
    <row r="87" spans="1:11" ht="14.4" customHeight="1" x14ac:dyDescent="0.3">
      <c r="A87" s="831" t="s">
        <v>553</v>
      </c>
      <c r="B87" s="832" t="s">
        <v>554</v>
      </c>
      <c r="C87" s="835" t="s">
        <v>566</v>
      </c>
      <c r="D87" s="863" t="s">
        <v>567</v>
      </c>
      <c r="E87" s="835" t="s">
        <v>3358</v>
      </c>
      <c r="F87" s="863" t="s">
        <v>3359</v>
      </c>
      <c r="G87" s="835" t="s">
        <v>3362</v>
      </c>
      <c r="H87" s="835" t="s">
        <v>3363</v>
      </c>
      <c r="I87" s="849">
        <v>0.62999999523162842</v>
      </c>
      <c r="J87" s="849">
        <v>6000</v>
      </c>
      <c r="K87" s="850">
        <v>3780</v>
      </c>
    </row>
    <row r="88" spans="1:11" ht="14.4" customHeight="1" x14ac:dyDescent="0.3">
      <c r="A88" s="831" t="s">
        <v>553</v>
      </c>
      <c r="B88" s="832" t="s">
        <v>554</v>
      </c>
      <c r="C88" s="835" t="s">
        <v>566</v>
      </c>
      <c r="D88" s="863" t="s">
        <v>567</v>
      </c>
      <c r="E88" s="835" t="s">
        <v>3358</v>
      </c>
      <c r="F88" s="863" t="s">
        <v>3359</v>
      </c>
      <c r="G88" s="835" t="s">
        <v>3364</v>
      </c>
      <c r="H88" s="835" t="s">
        <v>3365</v>
      </c>
      <c r="I88" s="849">
        <v>0.62999999523162842</v>
      </c>
      <c r="J88" s="849">
        <v>200</v>
      </c>
      <c r="K88" s="850">
        <v>126</v>
      </c>
    </row>
    <row r="89" spans="1:11" ht="14.4" customHeight="1" x14ac:dyDescent="0.3">
      <c r="A89" s="831" t="s">
        <v>553</v>
      </c>
      <c r="B89" s="832" t="s">
        <v>554</v>
      </c>
      <c r="C89" s="835" t="s">
        <v>566</v>
      </c>
      <c r="D89" s="863" t="s">
        <v>567</v>
      </c>
      <c r="E89" s="835" t="s">
        <v>3358</v>
      </c>
      <c r="F89" s="863" t="s">
        <v>3359</v>
      </c>
      <c r="G89" s="835" t="s">
        <v>3366</v>
      </c>
      <c r="H89" s="835" t="s">
        <v>3367</v>
      </c>
      <c r="I89" s="849">
        <v>12.579999923706055</v>
      </c>
      <c r="J89" s="849">
        <v>100</v>
      </c>
      <c r="K89" s="850">
        <v>1258</v>
      </c>
    </row>
    <row r="90" spans="1:11" ht="14.4" customHeight="1" x14ac:dyDescent="0.3">
      <c r="A90" s="831" t="s">
        <v>553</v>
      </c>
      <c r="B90" s="832" t="s">
        <v>554</v>
      </c>
      <c r="C90" s="835" t="s">
        <v>566</v>
      </c>
      <c r="D90" s="863" t="s">
        <v>567</v>
      </c>
      <c r="E90" s="835" t="s">
        <v>3368</v>
      </c>
      <c r="F90" s="863" t="s">
        <v>3369</v>
      </c>
      <c r="G90" s="835" t="s">
        <v>3370</v>
      </c>
      <c r="H90" s="835" t="s">
        <v>3371</v>
      </c>
      <c r="I90" s="849">
        <v>15.729999542236328</v>
      </c>
      <c r="J90" s="849">
        <v>120</v>
      </c>
      <c r="K90" s="850">
        <v>1887.5999755859375</v>
      </c>
    </row>
    <row r="91" spans="1:11" ht="14.4" customHeight="1" x14ac:dyDescent="0.3">
      <c r="A91" s="831" t="s">
        <v>553</v>
      </c>
      <c r="B91" s="832" t="s">
        <v>554</v>
      </c>
      <c r="C91" s="835" t="s">
        <v>566</v>
      </c>
      <c r="D91" s="863" t="s">
        <v>567</v>
      </c>
      <c r="E91" s="835" t="s">
        <v>3372</v>
      </c>
      <c r="F91" s="863" t="s">
        <v>3373</v>
      </c>
      <c r="G91" s="835" t="s">
        <v>3374</v>
      </c>
      <c r="H91" s="835" t="s">
        <v>3375</v>
      </c>
      <c r="I91" s="849">
        <v>5526.06005859375</v>
      </c>
      <c r="J91" s="849">
        <v>1</v>
      </c>
      <c r="K91" s="850">
        <v>5526.06005859375</v>
      </c>
    </row>
    <row r="92" spans="1:11" ht="14.4" customHeight="1" x14ac:dyDescent="0.3">
      <c r="A92" s="831" t="s">
        <v>553</v>
      </c>
      <c r="B92" s="832" t="s">
        <v>554</v>
      </c>
      <c r="C92" s="835" t="s">
        <v>571</v>
      </c>
      <c r="D92" s="863" t="s">
        <v>572</v>
      </c>
      <c r="E92" s="835" t="s">
        <v>3376</v>
      </c>
      <c r="F92" s="863" t="s">
        <v>3377</v>
      </c>
      <c r="G92" s="835" t="s">
        <v>3378</v>
      </c>
      <c r="H92" s="835" t="s">
        <v>3379</v>
      </c>
      <c r="I92" s="849">
        <v>147.17999267578125</v>
      </c>
      <c r="J92" s="849">
        <v>3</v>
      </c>
      <c r="K92" s="850">
        <v>441.54998779296875</v>
      </c>
    </row>
    <row r="93" spans="1:11" ht="14.4" customHeight="1" x14ac:dyDescent="0.3">
      <c r="A93" s="831" t="s">
        <v>553</v>
      </c>
      <c r="B93" s="832" t="s">
        <v>554</v>
      </c>
      <c r="C93" s="835" t="s">
        <v>571</v>
      </c>
      <c r="D93" s="863" t="s">
        <v>572</v>
      </c>
      <c r="E93" s="835" t="s">
        <v>3376</v>
      </c>
      <c r="F93" s="863" t="s">
        <v>3377</v>
      </c>
      <c r="G93" s="835" t="s">
        <v>3380</v>
      </c>
      <c r="H93" s="835" t="s">
        <v>3381</v>
      </c>
      <c r="I93" s="849">
        <v>147.17999267578125</v>
      </c>
      <c r="J93" s="849">
        <v>3</v>
      </c>
      <c r="K93" s="850">
        <v>441.54998779296875</v>
      </c>
    </row>
    <row r="94" spans="1:11" ht="14.4" customHeight="1" x14ac:dyDescent="0.3">
      <c r="A94" s="831" t="s">
        <v>553</v>
      </c>
      <c r="B94" s="832" t="s">
        <v>554</v>
      </c>
      <c r="C94" s="835" t="s">
        <v>571</v>
      </c>
      <c r="D94" s="863" t="s">
        <v>572</v>
      </c>
      <c r="E94" s="835" t="s">
        <v>3376</v>
      </c>
      <c r="F94" s="863" t="s">
        <v>3377</v>
      </c>
      <c r="G94" s="835" t="s">
        <v>3382</v>
      </c>
      <c r="H94" s="835" t="s">
        <v>3383</v>
      </c>
      <c r="I94" s="849">
        <v>152.44999694824219</v>
      </c>
      <c r="J94" s="849">
        <v>1</v>
      </c>
      <c r="K94" s="850">
        <v>152.44999694824219</v>
      </c>
    </row>
    <row r="95" spans="1:11" ht="14.4" customHeight="1" x14ac:dyDescent="0.3">
      <c r="A95" s="831" t="s">
        <v>553</v>
      </c>
      <c r="B95" s="832" t="s">
        <v>554</v>
      </c>
      <c r="C95" s="835" t="s">
        <v>571</v>
      </c>
      <c r="D95" s="863" t="s">
        <v>572</v>
      </c>
      <c r="E95" s="835" t="s">
        <v>3190</v>
      </c>
      <c r="F95" s="863" t="s">
        <v>3191</v>
      </c>
      <c r="G95" s="835" t="s">
        <v>3384</v>
      </c>
      <c r="H95" s="835" t="s">
        <v>3385</v>
      </c>
      <c r="I95" s="849">
        <v>0.43000000715255737</v>
      </c>
      <c r="J95" s="849">
        <v>3000</v>
      </c>
      <c r="K95" s="850">
        <v>1290</v>
      </c>
    </row>
    <row r="96" spans="1:11" ht="14.4" customHeight="1" x14ac:dyDescent="0.3">
      <c r="A96" s="831" t="s">
        <v>553</v>
      </c>
      <c r="B96" s="832" t="s">
        <v>554</v>
      </c>
      <c r="C96" s="835" t="s">
        <v>571</v>
      </c>
      <c r="D96" s="863" t="s">
        <v>572</v>
      </c>
      <c r="E96" s="835" t="s">
        <v>3190</v>
      </c>
      <c r="F96" s="863" t="s">
        <v>3191</v>
      </c>
      <c r="G96" s="835" t="s">
        <v>3386</v>
      </c>
      <c r="H96" s="835" t="s">
        <v>3387</v>
      </c>
      <c r="I96" s="849">
        <v>0.87999999523162842</v>
      </c>
      <c r="J96" s="849">
        <v>800</v>
      </c>
      <c r="K96" s="850">
        <v>704</v>
      </c>
    </row>
    <row r="97" spans="1:11" ht="14.4" customHeight="1" x14ac:dyDescent="0.3">
      <c r="A97" s="831" t="s">
        <v>553</v>
      </c>
      <c r="B97" s="832" t="s">
        <v>554</v>
      </c>
      <c r="C97" s="835" t="s">
        <v>571</v>
      </c>
      <c r="D97" s="863" t="s">
        <v>572</v>
      </c>
      <c r="E97" s="835" t="s">
        <v>3190</v>
      </c>
      <c r="F97" s="863" t="s">
        <v>3191</v>
      </c>
      <c r="G97" s="835" t="s">
        <v>3388</v>
      </c>
      <c r="H97" s="835" t="s">
        <v>3389</v>
      </c>
      <c r="I97" s="849">
        <v>3.0199999809265137</v>
      </c>
      <c r="J97" s="849">
        <v>1200</v>
      </c>
      <c r="K97" s="850">
        <v>3624</v>
      </c>
    </row>
    <row r="98" spans="1:11" ht="14.4" customHeight="1" x14ac:dyDescent="0.3">
      <c r="A98" s="831" t="s">
        <v>553</v>
      </c>
      <c r="B98" s="832" t="s">
        <v>554</v>
      </c>
      <c r="C98" s="835" t="s">
        <v>571</v>
      </c>
      <c r="D98" s="863" t="s">
        <v>572</v>
      </c>
      <c r="E98" s="835" t="s">
        <v>3190</v>
      </c>
      <c r="F98" s="863" t="s">
        <v>3191</v>
      </c>
      <c r="G98" s="835" t="s">
        <v>3390</v>
      </c>
      <c r="H98" s="835" t="s">
        <v>3391</v>
      </c>
      <c r="I98" s="849">
        <v>0.43999999761581421</v>
      </c>
      <c r="J98" s="849">
        <v>2000</v>
      </c>
      <c r="K98" s="850">
        <v>880</v>
      </c>
    </row>
    <row r="99" spans="1:11" ht="14.4" customHeight="1" x14ac:dyDescent="0.3">
      <c r="A99" s="831" t="s">
        <v>553</v>
      </c>
      <c r="B99" s="832" t="s">
        <v>554</v>
      </c>
      <c r="C99" s="835" t="s">
        <v>571</v>
      </c>
      <c r="D99" s="863" t="s">
        <v>572</v>
      </c>
      <c r="E99" s="835" t="s">
        <v>3190</v>
      </c>
      <c r="F99" s="863" t="s">
        <v>3191</v>
      </c>
      <c r="G99" s="835" t="s">
        <v>3392</v>
      </c>
      <c r="H99" s="835" t="s">
        <v>3393</v>
      </c>
      <c r="I99" s="849">
        <v>2.7350000143051147</v>
      </c>
      <c r="J99" s="849">
        <v>200</v>
      </c>
      <c r="K99" s="850">
        <v>546.58999633789062</v>
      </c>
    </row>
    <row r="100" spans="1:11" ht="14.4" customHeight="1" x14ac:dyDescent="0.3">
      <c r="A100" s="831" t="s">
        <v>553</v>
      </c>
      <c r="B100" s="832" t="s">
        <v>554</v>
      </c>
      <c r="C100" s="835" t="s">
        <v>571</v>
      </c>
      <c r="D100" s="863" t="s">
        <v>572</v>
      </c>
      <c r="E100" s="835" t="s">
        <v>3190</v>
      </c>
      <c r="F100" s="863" t="s">
        <v>3191</v>
      </c>
      <c r="G100" s="835" t="s">
        <v>3394</v>
      </c>
      <c r="H100" s="835" t="s">
        <v>3395</v>
      </c>
      <c r="I100" s="849">
        <v>3.7899999618530273</v>
      </c>
      <c r="J100" s="849">
        <v>50</v>
      </c>
      <c r="K100" s="850">
        <v>189.5</v>
      </c>
    </row>
    <row r="101" spans="1:11" ht="14.4" customHeight="1" x14ac:dyDescent="0.3">
      <c r="A101" s="831" t="s">
        <v>553</v>
      </c>
      <c r="B101" s="832" t="s">
        <v>554</v>
      </c>
      <c r="C101" s="835" t="s">
        <v>571</v>
      </c>
      <c r="D101" s="863" t="s">
        <v>572</v>
      </c>
      <c r="E101" s="835" t="s">
        <v>3190</v>
      </c>
      <c r="F101" s="863" t="s">
        <v>3191</v>
      </c>
      <c r="G101" s="835" t="s">
        <v>3396</v>
      </c>
      <c r="H101" s="835" t="s">
        <v>3397</v>
      </c>
      <c r="I101" s="849">
        <v>63.080001831054688</v>
      </c>
      <c r="J101" s="849">
        <v>10</v>
      </c>
      <c r="K101" s="850">
        <v>630.79998779296875</v>
      </c>
    </row>
    <row r="102" spans="1:11" ht="14.4" customHeight="1" x14ac:dyDescent="0.3">
      <c r="A102" s="831" t="s">
        <v>553</v>
      </c>
      <c r="B102" s="832" t="s">
        <v>554</v>
      </c>
      <c r="C102" s="835" t="s">
        <v>571</v>
      </c>
      <c r="D102" s="863" t="s">
        <v>572</v>
      </c>
      <c r="E102" s="835" t="s">
        <v>3190</v>
      </c>
      <c r="F102" s="863" t="s">
        <v>3191</v>
      </c>
      <c r="G102" s="835" t="s">
        <v>3210</v>
      </c>
      <c r="H102" s="835" t="s">
        <v>3211</v>
      </c>
      <c r="I102" s="849">
        <v>22.149999618530273</v>
      </c>
      <c r="J102" s="849">
        <v>75</v>
      </c>
      <c r="K102" s="850">
        <v>1661.25</v>
      </c>
    </row>
    <row r="103" spans="1:11" ht="14.4" customHeight="1" x14ac:dyDescent="0.3">
      <c r="A103" s="831" t="s">
        <v>553</v>
      </c>
      <c r="B103" s="832" t="s">
        <v>554</v>
      </c>
      <c r="C103" s="835" t="s">
        <v>571</v>
      </c>
      <c r="D103" s="863" t="s">
        <v>572</v>
      </c>
      <c r="E103" s="835" t="s">
        <v>3190</v>
      </c>
      <c r="F103" s="863" t="s">
        <v>3191</v>
      </c>
      <c r="G103" s="835" t="s">
        <v>3398</v>
      </c>
      <c r="H103" s="835" t="s">
        <v>3399</v>
      </c>
      <c r="I103" s="849">
        <v>30.175000190734863</v>
      </c>
      <c r="J103" s="849">
        <v>75</v>
      </c>
      <c r="K103" s="850">
        <v>2263</v>
      </c>
    </row>
    <row r="104" spans="1:11" ht="14.4" customHeight="1" x14ac:dyDescent="0.3">
      <c r="A104" s="831" t="s">
        <v>553</v>
      </c>
      <c r="B104" s="832" t="s">
        <v>554</v>
      </c>
      <c r="C104" s="835" t="s">
        <v>571</v>
      </c>
      <c r="D104" s="863" t="s">
        <v>572</v>
      </c>
      <c r="E104" s="835" t="s">
        <v>3190</v>
      </c>
      <c r="F104" s="863" t="s">
        <v>3191</v>
      </c>
      <c r="G104" s="835" t="s">
        <v>3400</v>
      </c>
      <c r="H104" s="835" t="s">
        <v>3401</v>
      </c>
      <c r="I104" s="849">
        <v>283.01998901367187</v>
      </c>
      <c r="J104" s="849">
        <v>5</v>
      </c>
      <c r="K104" s="850">
        <v>1415.0799560546875</v>
      </c>
    </row>
    <row r="105" spans="1:11" ht="14.4" customHeight="1" x14ac:dyDescent="0.3">
      <c r="A105" s="831" t="s">
        <v>553</v>
      </c>
      <c r="B105" s="832" t="s">
        <v>554</v>
      </c>
      <c r="C105" s="835" t="s">
        <v>571</v>
      </c>
      <c r="D105" s="863" t="s">
        <v>572</v>
      </c>
      <c r="E105" s="835" t="s">
        <v>3190</v>
      </c>
      <c r="F105" s="863" t="s">
        <v>3191</v>
      </c>
      <c r="G105" s="835" t="s">
        <v>3402</v>
      </c>
      <c r="H105" s="835" t="s">
        <v>3403</v>
      </c>
      <c r="I105" s="849">
        <v>61.529998779296875</v>
      </c>
      <c r="J105" s="849">
        <v>20</v>
      </c>
      <c r="K105" s="850">
        <v>1230.5</v>
      </c>
    </row>
    <row r="106" spans="1:11" ht="14.4" customHeight="1" x14ac:dyDescent="0.3">
      <c r="A106" s="831" t="s">
        <v>553</v>
      </c>
      <c r="B106" s="832" t="s">
        <v>554</v>
      </c>
      <c r="C106" s="835" t="s">
        <v>571</v>
      </c>
      <c r="D106" s="863" t="s">
        <v>572</v>
      </c>
      <c r="E106" s="835" t="s">
        <v>3190</v>
      </c>
      <c r="F106" s="863" t="s">
        <v>3191</v>
      </c>
      <c r="G106" s="835" t="s">
        <v>3214</v>
      </c>
      <c r="H106" s="835" t="s">
        <v>3215</v>
      </c>
      <c r="I106" s="849">
        <v>139.17499542236328</v>
      </c>
      <c r="J106" s="849">
        <v>12</v>
      </c>
      <c r="K106" s="850">
        <v>1670.1000366210937</v>
      </c>
    </row>
    <row r="107" spans="1:11" ht="14.4" customHeight="1" x14ac:dyDescent="0.3">
      <c r="A107" s="831" t="s">
        <v>553</v>
      </c>
      <c r="B107" s="832" t="s">
        <v>554</v>
      </c>
      <c r="C107" s="835" t="s">
        <v>571</v>
      </c>
      <c r="D107" s="863" t="s">
        <v>572</v>
      </c>
      <c r="E107" s="835" t="s">
        <v>3190</v>
      </c>
      <c r="F107" s="863" t="s">
        <v>3191</v>
      </c>
      <c r="G107" s="835" t="s">
        <v>3404</v>
      </c>
      <c r="H107" s="835" t="s">
        <v>3405</v>
      </c>
      <c r="I107" s="849">
        <v>16.979999542236328</v>
      </c>
      <c r="J107" s="849">
        <v>50</v>
      </c>
      <c r="K107" s="850">
        <v>849</v>
      </c>
    </row>
    <row r="108" spans="1:11" ht="14.4" customHeight="1" x14ac:dyDescent="0.3">
      <c r="A108" s="831" t="s">
        <v>553</v>
      </c>
      <c r="B108" s="832" t="s">
        <v>554</v>
      </c>
      <c r="C108" s="835" t="s">
        <v>571</v>
      </c>
      <c r="D108" s="863" t="s">
        <v>572</v>
      </c>
      <c r="E108" s="835" t="s">
        <v>3190</v>
      </c>
      <c r="F108" s="863" t="s">
        <v>3191</v>
      </c>
      <c r="G108" s="835" t="s">
        <v>3406</v>
      </c>
      <c r="H108" s="835" t="s">
        <v>3407</v>
      </c>
      <c r="I108" s="849">
        <v>3.2400000095367432</v>
      </c>
      <c r="J108" s="849">
        <v>100</v>
      </c>
      <c r="K108" s="850">
        <v>324</v>
      </c>
    </row>
    <row r="109" spans="1:11" ht="14.4" customHeight="1" x14ac:dyDescent="0.3">
      <c r="A109" s="831" t="s">
        <v>553</v>
      </c>
      <c r="B109" s="832" t="s">
        <v>554</v>
      </c>
      <c r="C109" s="835" t="s">
        <v>571</v>
      </c>
      <c r="D109" s="863" t="s">
        <v>572</v>
      </c>
      <c r="E109" s="835" t="s">
        <v>3190</v>
      </c>
      <c r="F109" s="863" t="s">
        <v>3191</v>
      </c>
      <c r="G109" s="835" t="s">
        <v>3408</v>
      </c>
      <c r="H109" s="835" t="s">
        <v>3409</v>
      </c>
      <c r="I109" s="849">
        <v>1.3799999952316284</v>
      </c>
      <c r="J109" s="849">
        <v>200</v>
      </c>
      <c r="K109" s="850">
        <v>276</v>
      </c>
    </row>
    <row r="110" spans="1:11" ht="14.4" customHeight="1" x14ac:dyDescent="0.3">
      <c r="A110" s="831" t="s">
        <v>553</v>
      </c>
      <c r="B110" s="832" t="s">
        <v>554</v>
      </c>
      <c r="C110" s="835" t="s">
        <v>571</v>
      </c>
      <c r="D110" s="863" t="s">
        <v>572</v>
      </c>
      <c r="E110" s="835" t="s">
        <v>3190</v>
      </c>
      <c r="F110" s="863" t="s">
        <v>3191</v>
      </c>
      <c r="G110" s="835" t="s">
        <v>3220</v>
      </c>
      <c r="H110" s="835" t="s">
        <v>3221</v>
      </c>
      <c r="I110" s="849">
        <v>0.85500001907348633</v>
      </c>
      <c r="J110" s="849">
        <v>400</v>
      </c>
      <c r="K110" s="850">
        <v>342</v>
      </c>
    </row>
    <row r="111" spans="1:11" ht="14.4" customHeight="1" x14ac:dyDescent="0.3">
      <c r="A111" s="831" t="s">
        <v>553</v>
      </c>
      <c r="B111" s="832" t="s">
        <v>554</v>
      </c>
      <c r="C111" s="835" t="s">
        <v>571</v>
      </c>
      <c r="D111" s="863" t="s">
        <v>572</v>
      </c>
      <c r="E111" s="835" t="s">
        <v>3190</v>
      </c>
      <c r="F111" s="863" t="s">
        <v>3191</v>
      </c>
      <c r="G111" s="835" t="s">
        <v>3222</v>
      </c>
      <c r="H111" s="835" t="s">
        <v>3223</v>
      </c>
      <c r="I111" s="849">
        <v>1.5199999809265137</v>
      </c>
      <c r="J111" s="849">
        <v>300</v>
      </c>
      <c r="K111" s="850">
        <v>456</v>
      </c>
    </row>
    <row r="112" spans="1:11" ht="14.4" customHeight="1" x14ac:dyDescent="0.3">
      <c r="A112" s="831" t="s">
        <v>553</v>
      </c>
      <c r="B112" s="832" t="s">
        <v>554</v>
      </c>
      <c r="C112" s="835" t="s">
        <v>571</v>
      </c>
      <c r="D112" s="863" t="s">
        <v>572</v>
      </c>
      <c r="E112" s="835" t="s">
        <v>3190</v>
      </c>
      <c r="F112" s="863" t="s">
        <v>3191</v>
      </c>
      <c r="G112" s="835" t="s">
        <v>3410</v>
      </c>
      <c r="H112" s="835" t="s">
        <v>3411</v>
      </c>
      <c r="I112" s="849">
        <v>3.3599998950958252</v>
      </c>
      <c r="J112" s="849">
        <v>100</v>
      </c>
      <c r="K112" s="850">
        <v>336</v>
      </c>
    </row>
    <row r="113" spans="1:11" ht="14.4" customHeight="1" x14ac:dyDescent="0.3">
      <c r="A113" s="831" t="s">
        <v>553</v>
      </c>
      <c r="B113" s="832" t="s">
        <v>554</v>
      </c>
      <c r="C113" s="835" t="s">
        <v>571</v>
      </c>
      <c r="D113" s="863" t="s">
        <v>572</v>
      </c>
      <c r="E113" s="835" t="s">
        <v>3190</v>
      </c>
      <c r="F113" s="863" t="s">
        <v>3191</v>
      </c>
      <c r="G113" s="835" t="s">
        <v>3226</v>
      </c>
      <c r="H113" s="835" t="s">
        <v>3227</v>
      </c>
      <c r="I113" s="849">
        <v>7.8149998188018799</v>
      </c>
      <c r="J113" s="849">
        <v>48</v>
      </c>
      <c r="K113" s="850">
        <v>375.1199951171875</v>
      </c>
    </row>
    <row r="114" spans="1:11" ht="14.4" customHeight="1" x14ac:dyDescent="0.3">
      <c r="A114" s="831" t="s">
        <v>553</v>
      </c>
      <c r="B114" s="832" t="s">
        <v>554</v>
      </c>
      <c r="C114" s="835" t="s">
        <v>571</v>
      </c>
      <c r="D114" s="863" t="s">
        <v>572</v>
      </c>
      <c r="E114" s="835" t="s">
        <v>3190</v>
      </c>
      <c r="F114" s="863" t="s">
        <v>3191</v>
      </c>
      <c r="G114" s="835" t="s">
        <v>3228</v>
      </c>
      <c r="H114" s="835" t="s">
        <v>3229</v>
      </c>
      <c r="I114" s="849">
        <v>98.379997253417969</v>
      </c>
      <c r="J114" s="849">
        <v>2</v>
      </c>
      <c r="K114" s="850">
        <v>196.75999450683594</v>
      </c>
    </row>
    <row r="115" spans="1:11" ht="14.4" customHeight="1" x14ac:dyDescent="0.3">
      <c r="A115" s="831" t="s">
        <v>553</v>
      </c>
      <c r="B115" s="832" t="s">
        <v>554</v>
      </c>
      <c r="C115" s="835" t="s">
        <v>571</v>
      </c>
      <c r="D115" s="863" t="s">
        <v>572</v>
      </c>
      <c r="E115" s="835" t="s">
        <v>3190</v>
      </c>
      <c r="F115" s="863" t="s">
        <v>3191</v>
      </c>
      <c r="G115" s="835" t="s">
        <v>3412</v>
      </c>
      <c r="H115" s="835" t="s">
        <v>3413</v>
      </c>
      <c r="I115" s="849">
        <v>8.5699996948242187</v>
      </c>
      <c r="J115" s="849">
        <v>60</v>
      </c>
      <c r="K115" s="850">
        <v>514.20001220703125</v>
      </c>
    </row>
    <row r="116" spans="1:11" ht="14.4" customHeight="1" x14ac:dyDescent="0.3">
      <c r="A116" s="831" t="s">
        <v>553</v>
      </c>
      <c r="B116" s="832" t="s">
        <v>554</v>
      </c>
      <c r="C116" s="835" t="s">
        <v>571</v>
      </c>
      <c r="D116" s="863" t="s">
        <v>572</v>
      </c>
      <c r="E116" s="835" t="s">
        <v>3190</v>
      </c>
      <c r="F116" s="863" t="s">
        <v>3191</v>
      </c>
      <c r="G116" s="835" t="s">
        <v>3414</v>
      </c>
      <c r="H116" s="835" t="s">
        <v>3415</v>
      </c>
      <c r="I116" s="849">
        <v>15.760000228881836</v>
      </c>
      <c r="J116" s="849">
        <v>60</v>
      </c>
      <c r="K116" s="850">
        <v>945.30001831054687</v>
      </c>
    </row>
    <row r="117" spans="1:11" ht="14.4" customHeight="1" x14ac:dyDescent="0.3">
      <c r="A117" s="831" t="s">
        <v>553</v>
      </c>
      <c r="B117" s="832" t="s">
        <v>554</v>
      </c>
      <c r="C117" s="835" t="s">
        <v>571</v>
      </c>
      <c r="D117" s="863" t="s">
        <v>572</v>
      </c>
      <c r="E117" s="835" t="s">
        <v>3190</v>
      </c>
      <c r="F117" s="863" t="s">
        <v>3191</v>
      </c>
      <c r="G117" s="835" t="s">
        <v>3416</v>
      </c>
      <c r="H117" s="835" t="s">
        <v>3417</v>
      </c>
      <c r="I117" s="849">
        <v>68.150001525878906</v>
      </c>
      <c r="J117" s="849">
        <v>48</v>
      </c>
      <c r="K117" s="850">
        <v>3271.159912109375</v>
      </c>
    </row>
    <row r="118" spans="1:11" ht="14.4" customHeight="1" x14ac:dyDescent="0.3">
      <c r="A118" s="831" t="s">
        <v>553</v>
      </c>
      <c r="B118" s="832" t="s">
        <v>554</v>
      </c>
      <c r="C118" s="835" t="s">
        <v>571</v>
      </c>
      <c r="D118" s="863" t="s">
        <v>572</v>
      </c>
      <c r="E118" s="835" t="s">
        <v>3190</v>
      </c>
      <c r="F118" s="863" t="s">
        <v>3191</v>
      </c>
      <c r="G118" s="835" t="s">
        <v>3418</v>
      </c>
      <c r="H118" s="835" t="s">
        <v>3419</v>
      </c>
      <c r="I118" s="849">
        <v>3.2699999809265137</v>
      </c>
      <c r="J118" s="849">
        <v>60</v>
      </c>
      <c r="K118" s="850">
        <v>196.20000457763672</v>
      </c>
    </row>
    <row r="119" spans="1:11" ht="14.4" customHeight="1" x14ac:dyDescent="0.3">
      <c r="A119" s="831" t="s">
        <v>553</v>
      </c>
      <c r="B119" s="832" t="s">
        <v>554</v>
      </c>
      <c r="C119" s="835" t="s">
        <v>571</v>
      </c>
      <c r="D119" s="863" t="s">
        <v>572</v>
      </c>
      <c r="E119" s="835" t="s">
        <v>3190</v>
      </c>
      <c r="F119" s="863" t="s">
        <v>3191</v>
      </c>
      <c r="G119" s="835" t="s">
        <v>3420</v>
      </c>
      <c r="H119" s="835" t="s">
        <v>3421</v>
      </c>
      <c r="I119" s="849">
        <v>4.4833332697550459</v>
      </c>
      <c r="J119" s="849">
        <v>80</v>
      </c>
      <c r="K119" s="850">
        <v>358.59999847412109</v>
      </c>
    </row>
    <row r="120" spans="1:11" ht="14.4" customHeight="1" x14ac:dyDescent="0.3">
      <c r="A120" s="831" t="s">
        <v>553</v>
      </c>
      <c r="B120" s="832" t="s">
        <v>554</v>
      </c>
      <c r="C120" s="835" t="s">
        <v>571</v>
      </c>
      <c r="D120" s="863" t="s">
        <v>572</v>
      </c>
      <c r="E120" s="835" t="s">
        <v>3190</v>
      </c>
      <c r="F120" s="863" t="s">
        <v>3191</v>
      </c>
      <c r="G120" s="835" t="s">
        <v>3422</v>
      </c>
      <c r="H120" s="835" t="s">
        <v>3423</v>
      </c>
      <c r="I120" s="849">
        <v>105.44999694824219</v>
      </c>
      <c r="J120" s="849">
        <v>1</v>
      </c>
      <c r="K120" s="850">
        <v>105.44999694824219</v>
      </c>
    </row>
    <row r="121" spans="1:11" ht="14.4" customHeight="1" x14ac:dyDescent="0.3">
      <c r="A121" s="831" t="s">
        <v>553</v>
      </c>
      <c r="B121" s="832" t="s">
        <v>554</v>
      </c>
      <c r="C121" s="835" t="s">
        <v>571</v>
      </c>
      <c r="D121" s="863" t="s">
        <v>572</v>
      </c>
      <c r="E121" s="835" t="s">
        <v>3190</v>
      </c>
      <c r="F121" s="863" t="s">
        <v>3191</v>
      </c>
      <c r="G121" s="835" t="s">
        <v>3424</v>
      </c>
      <c r="H121" s="835" t="s">
        <v>3425</v>
      </c>
      <c r="I121" s="849">
        <v>138.46000671386719</v>
      </c>
      <c r="J121" s="849">
        <v>1</v>
      </c>
      <c r="K121" s="850">
        <v>138.46000671386719</v>
      </c>
    </row>
    <row r="122" spans="1:11" ht="14.4" customHeight="1" x14ac:dyDescent="0.3">
      <c r="A122" s="831" t="s">
        <v>553</v>
      </c>
      <c r="B122" s="832" t="s">
        <v>554</v>
      </c>
      <c r="C122" s="835" t="s">
        <v>571</v>
      </c>
      <c r="D122" s="863" t="s">
        <v>572</v>
      </c>
      <c r="E122" s="835" t="s">
        <v>3190</v>
      </c>
      <c r="F122" s="863" t="s">
        <v>3191</v>
      </c>
      <c r="G122" s="835" t="s">
        <v>3426</v>
      </c>
      <c r="H122" s="835" t="s">
        <v>3427</v>
      </c>
      <c r="I122" s="849">
        <v>5.6399998664855957</v>
      </c>
      <c r="J122" s="849">
        <v>20</v>
      </c>
      <c r="K122" s="850">
        <v>112.80000305175781</v>
      </c>
    </row>
    <row r="123" spans="1:11" ht="14.4" customHeight="1" x14ac:dyDescent="0.3">
      <c r="A123" s="831" t="s">
        <v>553</v>
      </c>
      <c r="B123" s="832" t="s">
        <v>554</v>
      </c>
      <c r="C123" s="835" t="s">
        <v>571</v>
      </c>
      <c r="D123" s="863" t="s">
        <v>572</v>
      </c>
      <c r="E123" s="835" t="s">
        <v>3190</v>
      </c>
      <c r="F123" s="863" t="s">
        <v>3191</v>
      </c>
      <c r="G123" s="835" t="s">
        <v>3428</v>
      </c>
      <c r="H123" s="835" t="s">
        <v>3429</v>
      </c>
      <c r="I123" s="849">
        <v>10.119999885559082</v>
      </c>
      <c r="J123" s="849">
        <v>10</v>
      </c>
      <c r="K123" s="850">
        <v>101.19999694824219</v>
      </c>
    </row>
    <row r="124" spans="1:11" ht="14.4" customHeight="1" x14ac:dyDescent="0.3">
      <c r="A124" s="831" t="s">
        <v>553</v>
      </c>
      <c r="B124" s="832" t="s">
        <v>554</v>
      </c>
      <c r="C124" s="835" t="s">
        <v>571</v>
      </c>
      <c r="D124" s="863" t="s">
        <v>572</v>
      </c>
      <c r="E124" s="835" t="s">
        <v>3190</v>
      </c>
      <c r="F124" s="863" t="s">
        <v>3191</v>
      </c>
      <c r="G124" s="835" t="s">
        <v>3240</v>
      </c>
      <c r="H124" s="835" t="s">
        <v>3241</v>
      </c>
      <c r="I124" s="849">
        <v>0.67000001668930054</v>
      </c>
      <c r="J124" s="849">
        <v>500</v>
      </c>
      <c r="K124" s="850">
        <v>335</v>
      </c>
    </row>
    <row r="125" spans="1:11" ht="14.4" customHeight="1" x14ac:dyDescent="0.3">
      <c r="A125" s="831" t="s">
        <v>553</v>
      </c>
      <c r="B125" s="832" t="s">
        <v>554</v>
      </c>
      <c r="C125" s="835" t="s">
        <v>571</v>
      </c>
      <c r="D125" s="863" t="s">
        <v>572</v>
      </c>
      <c r="E125" s="835" t="s">
        <v>3190</v>
      </c>
      <c r="F125" s="863" t="s">
        <v>3191</v>
      </c>
      <c r="G125" s="835" t="s">
        <v>3242</v>
      </c>
      <c r="H125" s="835" t="s">
        <v>3243</v>
      </c>
      <c r="I125" s="849">
        <v>27.870000839233398</v>
      </c>
      <c r="J125" s="849">
        <v>12</v>
      </c>
      <c r="K125" s="850">
        <v>334.44000244140625</v>
      </c>
    </row>
    <row r="126" spans="1:11" ht="14.4" customHeight="1" x14ac:dyDescent="0.3">
      <c r="A126" s="831" t="s">
        <v>553</v>
      </c>
      <c r="B126" s="832" t="s">
        <v>554</v>
      </c>
      <c r="C126" s="835" t="s">
        <v>571</v>
      </c>
      <c r="D126" s="863" t="s">
        <v>572</v>
      </c>
      <c r="E126" s="835" t="s">
        <v>3190</v>
      </c>
      <c r="F126" s="863" t="s">
        <v>3191</v>
      </c>
      <c r="G126" s="835" t="s">
        <v>3244</v>
      </c>
      <c r="H126" s="835" t="s">
        <v>3245</v>
      </c>
      <c r="I126" s="849">
        <v>28.729999542236328</v>
      </c>
      <c r="J126" s="849">
        <v>24</v>
      </c>
      <c r="K126" s="850">
        <v>689.52001953125</v>
      </c>
    </row>
    <row r="127" spans="1:11" ht="14.4" customHeight="1" x14ac:dyDescent="0.3">
      <c r="A127" s="831" t="s">
        <v>553</v>
      </c>
      <c r="B127" s="832" t="s">
        <v>554</v>
      </c>
      <c r="C127" s="835" t="s">
        <v>571</v>
      </c>
      <c r="D127" s="863" t="s">
        <v>572</v>
      </c>
      <c r="E127" s="835" t="s">
        <v>3190</v>
      </c>
      <c r="F127" s="863" t="s">
        <v>3191</v>
      </c>
      <c r="G127" s="835" t="s">
        <v>3430</v>
      </c>
      <c r="H127" s="835" t="s">
        <v>3431</v>
      </c>
      <c r="I127" s="849">
        <v>0.99500000476837158</v>
      </c>
      <c r="J127" s="849">
        <v>80</v>
      </c>
      <c r="K127" s="850">
        <v>79.599998474121094</v>
      </c>
    </row>
    <row r="128" spans="1:11" ht="14.4" customHeight="1" x14ac:dyDescent="0.3">
      <c r="A128" s="831" t="s">
        <v>553</v>
      </c>
      <c r="B128" s="832" t="s">
        <v>554</v>
      </c>
      <c r="C128" s="835" t="s">
        <v>571</v>
      </c>
      <c r="D128" s="863" t="s">
        <v>572</v>
      </c>
      <c r="E128" s="835" t="s">
        <v>3246</v>
      </c>
      <c r="F128" s="863" t="s">
        <v>3247</v>
      </c>
      <c r="G128" s="835" t="s">
        <v>3248</v>
      </c>
      <c r="H128" s="835" t="s">
        <v>3249</v>
      </c>
      <c r="I128" s="849">
        <v>6.2899999618530273</v>
      </c>
      <c r="J128" s="849">
        <v>10</v>
      </c>
      <c r="K128" s="850">
        <v>62.900001525878906</v>
      </c>
    </row>
    <row r="129" spans="1:11" ht="14.4" customHeight="1" x14ac:dyDescent="0.3">
      <c r="A129" s="831" t="s">
        <v>553</v>
      </c>
      <c r="B129" s="832" t="s">
        <v>554</v>
      </c>
      <c r="C129" s="835" t="s">
        <v>571</v>
      </c>
      <c r="D129" s="863" t="s">
        <v>572</v>
      </c>
      <c r="E129" s="835" t="s">
        <v>3246</v>
      </c>
      <c r="F129" s="863" t="s">
        <v>3247</v>
      </c>
      <c r="G129" s="835" t="s">
        <v>3432</v>
      </c>
      <c r="H129" s="835" t="s">
        <v>3433</v>
      </c>
      <c r="I129" s="849">
        <v>9.9999997764825821E-3</v>
      </c>
      <c r="J129" s="849">
        <v>400</v>
      </c>
      <c r="K129" s="850">
        <v>4</v>
      </c>
    </row>
    <row r="130" spans="1:11" ht="14.4" customHeight="1" x14ac:dyDescent="0.3">
      <c r="A130" s="831" t="s">
        <v>553</v>
      </c>
      <c r="B130" s="832" t="s">
        <v>554</v>
      </c>
      <c r="C130" s="835" t="s">
        <v>571</v>
      </c>
      <c r="D130" s="863" t="s">
        <v>572</v>
      </c>
      <c r="E130" s="835" t="s">
        <v>3246</v>
      </c>
      <c r="F130" s="863" t="s">
        <v>3247</v>
      </c>
      <c r="G130" s="835" t="s">
        <v>3434</v>
      </c>
      <c r="H130" s="835" t="s">
        <v>3435</v>
      </c>
      <c r="I130" s="849">
        <v>34.995000839233398</v>
      </c>
      <c r="J130" s="849">
        <v>40</v>
      </c>
      <c r="K130" s="850">
        <v>1399.72998046875</v>
      </c>
    </row>
    <row r="131" spans="1:11" ht="14.4" customHeight="1" x14ac:dyDescent="0.3">
      <c r="A131" s="831" t="s">
        <v>553</v>
      </c>
      <c r="B131" s="832" t="s">
        <v>554</v>
      </c>
      <c r="C131" s="835" t="s">
        <v>571</v>
      </c>
      <c r="D131" s="863" t="s">
        <v>572</v>
      </c>
      <c r="E131" s="835" t="s">
        <v>3246</v>
      </c>
      <c r="F131" s="863" t="s">
        <v>3247</v>
      </c>
      <c r="G131" s="835" t="s">
        <v>3436</v>
      </c>
      <c r="H131" s="835" t="s">
        <v>3437</v>
      </c>
      <c r="I131" s="849">
        <v>15.920000076293945</v>
      </c>
      <c r="J131" s="849">
        <v>150</v>
      </c>
      <c r="K131" s="850">
        <v>2388</v>
      </c>
    </row>
    <row r="132" spans="1:11" ht="14.4" customHeight="1" x14ac:dyDescent="0.3">
      <c r="A132" s="831" t="s">
        <v>553</v>
      </c>
      <c r="B132" s="832" t="s">
        <v>554</v>
      </c>
      <c r="C132" s="835" t="s">
        <v>571</v>
      </c>
      <c r="D132" s="863" t="s">
        <v>572</v>
      </c>
      <c r="E132" s="835" t="s">
        <v>3246</v>
      </c>
      <c r="F132" s="863" t="s">
        <v>3247</v>
      </c>
      <c r="G132" s="835" t="s">
        <v>3438</v>
      </c>
      <c r="H132" s="835" t="s">
        <v>3439</v>
      </c>
      <c r="I132" s="849">
        <v>6.1500000953674316</v>
      </c>
      <c r="J132" s="849">
        <v>80</v>
      </c>
      <c r="K132" s="850">
        <v>492</v>
      </c>
    </row>
    <row r="133" spans="1:11" ht="14.4" customHeight="1" x14ac:dyDescent="0.3">
      <c r="A133" s="831" t="s">
        <v>553</v>
      </c>
      <c r="B133" s="832" t="s">
        <v>554</v>
      </c>
      <c r="C133" s="835" t="s">
        <v>571</v>
      </c>
      <c r="D133" s="863" t="s">
        <v>572</v>
      </c>
      <c r="E133" s="835" t="s">
        <v>3246</v>
      </c>
      <c r="F133" s="863" t="s">
        <v>3247</v>
      </c>
      <c r="G133" s="835" t="s">
        <v>3260</v>
      </c>
      <c r="H133" s="835" t="s">
        <v>3261</v>
      </c>
      <c r="I133" s="849">
        <v>3.4650000333786011</v>
      </c>
      <c r="J133" s="849">
        <v>360</v>
      </c>
      <c r="K133" s="850">
        <v>1246.8000183105469</v>
      </c>
    </row>
    <row r="134" spans="1:11" ht="14.4" customHeight="1" x14ac:dyDescent="0.3">
      <c r="A134" s="831" t="s">
        <v>553</v>
      </c>
      <c r="B134" s="832" t="s">
        <v>554</v>
      </c>
      <c r="C134" s="835" t="s">
        <v>571</v>
      </c>
      <c r="D134" s="863" t="s">
        <v>572</v>
      </c>
      <c r="E134" s="835" t="s">
        <v>3246</v>
      </c>
      <c r="F134" s="863" t="s">
        <v>3247</v>
      </c>
      <c r="G134" s="835" t="s">
        <v>3266</v>
      </c>
      <c r="H134" s="835" t="s">
        <v>3267</v>
      </c>
      <c r="I134" s="849">
        <v>17.97499942779541</v>
      </c>
      <c r="J134" s="849">
        <v>200</v>
      </c>
      <c r="K134" s="850">
        <v>3595</v>
      </c>
    </row>
    <row r="135" spans="1:11" ht="14.4" customHeight="1" x14ac:dyDescent="0.3">
      <c r="A135" s="831" t="s">
        <v>553</v>
      </c>
      <c r="B135" s="832" t="s">
        <v>554</v>
      </c>
      <c r="C135" s="835" t="s">
        <v>571</v>
      </c>
      <c r="D135" s="863" t="s">
        <v>572</v>
      </c>
      <c r="E135" s="835" t="s">
        <v>3246</v>
      </c>
      <c r="F135" s="863" t="s">
        <v>3247</v>
      </c>
      <c r="G135" s="835" t="s">
        <v>3440</v>
      </c>
      <c r="H135" s="835" t="s">
        <v>3441</v>
      </c>
      <c r="I135" s="849">
        <v>17.979999542236328</v>
      </c>
      <c r="J135" s="849">
        <v>50</v>
      </c>
      <c r="K135" s="850">
        <v>899</v>
      </c>
    </row>
    <row r="136" spans="1:11" ht="14.4" customHeight="1" x14ac:dyDescent="0.3">
      <c r="A136" s="831" t="s">
        <v>553</v>
      </c>
      <c r="B136" s="832" t="s">
        <v>554</v>
      </c>
      <c r="C136" s="835" t="s">
        <v>571</v>
      </c>
      <c r="D136" s="863" t="s">
        <v>572</v>
      </c>
      <c r="E136" s="835" t="s">
        <v>3246</v>
      </c>
      <c r="F136" s="863" t="s">
        <v>3247</v>
      </c>
      <c r="G136" s="835" t="s">
        <v>3268</v>
      </c>
      <c r="H136" s="835" t="s">
        <v>3269</v>
      </c>
      <c r="I136" s="849">
        <v>13.204999923706055</v>
      </c>
      <c r="J136" s="849">
        <v>60</v>
      </c>
      <c r="K136" s="850">
        <v>792.20001220703125</v>
      </c>
    </row>
    <row r="137" spans="1:11" ht="14.4" customHeight="1" x14ac:dyDescent="0.3">
      <c r="A137" s="831" t="s">
        <v>553</v>
      </c>
      <c r="B137" s="832" t="s">
        <v>554</v>
      </c>
      <c r="C137" s="835" t="s">
        <v>571</v>
      </c>
      <c r="D137" s="863" t="s">
        <v>572</v>
      </c>
      <c r="E137" s="835" t="s">
        <v>3246</v>
      </c>
      <c r="F137" s="863" t="s">
        <v>3247</v>
      </c>
      <c r="G137" s="835" t="s">
        <v>3270</v>
      </c>
      <c r="H137" s="835" t="s">
        <v>3271</v>
      </c>
      <c r="I137" s="849">
        <v>13.199999809265137</v>
      </c>
      <c r="J137" s="849">
        <v>60</v>
      </c>
      <c r="K137" s="850">
        <v>792</v>
      </c>
    </row>
    <row r="138" spans="1:11" ht="14.4" customHeight="1" x14ac:dyDescent="0.3">
      <c r="A138" s="831" t="s">
        <v>553</v>
      </c>
      <c r="B138" s="832" t="s">
        <v>554</v>
      </c>
      <c r="C138" s="835" t="s">
        <v>571</v>
      </c>
      <c r="D138" s="863" t="s">
        <v>572</v>
      </c>
      <c r="E138" s="835" t="s">
        <v>3246</v>
      </c>
      <c r="F138" s="863" t="s">
        <v>3247</v>
      </c>
      <c r="G138" s="835" t="s">
        <v>3442</v>
      </c>
      <c r="H138" s="835" t="s">
        <v>3443</v>
      </c>
      <c r="I138" s="849">
        <v>365.42001342773437</v>
      </c>
      <c r="J138" s="849">
        <v>2</v>
      </c>
      <c r="K138" s="850">
        <v>730.84002685546875</v>
      </c>
    </row>
    <row r="139" spans="1:11" ht="14.4" customHeight="1" x14ac:dyDescent="0.3">
      <c r="A139" s="831" t="s">
        <v>553</v>
      </c>
      <c r="B139" s="832" t="s">
        <v>554</v>
      </c>
      <c r="C139" s="835" t="s">
        <v>571</v>
      </c>
      <c r="D139" s="863" t="s">
        <v>572</v>
      </c>
      <c r="E139" s="835" t="s">
        <v>3246</v>
      </c>
      <c r="F139" s="863" t="s">
        <v>3247</v>
      </c>
      <c r="G139" s="835" t="s">
        <v>3444</v>
      </c>
      <c r="H139" s="835" t="s">
        <v>3445</v>
      </c>
      <c r="I139" s="849">
        <v>365.42001342773437</v>
      </c>
      <c r="J139" s="849">
        <v>3</v>
      </c>
      <c r="K139" s="850">
        <v>1096.260009765625</v>
      </c>
    </row>
    <row r="140" spans="1:11" ht="14.4" customHeight="1" x14ac:dyDescent="0.3">
      <c r="A140" s="831" t="s">
        <v>553</v>
      </c>
      <c r="B140" s="832" t="s">
        <v>554</v>
      </c>
      <c r="C140" s="835" t="s">
        <v>571</v>
      </c>
      <c r="D140" s="863" t="s">
        <v>572</v>
      </c>
      <c r="E140" s="835" t="s">
        <v>3246</v>
      </c>
      <c r="F140" s="863" t="s">
        <v>3247</v>
      </c>
      <c r="G140" s="835" t="s">
        <v>3446</v>
      </c>
      <c r="H140" s="835" t="s">
        <v>3447</v>
      </c>
      <c r="I140" s="849">
        <v>22.989999771118164</v>
      </c>
      <c r="J140" s="849">
        <v>10</v>
      </c>
      <c r="K140" s="850">
        <v>229.89999389648437</v>
      </c>
    </row>
    <row r="141" spans="1:11" ht="14.4" customHeight="1" x14ac:dyDescent="0.3">
      <c r="A141" s="831" t="s">
        <v>553</v>
      </c>
      <c r="B141" s="832" t="s">
        <v>554</v>
      </c>
      <c r="C141" s="835" t="s">
        <v>571</v>
      </c>
      <c r="D141" s="863" t="s">
        <v>572</v>
      </c>
      <c r="E141" s="835" t="s">
        <v>3246</v>
      </c>
      <c r="F141" s="863" t="s">
        <v>3247</v>
      </c>
      <c r="G141" s="835" t="s">
        <v>3272</v>
      </c>
      <c r="H141" s="835" t="s">
        <v>3273</v>
      </c>
      <c r="I141" s="849">
        <v>4.0300002098083496</v>
      </c>
      <c r="J141" s="849">
        <v>150</v>
      </c>
      <c r="K141" s="850">
        <v>604.5</v>
      </c>
    </row>
    <row r="142" spans="1:11" ht="14.4" customHeight="1" x14ac:dyDescent="0.3">
      <c r="A142" s="831" t="s">
        <v>553</v>
      </c>
      <c r="B142" s="832" t="s">
        <v>554</v>
      </c>
      <c r="C142" s="835" t="s">
        <v>571</v>
      </c>
      <c r="D142" s="863" t="s">
        <v>572</v>
      </c>
      <c r="E142" s="835" t="s">
        <v>3246</v>
      </c>
      <c r="F142" s="863" t="s">
        <v>3247</v>
      </c>
      <c r="G142" s="835" t="s">
        <v>3274</v>
      </c>
      <c r="H142" s="835" t="s">
        <v>3275</v>
      </c>
      <c r="I142" s="849">
        <v>9.6800003051757812</v>
      </c>
      <c r="J142" s="849">
        <v>300</v>
      </c>
      <c r="K142" s="850">
        <v>2904</v>
      </c>
    </row>
    <row r="143" spans="1:11" ht="14.4" customHeight="1" x14ac:dyDescent="0.3">
      <c r="A143" s="831" t="s">
        <v>553</v>
      </c>
      <c r="B143" s="832" t="s">
        <v>554</v>
      </c>
      <c r="C143" s="835" t="s">
        <v>571</v>
      </c>
      <c r="D143" s="863" t="s">
        <v>572</v>
      </c>
      <c r="E143" s="835" t="s">
        <v>3246</v>
      </c>
      <c r="F143" s="863" t="s">
        <v>3247</v>
      </c>
      <c r="G143" s="835" t="s">
        <v>3448</v>
      </c>
      <c r="H143" s="835" t="s">
        <v>3449</v>
      </c>
      <c r="I143" s="849">
        <v>4.619999885559082</v>
      </c>
      <c r="J143" s="849">
        <v>20</v>
      </c>
      <c r="K143" s="850">
        <v>92.400001525878906</v>
      </c>
    </row>
    <row r="144" spans="1:11" ht="14.4" customHeight="1" x14ac:dyDescent="0.3">
      <c r="A144" s="831" t="s">
        <v>553</v>
      </c>
      <c r="B144" s="832" t="s">
        <v>554</v>
      </c>
      <c r="C144" s="835" t="s">
        <v>571</v>
      </c>
      <c r="D144" s="863" t="s">
        <v>572</v>
      </c>
      <c r="E144" s="835" t="s">
        <v>3246</v>
      </c>
      <c r="F144" s="863" t="s">
        <v>3247</v>
      </c>
      <c r="G144" s="835" t="s">
        <v>3450</v>
      </c>
      <c r="H144" s="835" t="s">
        <v>3451</v>
      </c>
      <c r="I144" s="849">
        <v>2.0499999523162842</v>
      </c>
      <c r="J144" s="849">
        <v>6</v>
      </c>
      <c r="K144" s="850">
        <v>12.300000190734863</v>
      </c>
    </row>
    <row r="145" spans="1:11" ht="14.4" customHeight="1" x14ac:dyDescent="0.3">
      <c r="A145" s="831" t="s">
        <v>553</v>
      </c>
      <c r="B145" s="832" t="s">
        <v>554</v>
      </c>
      <c r="C145" s="835" t="s">
        <v>571</v>
      </c>
      <c r="D145" s="863" t="s">
        <v>572</v>
      </c>
      <c r="E145" s="835" t="s">
        <v>3246</v>
      </c>
      <c r="F145" s="863" t="s">
        <v>3247</v>
      </c>
      <c r="G145" s="835" t="s">
        <v>3282</v>
      </c>
      <c r="H145" s="835" t="s">
        <v>3283</v>
      </c>
      <c r="I145" s="849">
        <v>11.739999771118164</v>
      </c>
      <c r="J145" s="849">
        <v>30</v>
      </c>
      <c r="K145" s="850">
        <v>352.20000457763672</v>
      </c>
    </row>
    <row r="146" spans="1:11" ht="14.4" customHeight="1" x14ac:dyDescent="0.3">
      <c r="A146" s="831" t="s">
        <v>553</v>
      </c>
      <c r="B146" s="832" t="s">
        <v>554</v>
      </c>
      <c r="C146" s="835" t="s">
        <v>571</v>
      </c>
      <c r="D146" s="863" t="s">
        <v>572</v>
      </c>
      <c r="E146" s="835" t="s">
        <v>3246</v>
      </c>
      <c r="F146" s="863" t="s">
        <v>3247</v>
      </c>
      <c r="G146" s="835" t="s">
        <v>3452</v>
      </c>
      <c r="H146" s="835" t="s">
        <v>3453</v>
      </c>
      <c r="I146" s="849">
        <v>13.310000419616699</v>
      </c>
      <c r="J146" s="849">
        <v>10</v>
      </c>
      <c r="K146" s="850">
        <v>133.10000610351562</v>
      </c>
    </row>
    <row r="147" spans="1:11" ht="14.4" customHeight="1" x14ac:dyDescent="0.3">
      <c r="A147" s="831" t="s">
        <v>553</v>
      </c>
      <c r="B147" s="832" t="s">
        <v>554</v>
      </c>
      <c r="C147" s="835" t="s">
        <v>571</v>
      </c>
      <c r="D147" s="863" t="s">
        <v>572</v>
      </c>
      <c r="E147" s="835" t="s">
        <v>3246</v>
      </c>
      <c r="F147" s="863" t="s">
        <v>3247</v>
      </c>
      <c r="G147" s="835" t="s">
        <v>3284</v>
      </c>
      <c r="H147" s="835" t="s">
        <v>3285</v>
      </c>
      <c r="I147" s="849">
        <v>2.2799999713897705</v>
      </c>
      <c r="J147" s="849">
        <v>50</v>
      </c>
      <c r="K147" s="850">
        <v>114</v>
      </c>
    </row>
    <row r="148" spans="1:11" ht="14.4" customHeight="1" x14ac:dyDescent="0.3">
      <c r="A148" s="831" t="s">
        <v>553</v>
      </c>
      <c r="B148" s="832" t="s">
        <v>554</v>
      </c>
      <c r="C148" s="835" t="s">
        <v>571</v>
      </c>
      <c r="D148" s="863" t="s">
        <v>572</v>
      </c>
      <c r="E148" s="835" t="s">
        <v>3246</v>
      </c>
      <c r="F148" s="863" t="s">
        <v>3247</v>
      </c>
      <c r="G148" s="835" t="s">
        <v>3286</v>
      </c>
      <c r="H148" s="835" t="s">
        <v>3287</v>
      </c>
      <c r="I148" s="849">
        <v>5.320000171661377</v>
      </c>
      <c r="J148" s="849">
        <v>100</v>
      </c>
      <c r="K148" s="850">
        <v>532.4000244140625</v>
      </c>
    </row>
    <row r="149" spans="1:11" ht="14.4" customHeight="1" x14ac:dyDescent="0.3">
      <c r="A149" s="831" t="s">
        <v>553</v>
      </c>
      <c r="B149" s="832" t="s">
        <v>554</v>
      </c>
      <c r="C149" s="835" t="s">
        <v>571</v>
      </c>
      <c r="D149" s="863" t="s">
        <v>572</v>
      </c>
      <c r="E149" s="835" t="s">
        <v>3246</v>
      </c>
      <c r="F149" s="863" t="s">
        <v>3247</v>
      </c>
      <c r="G149" s="835" t="s">
        <v>3454</v>
      </c>
      <c r="H149" s="835" t="s">
        <v>3455</v>
      </c>
      <c r="I149" s="849">
        <v>69</v>
      </c>
      <c r="J149" s="849">
        <v>4</v>
      </c>
      <c r="K149" s="850">
        <v>276</v>
      </c>
    </row>
    <row r="150" spans="1:11" ht="14.4" customHeight="1" x14ac:dyDescent="0.3">
      <c r="A150" s="831" t="s">
        <v>553</v>
      </c>
      <c r="B150" s="832" t="s">
        <v>554</v>
      </c>
      <c r="C150" s="835" t="s">
        <v>571</v>
      </c>
      <c r="D150" s="863" t="s">
        <v>572</v>
      </c>
      <c r="E150" s="835" t="s">
        <v>3246</v>
      </c>
      <c r="F150" s="863" t="s">
        <v>3247</v>
      </c>
      <c r="G150" s="835" t="s">
        <v>3288</v>
      </c>
      <c r="H150" s="835" t="s">
        <v>3289</v>
      </c>
      <c r="I150" s="849">
        <v>9.1999998092651367</v>
      </c>
      <c r="J150" s="849">
        <v>600</v>
      </c>
      <c r="K150" s="850">
        <v>5520</v>
      </c>
    </row>
    <row r="151" spans="1:11" ht="14.4" customHeight="1" x14ac:dyDescent="0.3">
      <c r="A151" s="831" t="s">
        <v>553</v>
      </c>
      <c r="B151" s="832" t="s">
        <v>554</v>
      </c>
      <c r="C151" s="835" t="s">
        <v>571</v>
      </c>
      <c r="D151" s="863" t="s">
        <v>572</v>
      </c>
      <c r="E151" s="835" t="s">
        <v>3246</v>
      </c>
      <c r="F151" s="863" t="s">
        <v>3247</v>
      </c>
      <c r="G151" s="835" t="s">
        <v>3290</v>
      </c>
      <c r="H151" s="835" t="s">
        <v>3291</v>
      </c>
      <c r="I151" s="849">
        <v>2.0399999618530273</v>
      </c>
      <c r="J151" s="849">
        <v>100</v>
      </c>
      <c r="K151" s="850">
        <v>204</v>
      </c>
    </row>
    <row r="152" spans="1:11" ht="14.4" customHeight="1" x14ac:dyDescent="0.3">
      <c r="A152" s="831" t="s">
        <v>553</v>
      </c>
      <c r="B152" s="832" t="s">
        <v>554</v>
      </c>
      <c r="C152" s="835" t="s">
        <v>571</v>
      </c>
      <c r="D152" s="863" t="s">
        <v>572</v>
      </c>
      <c r="E152" s="835" t="s">
        <v>3246</v>
      </c>
      <c r="F152" s="863" t="s">
        <v>3247</v>
      </c>
      <c r="G152" s="835" t="s">
        <v>3292</v>
      </c>
      <c r="H152" s="835" t="s">
        <v>3293</v>
      </c>
      <c r="I152" s="849">
        <v>6.2899999618530273</v>
      </c>
      <c r="J152" s="849">
        <v>30</v>
      </c>
      <c r="K152" s="850">
        <v>188.69999694824219</v>
      </c>
    </row>
    <row r="153" spans="1:11" ht="14.4" customHeight="1" x14ac:dyDescent="0.3">
      <c r="A153" s="831" t="s">
        <v>553</v>
      </c>
      <c r="B153" s="832" t="s">
        <v>554</v>
      </c>
      <c r="C153" s="835" t="s">
        <v>571</v>
      </c>
      <c r="D153" s="863" t="s">
        <v>572</v>
      </c>
      <c r="E153" s="835" t="s">
        <v>3246</v>
      </c>
      <c r="F153" s="863" t="s">
        <v>3247</v>
      </c>
      <c r="G153" s="835" t="s">
        <v>3456</v>
      </c>
      <c r="H153" s="835" t="s">
        <v>3457</v>
      </c>
      <c r="I153" s="849">
        <v>73.269996643066406</v>
      </c>
      <c r="J153" s="849">
        <v>30</v>
      </c>
      <c r="K153" s="850">
        <v>2198</v>
      </c>
    </row>
    <row r="154" spans="1:11" ht="14.4" customHeight="1" x14ac:dyDescent="0.3">
      <c r="A154" s="831" t="s">
        <v>553</v>
      </c>
      <c r="B154" s="832" t="s">
        <v>554</v>
      </c>
      <c r="C154" s="835" t="s">
        <v>571</v>
      </c>
      <c r="D154" s="863" t="s">
        <v>572</v>
      </c>
      <c r="E154" s="835" t="s">
        <v>3246</v>
      </c>
      <c r="F154" s="863" t="s">
        <v>3247</v>
      </c>
      <c r="G154" s="835" t="s">
        <v>3294</v>
      </c>
      <c r="H154" s="835" t="s">
        <v>3295</v>
      </c>
      <c r="I154" s="849">
        <v>6.1700000762939453</v>
      </c>
      <c r="J154" s="849">
        <v>100</v>
      </c>
      <c r="K154" s="850">
        <v>617</v>
      </c>
    </row>
    <row r="155" spans="1:11" ht="14.4" customHeight="1" x14ac:dyDescent="0.3">
      <c r="A155" s="831" t="s">
        <v>553</v>
      </c>
      <c r="B155" s="832" t="s">
        <v>554</v>
      </c>
      <c r="C155" s="835" t="s">
        <v>571</v>
      </c>
      <c r="D155" s="863" t="s">
        <v>572</v>
      </c>
      <c r="E155" s="835" t="s">
        <v>3246</v>
      </c>
      <c r="F155" s="863" t="s">
        <v>3247</v>
      </c>
      <c r="G155" s="835" t="s">
        <v>3306</v>
      </c>
      <c r="H155" s="835" t="s">
        <v>3307</v>
      </c>
      <c r="I155" s="849">
        <v>1.0900000333786011</v>
      </c>
      <c r="J155" s="849">
        <v>2700</v>
      </c>
      <c r="K155" s="850">
        <v>2943</v>
      </c>
    </row>
    <row r="156" spans="1:11" ht="14.4" customHeight="1" x14ac:dyDescent="0.3">
      <c r="A156" s="831" t="s">
        <v>553</v>
      </c>
      <c r="B156" s="832" t="s">
        <v>554</v>
      </c>
      <c r="C156" s="835" t="s">
        <v>571</v>
      </c>
      <c r="D156" s="863" t="s">
        <v>572</v>
      </c>
      <c r="E156" s="835" t="s">
        <v>3246</v>
      </c>
      <c r="F156" s="863" t="s">
        <v>3247</v>
      </c>
      <c r="G156" s="835" t="s">
        <v>3308</v>
      </c>
      <c r="H156" s="835" t="s">
        <v>3309</v>
      </c>
      <c r="I156" s="849">
        <v>0.47999998927116394</v>
      </c>
      <c r="J156" s="849">
        <v>500</v>
      </c>
      <c r="K156" s="850">
        <v>240</v>
      </c>
    </row>
    <row r="157" spans="1:11" ht="14.4" customHeight="1" x14ac:dyDescent="0.3">
      <c r="A157" s="831" t="s">
        <v>553</v>
      </c>
      <c r="B157" s="832" t="s">
        <v>554</v>
      </c>
      <c r="C157" s="835" t="s">
        <v>571</v>
      </c>
      <c r="D157" s="863" t="s">
        <v>572</v>
      </c>
      <c r="E157" s="835" t="s">
        <v>3246</v>
      </c>
      <c r="F157" s="863" t="s">
        <v>3247</v>
      </c>
      <c r="G157" s="835" t="s">
        <v>3310</v>
      </c>
      <c r="H157" s="835" t="s">
        <v>3311</v>
      </c>
      <c r="I157" s="849">
        <v>1.6749999523162842</v>
      </c>
      <c r="J157" s="849">
        <v>1300</v>
      </c>
      <c r="K157" s="850">
        <v>2176</v>
      </c>
    </row>
    <row r="158" spans="1:11" ht="14.4" customHeight="1" x14ac:dyDescent="0.3">
      <c r="A158" s="831" t="s">
        <v>553</v>
      </c>
      <c r="B158" s="832" t="s">
        <v>554</v>
      </c>
      <c r="C158" s="835" t="s">
        <v>571</v>
      </c>
      <c r="D158" s="863" t="s">
        <v>572</v>
      </c>
      <c r="E158" s="835" t="s">
        <v>3246</v>
      </c>
      <c r="F158" s="863" t="s">
        <v>3247</v>
      </c>
      <c r="G158" s="835" t="s">
        <v>3312</v>
      </c>
      <c r="H158" s="835" t="s">
        <v>3313</v>
      </c>
      <c r="I158" s="849">
        <v>0.67000001668930054</v>
      </c>
      <c r="J158" s="849">
        <v>2100</v>
      </c>
      <c r="K158" s="850">
        <v>1407</v>
      </c>
    </row>
    <row r="159" spans="1:11" ht="14.4" customHeight="1" x14ac:dyDescent="0.3">
      <c r="A159" s="831" t="s">
        <v>553</v>
      </c>
      <c r="B159" s="832" t="s">
        <v>554</v>
      </c>
      <c r="C159" s="835" t="s">
        <v>571</v>
      </c>
      <c r="D159" s="863" t="s">
        <v>572</v>
      </c>
      <c r="E159" s="835" t="s">
        <v>3246</v>
      </c>
      <c r="F159" s="863" t="s">
        <v>3247</v>
      </c>
      <c r="G159" s="835" t="s">
        <v>3458</v>
      </c>
      <c r="H159" s="835" t="s">
        <v>3459</v>
      </c>
      <c r="I159" s="849">
        <v>2.75</v>
      </c>
      <c r="J159" s="849">
        <v>200</v>
      </c>
      <c r="K159" s="850">
        <v>550</v>
      </c>
    </row>
    <row r="160" spans="1:11" ht="14.4" customHeight="1" x14ac:dyDescent="0.3">
      <c r="A160" s="831" t="s">
        <v>553</v>
      </c>
      <c r="B160" s="832" t="s">
        <v>554</v>
      </c>
      <c r="C160" s="835" t="s">
        <v>571</v>
      </c>
      <c r="D160" s="863" t="s">
        <v>572</v>
      </c>
      <c r="E160" s="835" t="s">
        <v>3246</v>
      </c>
      <c r="F160" s="863" t="s">
        <v>3247</v>
      </c>
      <c r="G160" s="835" t="s">
        <v>3460</v>
      </c>
      <c r="H160" s="835" t="s">
        <v>3461</v>
      </c>
      <c r="I160" s="849">
        <v>7.429999828338623</v>
      </c>
      <c r="J160" s="849">
        <v>50</v>
      </c>
      <c r="K160" s="850">
        <v>371.5</v>
      </c>
    </row>
    <row r="161" spans="1:11" ht="14.4" customHeight="1" x14ac:dyDescent="0.3">
      <c r="A161" s="831" t="s">
        <v>553</v>
      </c>
      <c r="B161" s="832" t="s">
        <v>554</v>
      </c>
      <c r="C161" s="835" t="s">
        <v>571</v>
      </c>
      <c r="D161" s="863" t="s">
        <v>572</v>
      </c>
      <c r="E161" s="835" t="s">
        <v>3246</v>
      </c>
      <c r="F161" s="863" t="s">
        <v>3247</v>
      </c>
      <c r="G161" s="835" t="s">
        <v>3462</v>
      </c>
      <c r="H161" s="835" t="s">
        <v>3463</v>
      </c>
      <c r="I161" s="849">
        <v>17.909999847412109</v>
      </c>
      <c r="J161" s="849">
        <v>100</v>
      </c>
      <c r="K161" s="850">
        <v>1790.800048828125</v>
      </c>
    </row>
    <row r="162" spans="1:11" ht="14.4" customHeight="1" x14ac:dyDescent="0.3">
      <c r="A162" s="831" t="s">
        <v>553</v>
      </c>
      <c r="B162" s="832" t="s">
        <v>554</v>
      </c>
      <c r="C162" s="835" t="s">
        <v>571</v>
      </c>
      <c r="D162" s="863" t="s">
        <v>572</v>
      </c>
      <c r="E162" s="835" t="s">
        <v>3246</v>
      </c>
      <c r="F162" s="863" t="s">
        <v>3247</v>
      </c>
      <c r="G162" s="835" t="s">
        <v>3318</v>
      </c>
      <c r="H162" s="835" t="s">
        <v>3319</v>
      </c>
      <c r="I162" s="849">
        <v>2.1800000667572021</v>
      </c>
      <c r="J162" s="849">
        <v>1100</v>
      </c>
      <c r="K162" s="850">
        <v>2398</v>
      </c>
    </row>
    <row r="163" spans="1:11" ht="14.4" customHeight="1" x14ac:dyDescent="0.3">
      <c r="A163" s="831" t="s">
        <v>553</v>
      </c>
      <c r="B163" s="832" t="s">
        <v>554</v>
      </c>
      <c r="C163" s="835" t="s">
        <v>571</v>
      </c>
      <c r="D163" s="863" t="s">
        <v>572</v>
      </c>
      <c r="E163" s="835" t="s">
        <v>3246</v>
      </c>
      <c r="F163" s="863" t="s">
        <v>3247</v>
      </c>
      <c r="G163" s="835" t="s">
        <v>3464</v>
      </c>
      <c r="H163" s="835" t="s">
        <v>3465</v>
      </c>
      <c r="I163" s="849">
        <v>15.039999961853027</v>
      </c>
      <c r="J163" s="849">
        <v>10</v>
      </c>
      <c r="K163" s="850">
        <v>150.39999389648437</v>
      </c>
    </row>
    <row r="164" spans="1:11" ht="14.4" customHeight="1" x14ac:dyDescent="0.3">
      <c r="A164" s="831" t="s">
        <v>553</v>
      </c>
      <c r="B164" s="832" t="s">
        <v>554</v>
      </c>
      <c r="C164" s="835" t="s">
        <v>571</v>
      </c>
      <c r="D164" s="863" t="s">
        <v>572</v>
      </c>
      <c r="E164" s="835" t="s">
        <v>3246</v>
      </c>
      <c r="F164" s="863" t="s">
        <v>3247</v>
      </c>
      <c r="G164" s="835" t="s">
        <v>3320</v>
      </c>
      <c r="H164" s="835" t="s">
        <v>3321</v>
      </c>
      <c r="I164" s="849">
        <v>6.2300000190734863</v>
      </c>
      <c r="J164" s="849">
        <v>30</v>
      </c>
      <c r="K164" s="850">
        <v>186.89999771118164</v>
      </c>
    </row>
    <row r="165" spans="1:11" ht="14.4" customHeight="1" x14ac:dyDescent="0.3">
      <c r="A165" s="831" t="s">
        <v>553</v>
      </c>
      <c r="B165" s="832" t="s">
        <v>554</v>
      </c>
      <c r="C165" s="835" t="s">
        <v>571</v>
      </c>
      <c r="D165" s="863" t="s">
        <v>572</v>
      </c>
      <c r="E165" s="835" t="s">
        <v>3246</v>
      </c>
      <c r="F165" s="863" t="s">
        <v>3247</v>
      </c>
      <c r="G165" s="835" t="s">
        <v>3466</v>
      </c>
      <c r="H165" s="835" t="s">
        <v>3467</v>
      </c>
      <c r="I165" s="849">
        <v>37.145000457763672</v>
      </c>
      <c r="J165" s="849">
        <v>120</v>
      </c>
      <c r="K165" s="850">
        <v>4457.4599609375</v>
      </c>
    </row>
    <row r="166" spans="1:11" ht="14.4" customHeight="1" x14ac:dyDescent="0.3">
      <c r="A166" s="831" t="s">
        <v>553</v>
      </c>
      <c r="B166" s="832" t="s">
        <v>554</v>
      </c>
      <c r="C166" s="835" t="s">
        <v>571</v>
      </c>
      <c r="D166" s="863" t="s">
        <v>572</v>
      </c>
      <c r="E166" s="835" t="s">
        <v>3246</v>
      </c>
      <c r="F166" s="863" t="s">
        <v>3247</v>
      </c>
      <c r="G166" s="835" t="s">
        <v>3322</v>
      </c>
      <c r="H166" s="835" t="s">
        <v>3323</v>
      </c>
      <c r="I166" s="849">
        <v>1.0299999713897705</v>
      </c>
      <c r="J166" s="849">
        <v>75</v>
      </c>
      <c r="K166" s="850">
        <v>77.25</v>
      </c>
    </row>
    <row r="167" spans="1:11" ht="14.4" customHeight="1" x14ac:dyDescent="0.3">
      <c r="A167" s="831" t="s">
        <v>553</v>
      </c>
      <c r="B167" s="832" t="s">
        <v>554</v>
      </c>
      <c r="C167" s="835" t="s">
        <v>571</v>
      </c>
      <c r="D167" s="863" t="s">
        <v>572</v>
      </c>
      <c r="E167" s="835" t="s">
        <v>3246</v>
      </c>
      <c r="F167" s="863" t="s">
        <v>3247</v>
      </c>
      <c r="G167" s="835" t="s">
        <v>3324</v>
      </c>
      <c r="H167" s="835" t="s">
        <v>3325</v>
      </c>
      <c r="I167" s="849">
        <v>3.130000114440918</v>
      </c>
      <c r="J167" s="849">
        <v>100</v>
      </c>
      <c r="K167" s="850">
        <v>313</v>
      </c>
    </row>
    <row r="168" spans="1:11" ht="14.4" customHeight="1" x14ac:dyDescent="0.3">
      <c r="A168" s="831" t="s">
        <v>553</v>
      </c>
      <c r="B168" s="832" t="s">
        <v>554</v>
      </c>
      <c r="C168" s="835" t="s">
        <v>571</v>
      </c>
      <c r="D168" s="863" t="s">
        <v>572</v>
      </c>
      <c r="E168" s="835" t="s">
        <v>3246</v>
      </c>
      <c r="F168" s="863" t="s">
        <v>3247</v>
      </c>
      <c r="G168" s="835" t="s">
        <v>3326</v>
      </c>
      <c r="H168" s="835" t="s">
        <v>3327</v>
      </c>
      <c r="I168" s="849">
        <v>0.4699999988079071</v>
      </c>
      <c r="J168" s="849">
        <v>1000</v>
      </c>
      <c r="K168" s="850">
        <v>470</v>
      </c>
    </row>
    <row r="169" spans="1:11" ht="14.4" customHeight="1" x14ac:dyDescent="0.3">
      <c r="A169" s="831" t="s">
        <v>553</v>
      </c>
      <c r="B169" s="832" t="s">
        <v>554</v>
      </c>
      <c r="C169" s="835" t="s">
        <v>571</v>
      </c>
      <c r="D169" s="863" t="s">
        <v>572</v>
      </c>
      <c r="E169" s="835" t="s">
        <v>3246</v>
      </c>
      <c r="F169" s="863" t="s">
        <v>3247</v>
      </c>
      <c r="G169" s="835" t="s">
        <v>3468</v>
      </c>
      <c r="H169" s="835" t="s">
        <v>3469</v>
      </c>
      <c r="I169" s="849">
        <v>3.75</v>
      </c>
      <c r="J169" s="849">
        <v>50</v>
      </c>
      <c r="K169" s="850">
        <v>187.5</v>
      </c>
    </row>
    <row r="170" spans="1:11" ht="14.4" customHeight="1" x14ac:dyDescent="0.3">
      <c r="A170" s="831" t="s">
        <v>553</v>
      </c>
      <c r="B170" s="832" t="s">
        <v>554</v>
      </c>
      <c r="C170" s="835" t="s">
        <v>571</v>
      </c>
      <c r="D170" s="863" t="s">
        <v>572</v>
      </c>
      <c r="E170" s="835" t="s">
        <v>3246</v>
      </c>
      <c r="F170" s="863" t="s">
        <v>3247</v>
      </c>
      <c r="G170" s="835" t="s">
        <v>3330</v>
      </c>
      <c r="H170" s="835" t="s">
        <v>3331</v>
      </c>
      <c r="I170" s="849">
        <v>1.9900000095367432</v>
      </c>
      <c r="J170" s="849">
        <v>250</v>
      </c>
      <c r="K170" s="850">
        <v>497.5</v>
      </c>
    </row>
    <row r="171" spans="1:11" ht="14.4" customHeight="1" x14ac:dyDescent="0.3">
      <c r="A171" s="831" t="s">
        <v>553</v>
      </c>
      <c r="B171" s="832" t="s">
        <v>554</v>
      </c>
      <c r="C171" s="835" t="s">
        <v>571</v>
      </c>
      <c r="D171" s="863" t="s">
        <v>572</v>
      </c>
      <c r="E171" s="835" t="s">
        <v>3246</v>
      </c>
      <c r="F171" s="863" t="s">
        <v>3247</v>
      </c>
      <c r="G171" s="835" t="s">
        <v>3332</v>
      </c>
      <c r="H171" s="835" t="s">
        <v>3333</v>
      </c>
      <c r="I171" s="849">
        <v>2.0399999618530273</v>
      </c>
      <c r="J171" s="849">
        <v>50</v>
      </c>
      <c r="K171" s="850">
        <v>102</v>
      </c>
    </row>
    <row r="172" spans="1:11" ht="14.4" customHeight="1" x14ac:dyDescent="0.3">
      <c r="A172" s="831" t="s">
        <v>553</v>
      </c>
      <c r="B172" s="832" t="s">
        <v>554</v>
      </c>
      <c r="C172" s="835" t="s">
        <v>571</v>
      </c>
      <c r="D172" s="863" t="s">
        <v>572</v>
      </c>
      <c r="E172" s="835" t="s">
        <v>3246</v>
      </c>
      <c r="F172" s="863" t="s">
        <v>3247</v>
      </c>
      <c r="G172" s="835" t="s">
        <v>3334</v>
      </c>
      <c r="H172" s="835" t="s">
        <v>3335</v>
      </c>
      <c r="I172" s="849">
        <v>2.7000000476837158</v>
      </c>
      <c r="J172" s="849">
        <v>150</v>
      </c>
      <c r="K172" s="850">
        <v>405</v>
      </c>
    </row>
    <row r="173" spans="1:11" ht="14.4" customHeight="1" x14ac:dyDescent="0.3">
      <c r="A173" s="831" t="s">
        <v>553</v>
      </c>
      <c r="B173" s="832" t="s">
        <v>554</v>
      </c>
      <c r="C173" s="835" t="s">
        <v>571</v>
      </c>
      <c r="D173" s="863" t="s">
        <v>572</v>
      </c>
      <c r="E173" s="835" t="s">
        <v>3246</v>
      </c>
      <c r="F173" s="863" t="s">
        <v>3247</v>
      </c>
      <c r="G173" s="835" t="s">
        <v>3470</v>
      </c>
      <c r="H173" s="835" t="s">
        <v>3471</v>
      </c>
      <c r="I173" s="849">
        <v>3.0999999046325684</v>
      </c>
      <c r="J173" s="849">
        <v>50</v>
      </c>
      <c r="K173" s="850">
        <v>155</v>
      </c>
    </row>
    <row r="174" spans="1:11" ht="14.4" customHeight="1" x14ac:dyDescent="0.3">
      <c r="A174" s="831" t="s">
        <v>553</v>
      </c>
      <c r="B174" s="832" t="s">
        <v>554</v>
      </c>
      <c r="C174" s="835" t="s">
        <v>571</v>
      </c>
      <c r="D174" s="863" t="s">
        <v>572</v>
      </c>
      <c r="E174" s="835" t="s">
        <v>3246</v>
      </c>
      <c r="F174" s="863" t="s">
        <v>3247</v>
      </c>
      <c r="G174" s="835" t="s">
        <v>3340</v>
      </c>
      <c r="H174" s="835" t="s">
        <v>3341</v>
      </c>
      <c r="I174" s="849">
        <v>2.5099999904632568</v>
      </c>
      <c r="J174" s="849">
        <v>50</v>
      </c>
      <c r="K174" s="850">
        <v>125.5</v>
      </c>
    </row>
    <row r="175" spans="1:11" ht="14.4" customHeight="1" x14ac:dyDescent="0.3">
      <c r="A175" s="831" t="s">
        <v>553</v>
      </c>
      <c r="B175" s="832" t="s">
        <v>554</v>
      </c>
      <c r="C175" s="835" t="s">
        <v>571</v>
      </c>
      <c r="D175" s="863" t="s">
        <v>572</v>
      </c>
      <c r="E175" s="835" t="s">
        <v>3342</v>
      </c>
      <c r="F175" s="863" t="s">
        <v>3343</v>
      </c>
      <c r="G175" s="835" t="s">
        <v>3344</v>
      </c>
      <c r="H175" s="835" t="s">
        <v>3345</v>
      </c>
      <c r="I175" s="849">
        <v>10.170000076293945</v>
      </c>
      <c r="J175" s="849">
        <v>800</v>
      </c>
      <c r="K175" s="850">
        <v>8136.0001220703125</v>
      </c>
    </row>
    <row r="176" spans="1:11" ht="14.4" customHeight="1" x14ac:dyDescent="0.3">
      <c r="A176" s="831" t="s">
        <v>553</v>
      </c>
      <c r="B176" s="832" t="s">
        <v>554</v>
      </c>
      <c r="C176" s="835" t="s">
        <v>571</v>
      </c>
      <c r="D176" s="863" t="s">
        <v>572</v>
      </c>
      <c r="E176" s="835" t="s">
        <v>3342</v>
      </c>
      <c r="F176" s="863" t="s">
        <v>3343</v>
      </c>
      <c r="G176" s="835" t="s">
        <v>3472</v>
      </c>
      <c r="H176" s="835" t="s">
        <v>3473</v>
      </c>
      <c r="I176" s="849">
        <v>7</v>
      </c>
      <c r="J176" s="849">
        <v>20</v>
      </c>
      <c r="K176" s="850">
        <v>140</v>
      </c>
    </row>
    <row r="177" spans="1:11" ht="14.4" customHeight="1" x14ac:dyDescent="0.3">
      <c r="A177" s="831" t="s">
        <v>553</v>
      </c>
      <c r="B177" s="832" t="s">
        <v>554</v>
      </c>
      <c r="C177" s="835" t="s">
        <v>571</v>
      </c>
      <c r="D177" s="863" t="s">
        <v>572</v>
      </c>
      <c r="E177" s="835" t="s">
        <v>3348</v>
      </c>
      <c r="F177" s="863" t="s">
        <v>3349</v>
      </c>
      <c r="G177" s="835" t="s">
        <v>3350</v>
      </c>
      <c r="H177" s="835" t="s">
        <v>3351</v>
      </c>
      <c r="I177" s="849">
        <v>132.66999816894531</v>
      </c>
      <c r="J177" s="849">
        <v>25</v>
      </c>
      <c r="K177" s="850">
        <v>3316.75</v>
      </c>
    </row>
    <row r="178" spans="1:11" ht="14.4" customHeight="1" x14ac:dyDescent="0.3">
      <c r="A178" s="831" t="s">
        <v>553</v>
      </c>
      <c r="B178" s="832" t="s">
        <v>554</v>
      </c>
      <c r="C178" s="835" t="s">
        <v>571</v>
      </c>
      <c r="D178" s="863" t="s">
        <v>572</v>
      </c>
      <c r="E178" s="835" t="s">
        <v>3348</v>
      </c>
      <c r="F178" s="863" t="s">
        <v>3349</v>
      </c>
      <c r="G178" s="835" t="s">
        <v>3352</v>
      </c>
      <c r="H178" s="835" t="s">
        <v>3353</v>
      </c>
      <c r="I178" s="849">
        <v>0.46500000357627869</v>
      </c>
      <c r="J178" s="849">
        <v>1100</v>
      </c>
      <c r="K178" s="850">
        <v>512</v>
      </c>
    </row>
    <row r="179" spans="1:11" ht="14.4" customHeight="1" x14ac:dyDescent="0.3">
      <c r="A179" s="831" t="s">
        <v>553</v>
      </c>
      <c r="B179" s="832" t="s">
        <v>554</v>
      </c>
      <c r="C179" s="835" t="s">
        <v>571</v>
      </c>
      <c r="D179" s="863" t="s">
        <v>572</v>
      </c>
      <c r="E179" s="835" t="s">
        <v>3348</v>
      </c>
      <c r="F179" s="863" t="s">
        <v>3349</v>
      </c>
      <c r="G179" s="835" t="s">
        <v>3474</v>
      </c>
      <c r="H179" s="835" t="s">
        <v>3475</v>
      </c>
      <c r="I179" s="849">
        <v>0.30000001192092896</v>
      </c>
      <c r="J179" s="849">
        <v>400</v>
      </c>
      <c r="K179" s="850">
        <v>120</v>
      </c>
    </row>
    <row r="180" spans="1:11" ht="14.4" customHeight="1" x14ac:dyDescent="0.3">
      <c r="A180" s="831" t="s">
        <v>553</v>
      </c>
      <c r="B180" s="832" t="s">
        <v>554</v>
      </c>
      <c r="C180" s="835" t="s">
        <v>571</v>
      </c>
      <c r="D180" s="863" t="s">
        <v>572</v>
      </c>
      <c r="E180" s="835" t="s">
        <v>3348</v>
      </c>
      <c r="F180" s="863" t="s">
        <v>3349</v>
      </c>
      <c r="G180" s="835" t="s">
        <v>3356</v>
      </c>
      <c r="H180" s="835" t="s">
        <v>3357</v>
      </c>
      <c r="I180" s="849">
        <v>0.54500001668930054</v>
      </c>
      <c r="J180" s="849">
        <v>3000</v>
      </c>
      <c r="K180" s="850">
        <v>1635</v>
      </c>
    </row>
    <row r="181" spans="1:11" ht="14.4" customHeight="1" x14ac:dyDescent="0.3">
      <c r="A181" s="831" t="s">
        <v>553</v>
      </c>
      <c r="B181" s="832" t="s">
        <v>554</v>
      </c>
      <c r="C181" s="835" t="s">
        <v>571</v>
      </c>
      <c r="D181" s="863" t="s">
        <v>572</v>
      </c>
      <c r="E181" s="835" t="s">
        <v>3348</v>
      </c>
      <c r="F181" s="863" t="s">
        <v>3349</v>
      </c>
      <c r="G181" s="835" t="s">
        <v>3476</v>
      </c>
      <c r="H181" s="835" t="s">
        <v>3477</v>
      </c>
      <c r="I181" s="849">
        <v>1.8049999475479126</v>
      </c>
      <c r="J181" s="849">
        <v>200</v>
      </c>
      <c r="K181" s="850">
        <v>361</v>
      </c>
    </row>
    <row r="182" spans="1:11" ht="14.4" customHeight="1" x14ac:dyDescent="0.3">
      <c r="A182" s="831" t="s">
        <v>553</v>
      </c>
      <c r="B182" s="832" t="s">
        <v>554</v>
      </c>
      <c r="C182" s="835" t="s">
        <v>571</v>
      </c>
      <c r="D182" s="863" t="s">
        <v>572</v>
      </c>
      <c r="E182" s="835" t="s">
        <v>3358</v>
      </c>
      <c r="F182" s="863" t="s">
        <v>3359</v>
      </c>
      <c r="G182" s="835" t="s">
        <v>3360</v>
      </c>
      <c r="H182" s="835" t="s">
        <v>3361</v>
      </c>
      <c r="I182" s="849">
        <v>0.62999999523162842</v>
      </c>
      <c r="J182" s="849">
        <v>1000</v>
      </c>
      <c r="K182" s="850">
        <v>630</v>
      </c>
    </row>
    <row r="183" spans="1:11" ht="14.4" customHeight="1" x14ac:dyDescent="0.3">
      <c r="A183" s="831" t="s">
        <v>553</v>
      </c>
      <c r="B183" s="832" t="s">
        <v>554</v>
      </c>
      <c r="C183" s="835" t="s">
        <v>571</v>
      </c>
      <c r="D183" s="863" t="s">
        <v>572</v>
      </c>
      <c r="E183" s="835" t="s">
        <v>3358</v>
      </c>
      <c r="F183" s="863" t="s">
        <v>3359</v>
      </c>
      <c r="G183" s="835" t="s">
        <v>3362</v>
      </c>
      <c r="H183" s="835" t="s">
        <v>3363</v>
      </c>
      <c r="I183" s="849">
        <v>0.62999999523162842</v>
      </c>
      <c r="J183" s="849">
        <v>8000</v>
      </c>
      <c r="K183" s="850">
        <v>5040</v>
      </c>
    </row>
    <row r="184" spans="1:11" ht="14.4" customHeight="1" x14ac:dyDescent="0.3">
      <c r="A184" s="831" t="s">
        <v>553</v>
      </c>
      <c r="B184" s="832" t="s">
        <v>554</v>
      </c>
      <c r="C184" s="835" t="s">
        <v>571</v>
      </c>
      <c r="D184" s="863" t="s">
        <v>572</v>
      </c>
      <c r="E184" s="835" t="s">
        <v>3478</v>
      </c>
      <c r="F184" s="863" t="s">
        <v>3479</v>
      </c>
      <c r="G184" s="835" t="s">
        <v>3480</v>
      </c>
      <c r="H184" s="835" t="s">
        <v>3481</v>
      </c>
      <c r="I184" s="849">
        <v>267.77999877929687</v>
      </c>
      <c r="J184" s="849">
        <v>20</v>
      </c>
      <c r="K184" s="850">
        <v>5355.60009765625</v>
      </c>
    </row>
    <row r="185" spans="1:11" ht="14.4" customHeight="1" x14ac:dyDescent="0.3">
      <c r="A185" s="831" t="s">
        <v>553</v>
      </c>
      <c r="B185" s="832" t="s">
        <v>554</v>
      </c>
      <c r="C185" s="835" t="s">
        <v>571</v>
      </c>
      <c r="D185" s="863" t="s">
        <v>572</v>
      </c>
      <c r="E185" s="835" t="s">
        <v>3368</v>
      </c>
      <c r="F185" s="863" t="s">
        <v>3369</v>
      </c>
      <c r="G185" s="835" t="s">
        <v>3482</v>
      </c>
      <c r="H185" s="835" t="s">
        <v>3483</v>
      </c>
      <c r="I185" s="849">
        <v>19.969999313354492</v>
      </c>
      <c r="J185" s="849">
        <v>10</v>
      </c>
      <c r="K185" s="850">
        <v>199.69999694824219</v>
      </c>
    </row>
    <row r="186" spans="1:11" ht="14.4" customHeight="1" x14ac:dyDescent="0.3">
      <c r="A186" s="831" t="s">
        <v>553</v>
      </c>
      <c r="B186" s="832" t="s">
        <v>554</v>
      </c>
      <c r="C186" s="835" t="s">
        <v>574</v>
      </c>
      <c r="D186" s="863" t="s">
        <v>575</v>
      </c>
      <c r="E186" s="835" t="s">
        <v>3376</v>
      </c>
      <c r="F186" s="863" t="s">
        <v>3377</v>
      </c>
      <c r="G186" s="835" t="s">
        <v>3378</v>
      </c>
      <c r="H186" s="835" t="s">
        <v>3379</v>
      </c>
      <c r="I186" s="849">
        <v>147.19000244140625</v>
      </c>
      <c r="J186" s="849">
        <v>6</v>
      </c>
      <c r="K186" s="850">
        <v>883.1199951171875</v>
      </c>
    </row>
    <row r="187" spans="1:11" ht="14.4" customHeight="1" x14ac:dyDescent="0.3">
      <c r="A187" s="831" t="s">
        <v>553</v>
      </c>
      <c r="B187" s="832" t="s">
        <v>554</v>
      </c>
      <c r="C187" s="835" t="s">
        <v>574</v>
      </c>
      <c r="D187" s="863" t="s">
        <v>575</v>
      </c>
      <c r="E187" s="835" t="s">
        <v>3376</v>
      </c>
      <c r="F187" s="863" t="s">
        <v>3377</v>
      </c>
      <c r="G187" s="835" t="s">
        <v>3380</v>
      </c>
      <c r="H187" s="835" t="s">
        <v>3381</v>
      </c>
      <c r="I187" s="849">
        <v>147.16999816894531</v>
      </c>
      <c r="J187" s="849">
        <v>6</v>
      </c>
      <c r="K187" s="850">
        <v>883.03997802734375</v>
      </c>
    </row>
    <row r="188" spans="1:11" ht="14.4" customHeight="1" x14ac:dyDescent="0.3">
      <c r="A188" s="831" t="s">
        <v>553</v>
      </c>
      <c r="B188" s="832" t="s">
        <v>554</v>
      </c>
      <c r="C188" s="835" t="s">
        <v>574</v>
      </c>
      <c r="D188" s="863" t="s">
        <v>575</v>
      </c>
      <c r="E188" s="835" t="s">
        <v>3190</v>
      </c>
      <c r="F188" s="863" t="s">
        <v>3191</v>
      </c>
      <c r="G188" s="835" t="s">
        <v>3384</v>
      </c>
      <c r="H188" s="835" t="s">
        <v>3385</v>
      </c>
      <c r="I188" s="849">
        <v>0.43999999761581421</v>
      </c>
      <c r="J188" s="849">
        <v>3000</v>
      </c>
      <c r="K188" s="850">
        <v>1320</v>
      </c>
    </row>
    <row r="189" spans="1:11" ht="14.4" customHeight="1" x14ac:dyDescent="0.3">
      <c r="A189" s="831" t="s">
        <v>553</v>
      </c>
      <c r="B189" s="832" t="s">
        <v>554</v>
      </c>
      <c r="C189" s="835" t="s">
        <v>574</v>
      </c>
      <c r="D189" s="863" t="s">
        <v>575</v>
      </c>
      <c r="E189" s="835" t="s">
        <v>3190</v>
      </c>
      <c r="F189" s="863" t="s">
        <v>3191</v>
      </c>
      <c r="G189" s="835" t="s">
        <v>3390</v>
      </c>
      <c r="H189" s="835" t="s">
        <v>3391</v>
      </c>
      <c r="I189" s="849">
        <v>0.43999999761581421</v>
      </c>
      <c r="J189" s="849">
        <v>10000</v>
      </c>
      <c r="K189" s="850">
        <v>4400</v>
      </c>
    </row>
    <row r="190" spans="1:11" ht="14.4" customHeight="1" x14ac:dyDescent="0.3">
      <c r="A190" s="831" t="s">
        <v>553</v>
      </c>
      <c r="B190" s="832" t="s">
        <v>554</v>
      </c>
      <c r="C190" s="835" t="s">
        <v>574</v>
      </c>
      <c r="D190" s="863" t="s">
        <v>575</v>
      </c>
      <c r="E190" s="835" t="s">
        <v>3190</v>
      </c>
      <c r="F190" s="863" t="s">
        <v>3191</v>
      </c>
      <c r="G190" s="835" t="s">
        <v>3484</v>
      </c>
      <c r="H190" s="835" t="s">
        <v>3485</v>
      </c>
      <c r="I190" s="849">
        <v>2.0499999523162842</v>
      </c>
      <c r="J190" s="849">
        <v>200</v>
      </c>
      <c r="K190" s="850">
        <v>410</v>
      </c>
    </row>
    <row r="191" spans="1:11" ht="14.4" customHeight="1" x14ac:dyDescent="0.3">
      <c r="A191" s="831" t="s">
        <v>553</v>
      </c>
      <c r="B191" s="832" t="s">
        <v>554</v>
      </c>
      <c r="C191" s="835" t="s">
        <v>574</v>
      </c>
      <c r="D191" s="863" t="s">
        <v>575</v>
      </c>
      <c r="E191" s="835" t="s">
        <v>3190</v>
      </c>
      <c r="F191" s="863" t="s">
        <v>3191</v>
      </c>
      <c r="G191" s="835" t="s">
        <v>3392</v>
      </c>
      <c r="H191" s="835" t="s">
        <v>3393</v>
      </c>
      <c r="I191" s="849">
        <v>2.7400000095367432</v>
      </c>
      <c r="J191" s="849">
        <v>800</v>
      </c>
      <c r="K191" s="850">
        <v>2188.780029296875</v>
      </c>
    </row>
    <row r="192" spans="1:11" ht="14.4" customHeight="1" x14ac:dyDescent="0.3">
      <c r="A192" s="831" t="s">
        <v>553</v>
      </c>
      <c r="B192" s="832" t="s">
        <v>554</v>
      </c>
      <c r="C192" s="835" t="s">
        <v>574</v>
      </c>
      <c r="D192" s="863" t="s">
        <v>575</v>
      </c>
      <c r="E192" s="835" t="s">
        <v>3190</v>
      </c>
      <c r="F192" s="863" t="s">
        <v>3191</v>
      </c>
      <c r="G192" s="835" t="s">
        <v>3486</v>
      </c>
      <c r="H192" s="835" t="s">
        <v>3487</v>
      </c>
      <c r="I192" s="849">
        <v>5.0199999809265137</v>
      </c>
      <c r="J192" s="849">
        <v>400</v>
      </c>
      <c r="K192" s="850">
        <v>2008</v>
      </c>
    </row>
    <row r="193" spans="1:11" ht="14.4" customHeight="1" x14ac:dyDescent="0.3">
      <c r="A193" s="831" t="s">
        <v>553</v>
      </c>
      <c r="B193" s="832" t="s">
        <v>554</v>
      </c>
      <c r="C193" s="835" t="s">
        <v>574</v>
      </c>
      <c r="D193" s="863" t="s">
        <v>575</v>
      </c>
      <c r="E193" s="835" t="s">
        <v>3190</v>
      </c>
      <c r="F193" s="863" t="s">
        <v>3191</v>
      </c>
      <c r="G193" s="835" t="s">
        <v>3202</v>
      </c>
      <c r="H193" s="835" t="s">
        <v>3203</v>
      </c>
      <c r="I193" s="849">
        <v>86.379997253417969</v>
      </c>
      <c r="J193" s="849">
        <v>20</v>
      </c>
      <c r="K193" s="850">
        <v>1727.530029296875</v>
      </c>
    </row>
    <row r="194" spans="1:11" ht="14.4" customHeight="1" x14ac:dyDescent="0.3">
      <c r="A194" s="831" t="s">
        <v>553</v>
      </c>
      <c r="B194" s="832" t="s">
        <v>554</v>
      </c>
      <c r="C194" s="835" t="s">
        <v>574</v>
      </c>
      <c r="D194" s="863" t="s">
        <v>575</v>
      </c>
      <c r="E194" s="835" t="s">
        <v>3190</v>
      </c>
      <c r="F194" s="863" t="s">
        <v>3191</v>
      </c>
      <c r="G194" s="835" t="s">
        <v>3206</v>
      </c>
      <c r="H194" s="835" t="s">
        <v>3207</v>
      </c>
      <c r="I194" s="849">
        <v>790.8800048828125</v>
      </c>
      <c r="J194" s="849">
        <v>6</v>
      </c>
      <c r="K194" s="850">
        <v>4745.280029296875</v>
      </c>
    </row>
    <row r="195" spans="1:11" ht="14.4" customHeight="1" x14ac:dyDescent="0.3">
      <c r="A195" s="831" t="s">
        <v>553</v>
      </c>
      <c r="B195" s="832" t="s">
        <v>554</v>
      </c>
      <c r="C195" s="835" t="s">
        <v>574</v>
      </c>
      <c r="D195" s="863" t="s">
        <v>575</v>
      </c>
      <c r="E195" s="835" t="s">
        <v>3190</v>
      </c>
      <c r="F195" s="863" t="s">
        <v>3191</v>
      </c>
      <c r="G195" s="835" t="s">
        <v>3488</v>
      </c>
      <c r="H195" s="835" t="s">
        <v>3489</v>
      </c>
      <c r="I195" s="849">
        <v>112.81999969482422</v>
      </c>
      <c r="J195" s="849">
        <v>25</v>
      </c>
      <c r="K195" s="850">
        <v>2820.3798828125</v>
      </c>
    </row>
    <row r="196" spans="1:11" ht="14.4" customHeight="1" x14ac:dyDescent="0.3">
      <c r="A196" s="831" t="s">
        <v>553</v>
      </c>
      <c r="B196" s="832" t="s">
        <v>554</v>
      </c>
      <c r="C196" s="835" t="s">
        <v>574</v>
      </c>
      <c r="D196" s="863" t="s">
        <v>575</v>
      </c>
      <c r="E196" s="835" t="s">
        <v>3190</v>
      </c>
      <c r="F196" s="863" t="s">
        <v>3191</v>
      </c>
      <c r="G196" s="835" t="s">
        <v>3490</v>
      </c>
      <c r="H196" s="835" t="s">
        <v>3491</v>
      </c>
      <c r="I196" s="849">
        <v>128</v>
      </c>
      <c r="J196" s="849">
        <v>20</v>
      </c>
      <c r="K196" s="850">
        <v>2559.89990234375</v>
      </c>
    </row>
    <row r="197" spans="1:11" ht="14.4" customHeight="1" x14ac:dyDescent="0.3">
      <c r="A197" s="831" t="s">
        <v>553</v>
      </c>
      <c r="B197" s="832" t="s">
        <v>554</v>
      </c>
      <c r="C197" s="835" t="s">
        <v>574</v>
      </c>
      <c r="D197" s="863" t="s">
        <v>575</v>
      </c>
      <c r="E197" s="835" t="s">
        <v>3190</v>
      </c>
      <c r="F197" s="863" t="s">
        <v>3191</v>
      </c>
      <c r="G197" s="835" t="s">
        <v>3492</v>
      </c>
      <c r="H197" s="835" t="s">
        <v>3493</v>
      </c>
      <c r="I197" s="849">
        <v>293.25</v>
      </c>
      <c r="J197" s="849">
        <v>15</v>
      </c>
      <c r="K197" s="850">
        <v>4398.75</v>
      </c>
    </row>
    <row r="198" spans="1:11" ht="14.4" customHeight="1" x14ac:dyDescent="0.3">
      <c r="A198" s="831" t="s">
        <v>553</v>
      </c>
      <c r="B198" s="832" t="s">
        <v>554</v>
      </c>
      <c r="C198" s="835" t="s">
        <v>574</v>
      </c>
      <c r="D198" s="863" t="s">
        <v>575</v>
      </c>
      <c r="E198" s="835" t="s">
        <v>3190</v>
      </c>
      <c r="F198" s="863" t="s">
        <v>3191</v>
      </c>
      <c r="G198" s="835" t="s">
        <v>3400</v>
      </c>
      <c r="H198" s="835" t="s">
        <v>3401</v>
      </c>
      <c r="I198" s="849">
        <v>283.01998901367187</v>
      </c>
      <c r="J198" s="849">
        <v>10</v>
      </c>
      <c r="K198" s="850">
        <v>2830.199951171875</v>
      </c>
    </row>
    <row r="199" spans="1:11" ht="14.4" customHeight="1" x14ac:dyDescent="0.3">
      <c r="A199" s="831" t="s">
        <v>553</v>
      </c>
      <c r="B199" s="832" t="s">
        <v>554</v>
      </c>
      <c r="C199" s="835" t="s">
        <v>574</v>
      </c>
      <c r="D199" s="863" t="s">
        <v>575</v>
      </c>
      <c r="E199" s="835" t="s">
        <v>3190</v>
      </c>
      <c r="F199" s="863" t="s">
        <v>3191</v>
      </c>
      <c r="G199" s="835" t="s">
        <v>3494</v>
      </c>
      <c r="H199" s="835" t="s">
        <v>3495</v>
      </c>
      <c r="I199" s="849">
        <v>159.55500030517578</v>
      </c>
      <c r="J199" s="849">
        <v>30</v>
      </c>
      <c r="K199" s="850">
        <v>4786.530029296875</v>
      </c>
    </row>
    <row r="200" spans="1:11" ht="14.4" customHeight="1" x14ac:dyDescent="0.3">
      <c r="A200" s="831" t="s">
        <v>553</v>
      </c>
      <c r="B200" s="832" t="s">
        <v>554</v>
      </c>
      <c r="C200" s="835" t="s">
        <v>574</v>
      </c>
      <c r="D200" s="863" t="s">
        <v>575</v>
      </c>
      <c r="E200" s="835" t="s">
        <v>3190</v>
      </c>
      <c r="F200" s="863" t="s">
        <v>3191</v>
      </c>
      <c r="G200" s="835" t="s">
        <v>3496</v>
      </c>
      <c r="H200" s="835" t="s">
        <v>3497</v>
      </c>
      <c r="I200" s="849">
        <v>153</v>
      </c>
      <c r="J200" s="849">
        <v>10</v>
      </c>
      <c r="K200" s="850">
        <v>1529.9599609375</v>
      </c>
    </row>
    <row r="201" spans="1:11" ht="14.4" customHeight="1" x14ac:dyDescent="0.3">
      <c r="A201" s="831" t="s">
        <v>553</v>
      </c>
      <c r="B201" s="832" t="s">
        <v>554</v>
      </c>
      <c r="C201" s="835" t="s">
        <v>574</v>
      </c>
      <c r="D201" s="863" t="s">
        <v>575</v>
      </c>
      <c r="E201" s="835" t="s">
        <v>3190</v>
      </c>
      <c r="F201" s="863" t="s">
        <v>3191</v>
      </c>
      <c r="G201" s="835" t="s">
        <v>3214</v>
      </c>
      <c r="H201" s="835" t="s">
        <v>3215</v>
      </c>
      <c r="I201" s="849">
        <v>139.16999816894531</v>
      </c>
      <c r="J201" s="849">
        <v>20</v>
      </c>
      <c r="K201" s="850">
        <v>2783.39990234375</v>
      </c>
    </row>
    <row r="202" spans="1:11" ht="14.4" customHeight="1" x14ac:dyDescent="0.3">
      <c r="A202" s="831" t="s">
        <v>553</v>
      </c>
      <c r="B202" s="832" t="s">
        <v>554</v>
      </c>
      <c r="C202" s="835" t="s">
        <v>574</v>
      </c>
      <c r="D202" s="863" t="s">
        <v>575</v>
      </c>
      <c r="E202" s="835" t="s">
        <v>3190</v>
      </c>
      <c r="F202" s="863" t="s">
        <v>3191</v>
      </c>
      <c r="G202" s="835" t="s">
        <v>3498</v>
      </c>
      <c r="H202" s="835" t="s">
        <v>3499</v>
      </c>
      <c r="I202" s="849">
        <v>7.8499999046325684</v>
      </c>
      <c r="J202" s="849">
        <v>200</v>
      </c>
      <c r="K202" s="850">
        <v>1570</v>
      </c>
    </row>
    <row r="203" spans="1:11" ht="14.4" customHeight="1" x14ac:dyDescent="0.3">
      <c r="A203" s="831" t="s">
        <v>553</v>
      </c>
      <c r="B203" s="832" t="s">
        <v>554</v>
      </c>
      <c r="C203" s="835" t="s">
        <v>574</v>
      </c>
      <c r="D203" s="863" t="s">
        <v>575</v>
      </c>
      <c r="E203" s="835" t="s">
        <v>3190</v>
      </c>
      <c r="F203" s="863" t="s">
        <v>3191</v>
      </c>
      <c r="G203" s="835" t="s">
        <v>3220</v>
      </c>
      <c r="H203" s="835" t="s">
        <v>3221</v>
      </c>
      <c r="I203" s="849">
        <v>0.85000002384185791</v>
      </c>
      <c r="J203" s="849">
        <v>200</v>
      </c>
      <c r="K203" s="850">
        <v>170</v>
      </c>
    </row>
    <row r="204" spans="1:11" ht="14.4" customHeight="1" x14ac:dyDescent="0.3">
      <c r="A204" s="831" t="s">
        <v>553</v>
      </c>
      <c r="B204" s="832" t="s">
        <v>554</v>
      </c>
      <c r="C204" s="835" t="s">
        <v>574</v>
      </c>
      <c r="D204" s="863" t="s">
        <v>575</v>
      </c>
      <c r="E204" s="835" t="s">
        <v>3190</v>
      </c>
      <c r="F204" s="863" t="s">
        <v>3191</v>
      </c>
      <c r="G204" s="835" t="s">
        <v>3224</v>
      </c>
      <c r="H204" s="835" t="s">
        <v>3225</v>
      </c>
      <c r="I204" s="849">
        <v>2.0699999332427979</v>
      </c>
      <c r="J204" s="849">
        <v>150</v>
      </c>
      <c r="K204" s="850">
        <v>310.5</v>
      </c>
    </row>
    <row r="205" spans="1:11" ht="14.4" customHeight="1" x14ac:dyDescent="0.3">
      <c r="A205" s="831" t="s">
        <v>553</v>
      </c>
      <c r="B205" s="832" t="s">
        <v>554</v>
      </c>
      <c r="C205" s="835" t="s">
        <v>574</v>
      </c>
      <c r="D205" s="863" t="s">
        <v>575</v>
      </c>
      <c r="E205" s="835" t="s">
        <v>3190</v>
      </c>
      <c r="F205" s="863" t="s">
        <v>3191</v>
      </c>
      <c r="G205" s="835" t="s">
        <v>3500</v>
      </c>
      <c r="H205" s="835" t="s">
        <v>3501</v>
      </c>
      <c r="I205" s="849">
        <v>18.860000610351563</v>
      </c>
      <c r="J205" s="849">
        <v>30</v>
      </c>
      <c r="K205" s="850">
        <v>565.79998779296875</v>
      </c>
    </row>
    <row r="206" spans="1:11" ht="14.4" customHeight="1" x14ac:dyDescent="0.3">
      <c r="A206" s="831" t="s">
        <v>553</v>
      </c>
      <c r="B206" s="832" t="s">
        <v>554</v>
      </c>
      <c r="C206" s="835" t="s">
        <v>574</v>
      </c>
      <c r="D206" s="863" t="s">
        <v>575</v>
      </c>
      <c r="E206" s="835" t="s">
        <v>3190</v>
      </c>
      <c r="F206" s="863" t="s">
        <v>3191</v>
      </c>
      <c r="G206" s="835" t="s">
        <v>3502</v>
      </c>
      <c r="H206" s="835" t="s">
        <v>3503</v>
      </c>
      <c r="I206" s="849">
        <v>8.630000114440918</v>
      </c>
      <c r="J206" s="849">
        <v>20</v>
      </c>
      <c r="K206" s="850">
        <v>172.60000610351562</v>
      </c>
    </row>
    <row r="207" spans="1:11" ht="14.4" customHeight="1" x14ac:dyDescent="0.3">
      <c r="A207" s="831" t="s">
        <v>553</v>
      </c>
      <c r="B207" s="832" t="s">
        <v>554</v>
      </c>
      <c r="C207" s="835" t="s">
        <v>574</v>
      </c>
      <c r="D207" s="863" t="s">
        <v>575</v>
      </c>
      <c r="E207" s="835" t="s">
        <v>3190</v>
      </c>
      <c r="F207" s="863" t="s">
        <v>3191</v>
      </c>
      <c r="G207" s="835" t="s">
        <v>3504</v>
      </c>
      <c r="H207" s="835" t="s">
        <v>3505</v>
      </c>
      <c r="I207" s="849">
        <v>2.5</v>
      </c>
      <c r="J207" s="849">
        <v>100</v>
      </c>
      <c r="K207" s="850">
        <v>250</v>
      </c>
    </row>
    <row r="208" spans="1:11" ht="14.4" customHeight="1" x14ac:dyDescent="0.3">
      <c r="A208" s="831" t="s">
        <v>553</v>
      </c>
      <c r="B208" s="832" t="s">
        <v>554</v>
      </c>
      <c r="C208" s="835" t="s">
        <v>574</v>
      </c>
      <c r="D208" s="863" t="s">
        <v>575</v>
      </c>
      <c r="E208" s="835" t="s">
        <v>3190</v>
      </c>
      <c r="F208" s="863" t="s">
        <v>3191</v>
      </c>
      <c r="G208" s="835" t="s">
        <v>3418</v>
      </c>
      <c r="H208" s="835" t="s">
        <v>3419</v>
      </c>
      <c r="I208" s="849">
        <v>3.2599999904632568</v>
      </c>
      <c r="J208" s="849">
        <v>100</v>
      </c>
      <c r="K208" s="850">
        <v>326</v>
      </c>
    </row>
    <row r="209" spans="1:11" ht="14.4" customHeight="1" x14ac:dyDescent="0.3">
      <c r="A209" s="831" t="s">
        <v>553</v>
      </c>
      <c r="B209" s="832" t="s">
        <v>554</v>
      </c>
      <c r="C209" s="835" t="s">
        <v>574</v>
      </c>
      <c r="D209" s="863" t="s">
        <v>575</v>
      </c>
      <c r="E209" s="835" t="s">
        <v>3190</v>
      </c>
      <c r="F209" s="863" t="s">
        <v>3191</v>
      </c>
      <c r="G209" s="835" t="s">
        <v>3232</v>
      </c>
      <c r="H209" s="835" t="s">
        <v>3233</v>
      </c>
      <c r="I209" s="849">
        <v>12.649999618530273</v>
      </c>
      <c r="J209" s="849">
        <v>60</v>
      </c>
      <c r="K209" s="850">
        <v>759</v>
      </c>
    </row>
    <row r="210" spans="1:11" ht="14.4" customHeight="1" x14ac:dyDescent="0.3">
      <c r="A210" s="831" t="s">
        <v>553</v>
      </c>
      <c r="B210" s="832" t="s">
        <v>554</v>
      </c>
      <c r="C210" s="835" t="s">
        <v>574</v>
      </c>
      <c r="D210" s="863" t="s">
        <v>575</v>
      </c>
      <c r="E210" s="835" t="s">
        <v>3190</v>
      </c>
      <c r="F210" s="863" t="s">
        <v>3191</v>
      </c>
      <c r="G210" s="835" t="s">
        <v>3234</v>
      </c>
      <c r="H210" s="835" t="s">
        <v>3235</v>
      </c>
      <c r="I210" s="849">
        <v>120.75</v>
      </c>
      <c r="J210" s="849">
        <v>6</v>
      </c>
      <c r="K210" s="850">
        <v>724.5</v>
      </c>
    </row>
    <row r="211" spans="1:11" ht="14.4" customHeight="1" x14ac:dyDescent="0.3">
      <c r="A211" s="831" t="s">
        <v>553</v>
      </c>
      <c r="B211" s="832" t="s">
        <v>554</v>
      </c>
      <c r="C211" s="835" t="s">
        <v>574</v>
      </c>
      <c r="D211" s="863" t="s">
        <v>575</v>
      </c>
      <c r="E211" s="835" t="s">
        <v>3190</v>
      </c>
      <c r="F211" s="863" t="s">
        <v>3191</v>
      </c>
      <c r="G211" s="835" t="s">
        <v>3506</v>
      </c>
      <c r="H211" s="835" t="s">
        <v>3507</v>
      </c>
      <c r="I211" s="849">
        <v>120.75</v>
      </c>
      <c r="J211" s="849">
        <v>6</v>
      </c>
      <c r="K211" s="850">
        <v>724.5</v>
      </c>
    </row>
    <row r="212" spans="1:11" ht="14.4" customHeight="1" x14ac:dyDescent="0.3">
      <c r="A212" s="831" t="s">
        <v>553</v>
      </c>
      <c r="B212" s="832" t="s">
        <v>554</v>
      </c>
      <c r="C212" s="835" t="s">
        <v>574</v>
      </c>
      <c r="D212" s="863" t="s">
        <v>575</v>
      </c>
      <c r="E212" s="835" t="s">
        <v>3190</v>
      </c>
      <c r="F212" s="863" t="s">
        <v>3191</v>
      </c>
      <c r="G212" s="835" t="s">
        <v>3242</v>
      </c>
      <c r="H212" s="835" t="s">
        <v>3243</v>
      </c>
      <c r="I212" s="849">
        <v>27.879999160766602</v>
      </c>
      <c r="J212" s="849">
        <v>6</v>
      </c>
      <c r="K212" s="850">
        <v>167.27999877929687</v>
      </c>
    </row>
    <row r="213" spans="1:11" ht="14.4" customHeight="1" x14ac:dyDescent="0.3">
      <c r="A213" s="831" t="s">
        <v>553</v>
      </c>
      <c r="B213" s="832" t="s">
        <v>554</v>
      </c>
      <c r="C213" s="835" t="s">
        <v>574</v>
      </c>
      <c r="D213" s="863" t="s">
        <v>575</v>
      </c>
      <c r="E213" s="835" t="s">
        <v>3246</v>
      </c>
      <c r="F213" s="863" t="s">
        <v>3247</v>
      </c>
      <c r="G213" s="835" t="s">
        <v>3508</v>
      </c>
      <c r="H213" s="835" t="s">
        <v>3509</v>
      </c>
      <c r="I213" s="849">
        <v>181.5</v>
      </c>
      <c r="J213" s="849">
        <v>10</v>
      </c>
      <c r="K213" s="850">
        <v>1815</v>
      </c>
    </row>
    <row r="214" spans="1:11" ht="14.4" customHeight="1" x14ac:dyDescent="0.3">
      <c r="A214" s="831" t="s">
        <v>553</v>
      </c>
      <c r="B214" s="832" t="s">
        <v>554</v>
      </c>
      <c r="C214" s="835" t="s">
        <v>574</v>
      </c>
      <c r="D214" s="863" t="s">
        <v>575</v>
      </c>
      <c r="E214" s="835" t="s">
        <v>3246</v>
      </c>
      <c r="F214" s="863" t="s">
        <v>3247</v>
      </c>
      <c r="G214" s="835" t="s">
        <v>3434</v>
      </c>
      <c r="H214" s="835" t="s">
        <v>3435</v>
      </c>
      <c r="I214" s="849">
        <v>34.990001678466797</v>
      </c>
      <c r="J214" s="849">
        <v>20</v>
      </c>
      <c r="K214" s="850">
        <v>699.79998779296875</v>
      </c>
    </row>
    <row r="215" spans="1:11" ht="14.4" customHeight="1" x14ac:dyDescent="0.3">
      <c r="A215" s="831" t="s">
        <v>553</v>
      </c>
      <c r="B215" s="832" t="s">
        <v>554</v>
      </c>
      <c r="C215" s="835" t="s">
        <v>574</v>
      </c>
      <c r="D215" s="863" t="s">
        <v>575</v>
      </c>
      <c r="E215" s="835" t="s">
        <v>3246</v>
      </c>
      <c r="F215" s="863" t="s">
        <v>3247</v>
      </c>
      <c r="G215" s="835" t="s">
        <v>3256</v>
      </c>
      <c r="H215" s="835" t="s">
        <v>3257</v>
      </c>
      <c r="I215" s="849">
        <v>11.140000343322754</v>
      </c>
      <c r="J215" s="849">
        <v>50</v>
      </c>
      <c r="K215" s="850">
        <v>557</v>
      </c>
    </row>
    <row r="216" spans="1:11" ht="14.4" customHeight="1" x14ac:dyDescent="0.3">
      <c r="A216" s="831" t="s">
        <v>553</v>
      </c>
      <c r="B216" s="832" t="s">
        <v>554</v>
      </c>
      <c r="C216" s="835" t="s">
        <v>574</v>
      </c>
      <c r="D216" s="863" t="s">
        <v>575</v>
      </c>
      <c r="E216" s="835" t="s">
        <v>3246</v>
      </c>
      <c r="F216" s="863" t="s">
        <v>3247</v>
      </c>
      <c r="G216" s="835" t="s">
        <v>3510</v>
      </c>
      <c r="H216" s="835" t="s">
        <v>3511</v>
      </c>
      <c r="I216" s="849">
        <v>6.1549999713897705</v>
      </c>
      <c r="J216" s="849">
        <v>200</v>
      </c>
      <c r="K216" s="850">
        <v>1231</v>
      </c>
    </row>
    <row r="217" spans="1:11" ht="14.4" customHeight="1" x14ac:dyDescent="0.3">
      <c r="A217" s="831" t="s">
        <v>553</v>
      </c>
      <c r="B217" s="832" t="s">
        <v>554</v>
      </c>
      <c r="C217" s="835" t="s">
        <v>574</v>
      </c>
      <c r="D217" s="863" t="s">
        <v>575</v>
      </c>
      <c r="E217" s="835" t="s">
        <v>3246</v>
      </c>
      <c r="F217" s="863" t="s">
        <v>3247</v>
      </c>
      <c r="G217" s="835" t="s">
        <v>3260</v>
      </c>
      <c r="H217" s="835" t="s">
        <v>3261</v>
      </c>
      <c r="I217" s="849">
        <v>3.4600000381469727</v>
      </c>
      <c r="J217" s="849">
        <v>240</v>
      </c>
      <c r="K217" s="850">
        <v>830.4000244140625</v>
      </c>
    </row>
    <row r="218" spans="1:11" ht="14.4" customHeight="1" x14ac:dyDescent="0.3">
      <c r="A218" s="831" t="s">
        <v>553</v>
      </c>
      <c r="B218" s="832" t="s">
        <v>554</v>
      </c>
      <c r="C218" s="835" t="s">
        <v>574</v>
      </c>
      <c r="D218" s="863" t="s">
        <v>575</v>
      </c>
      <c r="E218" s="835" t="s">
        <v>3246</v>
      </c>
      <c r="F218" s="863" t="s">
        <v>3247</v>
      </c>
      <c r="G218" s="835" t="s">
        <v>3274</v>
      </c>
      <c r="H218" s="835" t="s">
        <v>3275</v>
      </c>
      <c r="I218" s="849">
        <v>9.6800003051757812</v>
      </c>
      <c r="J218" s="849">
        <v>200</v>
      </c>
      <c r="K218" s="850">
        <v>1936</v>
      </c>
    </row>
    <row r="219" spans="1:11" ht="14.4" customHeight="1" x14ac:dyDescent="0.3">
      <c r="A219" s="831" t="s">
        <v>553</v>
      </c>
      <c r="B219" s="832" t="s">
        <v>554</v>
      </c>
      <c r="C219" s="835" t="s">
        <v>574</v>
      </c>
      <c r="D219" s="863" t="s">
        <v>575</v>
      </c>
      <c r="E219" s="835" t="s">
        <v>3246</v>
      </c>
      <c r="F219" s="863" t="s">
        <v>3247</v>
      </c>
      <c r="G219" s="835" t="s">
        <v>3282</v>
      </c>
      <c r="H219" s="835" t="s">
        <v>3283</v>
      </c>
      <c r="I219" s="849">
        <v>11.734999656677246</v>
      </c>
      <c r="J219" s="849">
        <v>60</v>
      </c>
      <c r="K219" s="850">
        <v>704.10000610351562</v>
      </c>
    </row>
    <row r="220" spans="1:11" ht="14.4" customHeight="1" x14ac:dyDescent="0.3">
      <c r="A220" s="831" t="s">
        <v>553</v>
      </c>
      <c r="B220" s="832" t="s">
        <v>554</v>
      </c>
      <c r="C220" s="835" t="s">
        <v>574</v>
      </c>
      <c r="D220" s="863" t="s">
        <v>575</v>
      </c>
      <c r="E220" s="835" t="s">
        <v>3246</v>
      </c>
      <c r="F220" s="863" t="s">
        <v>3247</v>
      </c>
      <c r="G220" s="835" t="s">
        <v>3286</v>
      </c>
      <c r="H220" s="835" t="s">
        <v>3287</v>
      </c>
      <c r="I220" s="849">
        <v>5.320000171661377</v>
      </c>
      <c r="J220" s="849">
        <v>100</v>
      </c>
      <c r="K220" s="850">
        <v>532</v>
      </c>
    </row>
    <row r="221" spans="1:11" ht="14.4" customHeight="1" x14ac:dyDescent="0.3">
      <c r="A221" s="831" t="s">
        <v>553</v>
      </c>
      <c r="B221" s="832" t="s">
        <v>554</v>
      </c>
      <c r="C221" s="835" t="s">
        <v>574</v>
      </c>
      <c r="D221" s="863" t="s">
        <v>575</v>
      </c>
      <c r="E221" s="835" t="s">
        <v>3246</v>
      </c>
      <c r="F221" s="863" t="s">
        <v>3247</v>
      </c>
      <c r="G221" s="835" t="s">
        <v>3290</v>
      </c>
      <c r="H221" s="835" t="s">
        <v>3291</v>
      </c>
      <c r="I221" s="849">
        <v>2.0399999618530273</v>
      </c>
      <c r="J221" s="849">
        <v>200</v>
      </c>
      <c r="K221" s="850">
        <v>408</v>
      </c>
    </row>
    <row r="222" spans="1:11" ht="14.4" customHeight="1" x14ac:dyDescent="0.3">
      <c r="A222" s="831" t="s">
        <v>553</v>
      </c>
      <c r="B222" s="832" t="s">
        <v>554</v>
      </c>
      <c r="C222" s="835" t="s">
        <v>574</v>
      </c>
      <c r="D222" s="863" t="s">
        <v>575</v>
      </c>
      <c r="E222" s="835" t="s">
        <v>3246</v>
      </c>
      <c r="F222" s="863" t="s">
        <v>3247</v>
      </c>
      <c r="G222" s="835" t="s">
        <v>3306</v>
      </c>
      <c r="H222" s="835" t="s">
        <v>3307</v>
      </c>
      <c r="I222" s="849">
        <v>1.0900000333786011</v>
      </c>
      <c r="J222" s="849">
        <v>2000</v>
      </c>
      <c r="K222" s="850">
        <v>2180</v>
      </c>
    </row>
    <row r="223" spans="1:11" ht="14.4" customHeight="1" x14ac:dyDescent="0.3">
      <c r="A223" s="831" t="s">
        <v>553</v>
      </c>
      <c r="B223" s="832" t="s">
        <v>554</v>
      </c>
      <c r="C223" s="835" t="s">
        <v>574</v>
      </c>
      <c r="D223" s="863" t="s">
        <v>575</v>
      </c>
      <c r="E223" s="835" t="s">
        <v>3246</v>
      </c>
      <c r="F223" s="863" t="s">
        <v>3247</v>
      </c>
      <c r="G223" s="835" t="s">
        <v>3308</v>
      </c>
      <c r="H223" s="835" t="s">
        <v>3309</v>
      </c>
      <c r="I223" s="849">
        <v>0.47999998927116394</v>
      </c>
      <c r="J223" s="849">
        <v>300</v>
      </c>
      <c r="K223" s="850">
        <v>144</v>
      </c>
    </row>
    <row r="224" spans="1:11" ht="14.4" customHeight="1" x14ac:dyDescent="0.3">
      <c r="A224" s="831" t="s">
        <v>553</v>
      </c>
      <c r="B224" s="832" t="s">
        <v>554</v>
      </c>
      <c r="C224" s="835" t="s">
        <v>574</v>
      </c>
      <c r="D224" s="863" t="s">
        <v>575</v>
      </c>
      <c r="E224" s="835" t="s">
        <v>3246</v>
      </c>
      <c r="F224" s="863" t="s">
        <v>3247</v>
      </c>
      <c r="G224" s="835" t="s">
        <v>3310</v>
      </c>
      <c r="H224" s="835" t="s">
        <v>3311</v>
      </c>
      <c r="I224" s="849">
        <v>1.6699999570846558</v>
      </c>
      <c r="J224" s="849">
        <v>2000</v>
      </c>
      <c r="K224" s="850">
        <v>3340</v>
      </c>
    </row>
    <row r="225" spans="1:11" ht="14.4" customHeight="1" x14ac:dyDescent="0.3">
      <c r="A225" s="831" t="s">
        <v>553</v>
      </c>
      <c r="B225" s="832" t="s">
        <v>554</v>
      </c>
      <c r="C225" s="835" t="s">
        <v>574</v>
      </c>
      <c r="D225" s="863" t="s">
        <v>575</v>
      </c>
      <c r="E225" s="835" t="s">
        <v>3246</v>
      </c>
      <c r="F225" s="863" t="s">
        <v>3247</v>
      </c>
      <c r="G225" s="835" t="s">
        <v>3312</v>
      </c>
      <c r="H225" s="835" t="s">
        <v>3313</v>
      </c>
      <c r="I225" s="849">
        <v>0.67000001668930054</v>
      </c>
      <c r="J225" s="849">
        <v>600</v>
      </c>
      <c r="K225" s="850">
        <v>402</v>
      </c>
    </row>
    <row r="226" spans="1:11" ht="14.4" customHeight="1" x14ac:dyDescent="0.3">
      <c r="A226" s="831" t="s">
        <v>553</v>
      </c>
      <c r="B226" s="832" t="s">
        <v>554</v>
      </c>
      <c r="C226" s="835" t="s">
        <v>574</v>
      </c>
      <c r="D226" s="863" t="s">
        <v>575</v>
      </c>
      <c r="E226" s="835" t="s">
        <v>3246</v>
      </c>
      <c r="F226" s="863" t="s">
        <v>3247</v>
      </c>
      <c r="G226" s="835" t="s">
        <v>3314</v>
      </c>
      <c r="H226" s="835" t="s">
        <v>3315</v>
      </c>
      <c r="I226" s="849">
        <v>1.5</v>
      </c>
      <c r="J226" s="849">
        <v>400</v>
      </c>
      <c r="K226" s="850">
        <v>600</v>
      </c>
    </row>
    <row r="227" spans="1:11" ht="14.4" customHeight="1" x14ac:dyDescent="0.3">
      <c r="A227" s="831" t="s">
        <v>553</v>
      </c>
      <c r="B227" s="832" t="s">
        <v>554</v>
      </c>
      <c r="C227" s="835" t="s">
        <v>574</v>
      </c>
      <c r="D227" s="863" t="s">
        <v>575</v>
      </c>
      <c r="E227" s="835" t="s">
        <v>3246</v>
      </c>
      <c r="F227" s="863" t="s">
        <v>3247</v>
      </c>
      <c r="G227" s="835" t="s">
        <v>3512</v>
      </c>
      <c r="H227" s="835" t="s">
        <v>3513</v>
      </c>
      <c r="I227" s="849">
        <v>5.2100000381469727</v>
      </c>
      <c r="J227" s="849">
        <v>15</v>
      </c>
      <c r="K227" s="850">
        <v>78.150001525878906</v>
      </c>
    </row>
    <row r="228" spans="1:11" ht="14.4" customHeight="1" x14ac:dyDescent="0.3">
      <c r="A228" s="831" t="s">
        <v>553</v>
      </c>
      <c r="B228" s="832" t="s">
        <v>554</v>
      </c>
      <c r="C228" s="835" t="s">
        <v>574</v>
      </c>
      <c r="D228" s="863" t="s">
        <v>575</v>
      </c>
      <c r="E228" s="835" t="s">
        <v>3246</v>
      </c>
      <c r="F228" s="863" t="s">
        <v>3247</v>
      </c>
      <c r="G228" s="835" t="s">
        <v>3316</v>
      </c>
      <c r="H228" s="835" t="s">
        <v>3317</v>
      </c>
      <c r="I228" s="849">
        <v>8.4700002670288086</v>
      </c>
      <c r="J228" s="849">
        <v>270</v>
      </c>
      <c r="K228" s="850">
        <v>2286.9000549316406</v>
      </c>
    </row>
    <row r="229" spans="1:11" ht="14.4" customHeight="1" x14ac:dyDescent="0.3">
      <c r="A229" s="831" t="s">
        <v>553</v>
      </c>
      <c r="B229" s="832" t="s">
        <v>554</v>
      </c>
      <c r="C229" s="835" t="s">
        <v>574</v>
      </c>
      <c r="D229" s="863" t="s">
        <v>575</v>
      </c>
      <c r="E229" s="835" t="s">
        <v>3246</v>
      </c>
      <c r="F229" s="863" t="s">
        <v>3247</v>
      </c>
      <c r="G229" s="835" t="s">
        <v>3318</v>
      </c>
      <c r="H229" s="835" t="s">
        <v>3319</v>
      </c>
      <c r="I229" s="849">
        <v>2.1800000667572021</v>
      </c>
      <c r="J229" s="849">
        <v>480</v>
      </c>
      <c r="K229" s="850">
        <v>1046.4000244140625</v>
      </c>
    </row>
    <row r="230" spans="1:11" ht="14.4" customHeight="1" x14ac:dyDescent="0.3">
      <c r="A230" s="831" t="s">
        <v>553</v>
      </c>
      <c r="B230" s="832" t="s">
        <v>554</v>
      </c>
      <c r="C230" s="835" t="s">
        <v>574</v>
      </c>
      <c r="D230" s="863" t="s">
        <v>575</v>
      </c>
      <c r="E230" s="835" t="s">
        <v>3246</v>
      </c>
      <c r="F230" s="863" t="s">
        <v>3247</v>
      </c>
      <c r="G230" s="835" t="s">
        <v>3320</v>
      </c>
      <c r="H230" s="835" t="s">
        <v>3321</v>
      </c>
      <c r="I230" s="849">
        <v>6.2300000190734863</v>
      </c>
      <c r="J230" s="849">
        <v>36</v>
      </c>
      <c r="K230" s="850">
        <v>224.27999544143677</v>
      </c>
    </row>
    <row r="231" spans="1:11" ht="14.4" customHeight="1" x14ac:dyDescent="0.3">
      <c r="A231" s="831" t="s">
        <v>553</v>
      </c>
      <c r="B231" s="832" t="s">
        <v>554</v>
      </c>
      <c r="C231" s="835" t="s">
        <v>574</v>
      </c>
      <c r="D231" s="863" t="s">
        <v>575</v>
      </c>
      <c r="E231" s="835" t="s">
        <v>3246</v>
      </c>
      <c r="F231" s="863" t="s">
        <v>3247</v>
      </c>
      <c r="G231" s="835" t="s">
        <v>3322</v>
      </c>
      <c r="H231" s="835" t="s">
        <v>3323</v>
      </c>
      <c r="I231" s="849">
        <v>1.0299999713897705</v>
      </c>
      <c r="J231" s="849">
        <v>225</v>
      </c>
      <c r="K231" s="850">
        <v>231.75</v>
      </c>
    </row>
    <row r="232" spans="1:11" ht="14.4" customHeight="1" x14ac:dyDescent="0.3">
      <c r="A232" s="831" t="s">
        <v>553</v>
      </c>
      <c r="B232" s="832" t="s">
        <v>554</v>
      </c>
      <c r="C232" s="835" t="s">
        <v>574</v>
      </c>
      <c r="D232" s="863" t="s">
        <v>575</v>
      </c>
      <c r="E232" s="835" t="s">
        <v>3246</v>
      </c>
      <c r="F232" s="863" t="s">
        <v>3247</v>
      </c>
      <c r="G232" s="835" t="s">
        <v>3514</v>
      </c>
      <c r="H232" s="835" t="s">
        <v>3515</v>
      </c>
      <c r="I232" s="849">
        <v>7.380000114440918</v>
      </c>
      <c r="J232" s="849">
        <v>200</v>
      </c>
      <c r="K232" s="850">
        <v>1476.199951171875</v>
      </c>
    </row>
    <row r="233" spans="1:11" ht="14.4" customHeight="1" x14ac:dyDescent="0.3">
      <c r="A233" s="831" t="s">
        <v>553</v>
      </c>
      <c r="B233" s="832" t="s">
        <v>554</v>
      </c>
      <c r="C233" s="835" t="s">
        <v>574</v>
      </c>
      <c r="D233" s="863" t="s">
        <v>575</v>
      </c>
      <c r="E233" s="835" t="s">
        <v>3246</v>
      </c>
      <c r="F233" s="863" t="s">
        <v>3247</v>
      </c>
      <c r="G233" s="835" t="s">
        <v>3326</v>
      </c>
      <c r="H233" s="835" t="s">
        <v>3327</v>
      </c>
      <c r="I233" s="849">
        <v>0.4699999988079071</v>
      </c>
      <c r="J233" s="849">
        <v>1500</v>
      </c>
      <c r="K233" s="850">
        <v>705</v>
      </c>
    </row>
    <row r="234" spans="1:11" ht="14.4" customHeight="1" x14ac:dyDescent="0.3">
      <c r="A234" s="831" t="s">
        <v>553</v>
      </c>
      <c r="B234" s="832" t="s">
        <v>554</v>
      </c>
      <c r="C234" s="835" t="s">
        <v>574</v>
      </c>
      <c r="D234" s="863" t="s">
        <v>575</v>
      </c>
      <c r="E234" s="835" t="s">
        <v>3246</v>
      </c>
      <c r="F234" s="863" t="s">
        <v>3247</v>
      </c>
      <c r="G234" s="835" t="s">
        <v>3330</v>
      </c>
      <c r="H234" s="835" t="s">
        <v>3331</v>
      </c>
      <c r="I234" s="849">
        <v>1.9800000190734863</v>
      </c>
      <c r="J234" s="849">
        <v>200</v>
      </c>
      <c r="K234" s="850">
        <v>396</v>
      </c>
    </row>
    <row r="235" spans="1:11" ht="14.4" customHeight="1" x14ac:dyDescent="0.3">
      <c r="A235" s="831" t="s">
        <v>553</v>
      </c>
      <c r="B235" s="832" t="s">
        <v>554</v>
      </c>
      <c r="C235" s="835" t="s">
        <v>574</v>
      </c>
      <c r="D235" s="863" t="s">
        <v>575</v>
      </c>
      <c r="E235" s="835" t="s">
        <v>3246</v>
      </c>
      <c r="F235" s="863" t="s">
        <v>3247</v>
      </c>
      <c r="G235" s="835" t="s">
        <v>3332</v>
      </c>
      <c r="H235" s="835" t="s">
        <v>3333</v>
      </c>
      <c r="I235" s="849">
        <v>2.0449999570846558</v>
      </c>
      <c r="J235" s="849">
        <v>200</v>
      </c>
      <c r="K235" s="850">
        <v>409</v>
      </c>
    </row>
    <row r="236" spans="1:11" ht="14.4" customHeight="1" x14ac:dyDescent="0.3">
      <c r="A236" s="831" t="s">
        <v>553</v>
      </c>
      <c r="B236" s="832" t="s">
        <v>554</v>
      </c>
      <c r="C236" s="835" t="s">
        <v>574</v>
      </c>
      <c r="D236" s="863" t="s">
        <v>575</v>
      </c>
      <c r="E236" s="835" t="s">
        <v>3246</v>
      </c>
      <c r="F236" s="863" t="s">
        <v>3247</v>
      </c>
      <c r="G236" s="835" t="s">
        <v>3516</v>
      </c>
      <c r="H236" s="835" t="s">
        <v>3517</v>
      </c>
      <c r="I236" s="849">
        <v>3.0699999332427979</v>
      </c>
      <c r="J236" s="849">
        <v>300</v>
      </c>
      <c r="K236" s="850">
        <v>921</v>
      </c>
    </row>
    <row r="237" spans="1:11" ht="14.4" customHeight="1" x14ac:dyDescent="0.3">
      <c r="A237" s="831" t="s">
        <v>553</v>
      </c>
      <c r="B237" s="832" t="s">
        <v>554</v>
      </c>
      <c r="C237" s="835" t="s">
        <v>574</v>
      </c>
      <c r="D237" s="863" t="s">
        <v>575</v>
      </c>
      <c r="E237" s="835" t="s">
        <v>3342</v>
      </c>
      <c r="F237" s="863" t="s">
        <v>3343</v>
      </c>
      <c r="G237" s="835" t="s">
        <v>3344</v>
      </c>
      <c r="H237" s="835" t="s">
        <v>3345</v>
      </c>
      <c r="I237" s="849">
        <v>10.164999961853027</v>
      </c>
      <c r="J237" s="849">
        <v>650</v>
      </c>
      <c r="K237" s="850">
        <v>6608</v>
      </c>
    </row>
    <row r="238" spans="1:11" ht="14.4" customHeight="1" x14ac:dyDescent="0.3">
      <c r="A238" s="831" t="s">
        <v>553</v>
      </c>
      <c r="B238" s="832" t="s">
        <v>554</v>
      </c>
      <c r="C238" s="835" t="s">
        <v>574</v>
      </c>
      <c r="D238" s="863" t="s">
        <v>575</v>
      </c>
      <c r="E238" s="835" t="s">
        <v>3342</v>
      </c>
      <c r="F238" s="863" t="s">
        <v>3343</v>
      </c>
      <c r="G238" s="835" t="s">
        <v>3472</v>
      </c>
      <c r="H238" s="835" t="s">
        <v>3473</v>
      </c>
      <c r="I238" s="849">
        <v>7.005000114440918</v>
      </c>
      <c r="J238" s="849">
        <v>100</v>
      </c>
      <c r="K238" s="850">
        <v>700.5</v>
      </c>
    </row>
    <row r="239" spans="1:11" ht="14.4" customHeight="1" x14ac:dyDescent="0.3">
      <c r="A239" s="831" t="s">
        <v>553</v>
      </c>
      <c r="B239" s="832" t="s">
        <v>554</v>
      </c>
      <c r="C239" s="835" t="s">
        <v>574</v>
      </c>
      <c r="D239" s="863" t="s">
        <v>575</v>
      </c>
      <c r="E239" s="835" t="s">
        <v>3348</v>
      </c>
      <c r="F239" s="863" t="s">
        <v>3349</v>
      </c>
      <c r="G239" s="835" t="s">
        <v>3352</v>
      </c>
      <c r="H239" s="835" t="s">
        <v>3353</v>
      </c>
      <c r="I239" s="849">
        <v>0.4699999988079071</v>
      </c>
      <c r="J239" s="849">
        <v>200</v>
      </c>
      <c r="K239" s="850">
        <v>94</v>
      </c>
    </row>
    <row r="240" spans="1:11" ht="14.4" customHeight="1" x14ac:dyDescent="0.3">
      <c r="A240" s="831" t="s">
        <v>553</v>
      </c>
      <c r="B240" s="832" t="s">
        <v>554</v>
      </c>
      <c r="C240" s="835" t="s">
        <v>574</v>
      </c>
      <c r="D240" s="863" t="s">
        <v>575</v>
      </c>
      <c r="E240" s="835" t="s">
        <v>3348</v>
      </c>
      <c r="F240" s="863" t="s">
        <v>3349</v>
      </c>
      <c r="G240" s="835" t="s">
        <v>3474</v>
      </c>
      <c r="H240" s="835" t="s">
        <v>3475</v>
      </c>
      <c r="I240" s="849">
        <v>0.30000001192092896</v>
      </c>
      <c r="J240" s="849">
        <v>1000</v>
      </c>
      <c r="K240" s="850">
        <v>300</v>
      </c>
    </row>
    <row r="241" spans="1:11" ht="14.4" customHeight="1" x14ac:dyDescent="0.3">
      <c r="A241" s="831" t="s">
        <v>553</v>
      </c>
      <c r="B241" s="832" t="s">
        <v>554</v>
      </c>
      <c r="C241" s="835" t="s">
        <v>574</v>
      </c>
      <c r="D241" s="863" t="s">
        <v>575</v>
      </c>
      <c r="E241" s="835" t="s">
        <v>3348</v>
      </c>
      <c r="F241" s="863" t="s">
        <v>3349</v>
      </c>
      <c r="G241" s="835" t="s">
        <v>3356</v>
      </c>
      <c r="H241" s="835" t="s">
        <v>3357</v>
      </c>
      <c r="I241" s="849">
        <v>0.54500001668930054</v>
      </c>
      <c r="J241" s="849">
        <v>2000</v>
      </c>
      <c r="K241" s="850">
        <v>1090</v>
      </c>
    </row>
    <row r="242" spans="1:11" ht="14.4" customHeight="1" x14ac:dyDescent="0.3">
      <c r="A242" s="831" t="s">
        <v>553</v>
      </c>
      <c r="B242" s="832" t="s">
        <v>554</v>
      </c>
      <c r="C242" s="835" t="s">
        <v>574</v>
      </c>
      <c r="D242" s="863" t="s">
        <v>575</v>
      </c>
      <c r="E242" s="835" t="s">
        <v>3348</v>
      </c>
      <c r="F242" s="863" t="s">
        <v>3349</v>
      </c>
      <c r="G242" s="835" t="s">
        <v>3476</v>
      </c>
      <c r="H242" s="835" t="s">
        <v>3477</v>
      </c>
      <c r="I242" s="849">
        <v>1.7999999523162842</v>
      </c>
      <c r="J242" s="849">
        <v>200</v>
      </c>
      <c r="K242" s="850">
        <v>360</v>
      </c>
    </row>
    <row r="243" spans="1:11" ht="14.4" customHeight="1" x14ac:dyDescent="0.3">
      <c r="A243" s="831" t="s">
        <v>553</v>
      </c>
      <c r="B243" s="832" t="s">
        <v>554</v>
      </c>
      <c r="C243" s="835" t="s">
        <v>574</v>
      </c>
      <c r="D243" s="863" t="s">
        <v>575</v>
      </c>
      <c r="E243" s="835" t="s">
        <v>3358</v>
      </c>
      <c r="F243" s="863" t="s">
        <v>3359</v>
      </c>
      <c r="G243" s="835" t="s">
        <v>3360</v>
      </c>
      <c r="H243" s="835" t="s">
        <v>3361</v>
      </c>
      <c r="I243" s="849">
        <v>0.62999999523162842</v>
      </c>
      <c r="J243" s="849">
        <v>3800</v>
      </c>
      <c r="K243" s="850">
        <v>2394</v>
      </c>
    </row>
    <row r="244" spans="1:11" ht="14.4" customHeight="1" x14ac:dyDescent="0.3">
      <c r="A244" s="831" t="s">
        <v>553</v>
      </c>
      <c r="B244" s="832" t="s">
        <v>554</v>
      </c>
      <c r="C244" s="835" t="s">
        <v>574</v>
      </c>
      <c r="D244" s="863" t="s">
        <v>575</v>
      </c>
      <c r="E244" s="835" t="s">
        <v>3358</v>
      </c>
      <c r="F244" s="863" t="s">
        <v>3359</v>
      </c>
      <c r="G244" s="835" t="s">
        <v>3362</v>
      </c>
      <c r="H244" s="835" t="s">
        <v>3363</v>
      </c>
      <c r="I244" s="849">
        <v>0.62999999523162842</v>
      </c>
      <c r="J244" s="849">
        <v>4000</v>
      </c>
      <c r="K244" s="850">
        <v>2520</v>
      </c>
    </row>
    <row r="245" spans="1:11" ht="14.4" customHeight="1" x14ac:dyDescent="0.3">
      <c r="A245" s="831" t="s">
        <v>553</v>
      </c>
      <c r="B245" s="832" t="s">
        <v>554</v>
      </c>
      <c r="C245" s="835" t="s">
        <v>574</v>
      </c>
      <c r="D245" s="863" t="s">
        <v>575</v>
      </c>
      <c r="E245" s="835" t="s">
        <v>3358</v>
      </c>
      <c r="F245" s="863" t="s">
        <v>3359</v>
      </c>
      <c r="G245" s="835" t="s">
        <v>3366</v>
      </c>
      <c r="H245" s="835" t="s">
        <v>3367</v>
      </c>
      <c r="I245" s="849">
        <v>12.579999923706055</v>
      </c>
      <c r="J245" s="849">
        <v>100</v>
      </c>
      <c r="K245" s="850">
        <v>1258</v>
      </c>
    </row>
    <row r="246" spans="1:11" ht="14.4" customHeight="1" x14ac:dyDescent="0.3">
      <c r="A246" s="831" t="s">
        <v>553</v>
      </c>
      <c r="B246" s="832" t="s">
        <v>554</v>
      </c>
      <c r="C246" s="835" t="s">
        <v>574</v>
      </c>
      <c r="D246" s="863" t="s">
        <v>575</v>
      </c>
      <c r="E246" s="835" t="s">
        <v>3358</v>
      </c>
      <c r="F246" s="863" t="s">
        <v>3359</v>
      </c>
      <c r="G246" s="835" t="s">
        <v>3518</v>
      </c>
      <c r="H246" s="835" t="s">
        <v>3519</v>
      </c>
      <c r="I246" s="849">
        <v>12.579999923706055</v>
      </c>
      <c r="J246" s="849">
        <v>50</v>
      </c>
      <c r="K246" s="850">
        <v>629</v>
      </c>
    </row>
    <row r="247" spans="1:11" ht="14.4" customHeight="1" x14ac:dyDescent="0.3">
      <c r="A247" s="831" t="s">
        <v>553</v>
      </c>
      <c r="B247" s="832" t="s">
        <v>554</v>
      </c>
      <c r="C247" s="835" t="s">
        <v>574</v>
      </c>
      <c r="D247" s="863" t="s">
        <v>575</v>
      </c>
      <c r="E247" s="835" t="s">
        <v>3478</v>
      </c>
      <c r="F247" s="863" t="s">
        <v>3479</v>
      </c>
      <c r="G247" s="835" t="s">
        <v>3480</v>
      </c>
      <c r="H247" s="835" t="s">
        <v>3481</v>
      </c>
      <c r="I247" s="849">
        <v>267.79000854492187</v>
      </c>
      <c r="J247" s="849">
        <v>34</v>
      </c>
      <c r="K247" s="850">
        <v>9104.85986328125</v>
      </c>
    </row>
    <row r="248" spans="1:11" ht="14.4" customHeight="1" x14ac:dyDescent="0.3">
      <c r="A248" s="831" t="s">
        <v>553</v>
      </c>
      <c r="B248" s="832" t="s">
        <v>554</v>
      </c>
      <c r="C248" s="835" t="s">
        <v>577</v>
      </c>
      <c r="D248" s="863" t="s">
        <v>578</v>
      </c>
      <c r="E248" s="835" t="s">
        <v>3190</v>
      </c>
      <c r="F248" s="863" t="s">
        <v>3191</v>
      </c>
      <c r="G248" s="835" t="s">
        <v>3520</v>
      </c>
      <c r="H248" s="835" t="s">
        <v>3521</v>
      </c>
      <c r="I248" s="849">
        <v>0.97500002384185791</v>
      </c>
      <c r="J248" s="849">
        <v>4000</v>
      </c>
      <c r="K248" s="850">
        <v>3905</v>
      </c>
    </row>
    <row r="249" spans="1:11" ht="14.4" customHeight="1" x14ac:dyDescent="0.3">
      <c r="A249" s="831" t="s">
        <v>553</v>
      </c>
      <c r="B249" s="832" t="s">
        <v>554</v>
      </c>
      <c r="C249" s="835" t="s">
        <v>577</v>
      </c>
      <c r="D249" s="863" t="s">
        <v>578</v>
      </c>
      <c r="E249" s="835" t="s">
        <v>3190</v>
      </c>
      <c r="F249" s="863" t="s">
        <v>3191</v>
      </c>
      <c r="G249" s="835" t="s">
        <v>3522</v>
      </c>
      <c r="H249" s="835" t="s">
        <v>3523</v>
      </c>
      <c r="I249" s="849">
        <v>0.5899999737739563</v>
      </c>
      <c r="J249" s="849">
        <v>3000</v>
      </c>
      <c r="K249" s="850">
        <v>1770</v>
      </c>
    </row>
    <row r="250" spans="1:11" ht="14.4" customHeight="1" x14ac:dyDescent="0.3">
      <c r="A250" s="831" t="s">
        <v>553</v>
      </c>
      <c r="B250" s="832" t="s">
        <v>554</v>
      </c>
      <c r="C250" s="835" t="s">
        <v>577</v>
      </c>
      <c r="D250" s="863" t="s">
        <v>578</v>
      </c>
      <c r="E250" s="835" t="s">
        <v>3190</v>
      </c>
      <c r="F250" s="863" t="s">
        <v>3191</v>
      </c>
      <c r="G250" s="835" t="s">
        <v>3390</v>
      </c>
      <c r="H250" s="835" t="s">
        <v>3391</v>
      </c>
      <c r="I250" s="849">
        <v>0.43999999761581421</v>
      </c>
      <c r="J250" s="849">
        <v>2000</v>
      </c>
      <c r="K250" s="850">
        <v>880</v>
      </c>
    </row>
    <row r="251" spans="1:11" ht="14.4" customHeight="1" x14ac:dyDescent="0.3">
      <c r="A251" s="831" t="s">
        <v>553</v>
      </c>
      <c r="B251" s="832" t="s">
        <v>554</v>
      </c>
      <c r="C251" s="835" t="s">
        <v>577</v>
      </c>
      <c r="D251" s="863" t="s">
        <v>578</v>
      </c>
      <c r="E251" s="835" t="s">
        <v>3190</v>
      </c>
      <c r="F251" s="863" t="s">
        <v>3191</v>
      </c>
      <c r="G251" s="835" t="s">
        <v>3484</v>
      </c>
      <c r="H251" s="835" t="s">
        <v>3485</v>
      </c>
      <c r="I251" s="849">
        <v>2.059999942779541</v>
      </c>
      <c r="J251" s="849">
        <v>225</v>
      </c>
      <c r="K251" s="850">
        <v>462.08001327514648</v>
      </c>
    </row>
    <row r="252" spans="1:11" ht="14.4" customHeight="1" x14ac:dyDescent="0.3">
      <c r="A252" s="831" t="s">
        <v>553</v>
      </c>
      <c r="B252" s="832" t="s">
        <v>554</v>
      </c>
      <c r="C252" s="835" t="s">
        <v>577</v>
      </c>
      <c r="D252" s="863" t="s">
        <v>578</v>
      </c>
      <c r="E252" s="835" t="s">
        <v>3190</v>
      </c>
      <c r="F252" s="863" t="s">
        <v>3191</v>
      </c>
      <c r="G252" s="835" t="s">
        <v>3524</v>
      </c>
      <c r="H252" s="835" t="s">
        <v>3525</v>
      </c>
      <c r="I252" s="849">
        <v>164.22000122070312</v>
      </c>
      <c r="J252" s="849">
        <v>5</v>
      </c>
      <c r="K252" s="850">
        <v>821.0999755859375</v>
      </c>
    </row>
    <row r="253" spans="1:11" ht="14.4" customHeight="1" x14ac:dyDescent="0.3">
      <c r="A253" s="831" t="s">
        <v>553</v>
      </c>
      <c r="B253" s="832" t="s">
        <v>554</v>
      </c>
      <c r="C253" s="835" t="s">
        <v>577</v>
      </c>
      <c r="D253" s="863" t="s">
        <v>578</v>
      </c>
      <c r="E253" s="835" t="s">
        <v>3190</v>
      </c>
      <c r="F253" s="863" t="s">
        <v>3191</v>
      </c>
      <c r="G253" s="835" t="s">
        <v>3398</v>
      </c>
      <c r="H253" s="835" t="s">
        <v>3399</v>
      </c>
      <c r="I253" s="849">
        <v>30.180000305175781</v>
      </c>
      <c r="J253" s="849">
        <v>100</v>
      </c>
      <c r="K253" s="850">
        <v>3018</v>
      </c>
    </row>
    <row r="254" spans="1:11" ht="14.4" customHeight="1" x14ac:dyDescent="0.3">
      <c r="A254" s="831" t="s">
        <v>553</v>
      </c>
      <c r="B254" s="832" t="s">
        <v>554</v>
      </c>
      <c r="C254" s="835" t="s">
        <v>577</v>
      </c>
      <c r="D254" s="863" t="s">
        <v>578</v>
      </c>
      <c r="E254" s="835" t="s">
        <v>3190</v>
      </c>
      <c r="F254" s="863" t="s">
        <v>3191</v>
      </c>
      <c r="G254" s="835" t="s">
        <v>3526</v>
      </c>
      <c r="H254" s="835" t="s">
        <v>3527</v>
      </c>
      <c r="I254" s="849">
        <v>5.179999828338623</v>
      </c>
      <c r="J254" s="849">
        <v>50</v>
      </c>
      <c r="K254" s="850">
        <v>258.75</v>
      </c>
    </row>
    <row r="255" spans="1:11" ht="14.4" customHeight="1" x14ac:dyDescent="0.3">
      <c r="A255" s="831" t="s">
        <v>553</v>
      </c>
      <c r="B255" s="832" t="s">
        <v>554</v>
      </c>
      <c r="C255" s="835" t="s">
        <v>577</v>
      </c>
      <c r="D255" s="863" t="s">
        <v>578</v>
      </c>
      <c r="E255" s="835" t="s">
        <v>3190</v>
      </c>
      <c r="F255" s="863" t="s">
        <v>3191</v>
      </c>
      <c r="G255" s="835" t="s">
        <v>3214</v>
      </c>
      <c r="H255" s="835" t="s">
        <v>3215</v>
      </c>
      <c r="I255" s="849">
        <v>139.16999816894531</v>
      </c>
      <c r="J255" s="849">
        <v>10</v>
      </c>
      <c r="K255" s="850">
        <v>1391.699951171875</v>
      </c>
    </row>
    <row r="256" spans="1:11" ht="14.4" customHeight="1" x14ac:dyDescent="0.3">
      <c r="A256" s="831" t="s">
        <v>553</v>
      </c>
      <c r="B256" s="832" t="s">
        <v>554</v>
      </c>
      <c r="C256" s="835" t="s">
        <v>577</v>
      </c>
      <c r="D256" s="863" t="s">
        <v>578</v>
      </c>
      <c r="E256" s="835" t="s">
        <v>3190</v>
      </c>
      <c r="F256" s="863" t="s">
        <v>3191</v>
      </c>
      <c r="G256" s="835" t="s">
        <v>3528</v>
      </c>
      <c r="H256" s="835" t="s">
        <v>3529</v>
      </c>
      <c r="I256" s="849">
        <v>15.020000457763672</v>
      </c>
      <c r="J256" s="849">
        <v>1</v>
      </c>
      <c r="K256" s="850">
        <v>15.020000457763672</v>
      </c>
    </row>
    <row r="257" spans="1:11" ht="14.4" customHeight="1" x14ac:dyDescent="0.3">
      <c r="A257" s="831" t="s">
        <v>553</v>
      </c>
      <c r="B257" s="832" t="s">
        <v>554</v>
      </c>
      <c r="C257" s="835" t="s">
        <v>577</v>
      </c>
      <c r="D257" s="863" t="s">
        <v>578</v>
      </c>
      <c r="E257" s="835" t="s">
        <v>3190</v>
      </c>
      <c r="F257" s="863" t="s">
        <v>3191</v>
      </c>
      <c r="G257" s="835" t="s">
        <v>3230</v>
      </c>
      <c r="H257" s="835" t="s">
        <v>3231</v>
      </c>
      <c r="I257" s="849">
        <v>0.37999999523162842</v>
      </c>
      <c r="J257" s="849">
        <v>25</v>
      </c>
      <c r="K257" s="850">
        <v>9.5</v>
      </c>
    </row>
    <row r="258" spans="1:11" ht="14.4" customHeight="1" x14ac:dyDescent="0.3">
      <c r="A258" s="831" t="s">
        <v>553</v>
      </c>
      <c r="B258" s="832" t="s">
        <v>554</v>
      </c>
      <c r="C258" s="835" t="s">
        <v>577</v>
      </c>
      <c r="D258" s="863" t="s">
        <v>578</v>
      </c>
      <c r="E258" s="835" t="s">
        <v>3190</v>
      </c>
      <c r="F258" s="863" t="s">
        <v>3191</v>
      </c>
      <c r="G258" s="835" t="s">
        <v>3530</v>
      </c>
      <c r="H258" s="835" t="s">
        <v>3531</v>
      </c>
      <c r="I258" s="849">
        <v>18.889999389648438</v>
      </c>
      <c r="J258" s="849">
        <v>24</v>
      </c>
      <c r="K258" s="850">
        <v>453.3599853515625</v>
      </c>
    </row>
    <row r="259" spans="1:11" ht="14.4" customHeight="1" x14ac:dyDescent="0.3">
      <c r="A259" s="831" t="s">
        <v>553</v>
      </c>
      <c r="B259" s="832" t="s">
        <v>554</v>
      </c>
      <c r="C259" s="835" t="s">
        <v>577</v>
      </c>
      <c r="D259" s="863" t="s">
        <v>578</v>
      </c>
      <c r="E259" s="835" t="s">
        <v>3190</v>
      </c>
      <c r="F259" s="863" t="s">
        <v>3191</v>
      </c>
      <c r="G259" s="835" t="s">
        <v>3504</v>
      </c>
      <c r="H259" s="835" t="s">
        <v>3505</v>
      </c>
      <c r="I259" s="849">
        <v>2.5099999904632568</v>
      </c>
      <c r="J259" s="849">
        <v>200</v>
      </c>
      <c r="K259" s="850">
        <v>502</v>
      </c>
    </row>
    <row r="260" spans="1:11" ht="14.4" customHeight="1" x14ac:dyDescent="0.3">
      <c r="A260" s="831" t="s">
        <v>553</v>
      </c>
      <c r="B260" s="832" t="s">
        <v>554</v>
      </c>
      <c r="C260" s="835" t="s">
        <v>577</v>
      </c>
      <c r="D260" s="863" t="s">
        <v>578</v>
      </c>
      <c r="E260" s="835" t="s">
        <v>3190</v>
      </c>
      <c r="F260" s="863" t="s">
        <v>3191</v>
      </c>
      <c r="G260" s="835" t="s">
        <v>3418</v>
      </c>
      <c r="H260" s="835" t="s">
        <v>3419</v>
      </c>
      <c r="I260" s="849">
        <v>3.2699999809265137</v>
      </c>
      <c r="J260" s="849">
        <v>100</v>
      </c>
      <c r="K260" s="850">
        <v>327</v>
      </c>
    </row>
    <row r="261" spans="1:11" ht="14.4" customHeight="1" x14ac:dyDescent="0.3">
      <c r="A261" s="831" t="s">
        <v>553</v>
      </c>
      <c r="B261" s="832" t="s">
        <v>554</v>
      </c>
      <c r="C261" s="835" t="s">
        <v>577</v>
      </c>
      <c r="D261" s="863" t="s">
        <v>578</v>
      </c>
      <c r="E261" s="835" t="s">
        <v>3190</v>
      </c>
      <c r="F261" s="863" t="s">
        <v>3191</v>
      </c>
      <c r="G261" s="835" t="s">
        <v>3532</v>
      </c>
      <c r="H261" s="835" t="s">
        <v>3533</v>
      </c>
      <c r="I261" s="849">
        <v>8.1700000762939453</v>
      </c>
      <c r="J261" s="849">
        <v>2</v>
      </c>
      <c r="K261" s="850">
        <v>16.329999923706055</v>
      </c>
    </row>
    <row r="262" spans="1:11" ht="14.4" customHeight="1" x14ac:dyDescent="0.3">
      <c r="A262" s="831" t="s">
        <v>553</v>
      </c>
      <c r="B262" s="832" t="s">
        <v>554</v>
      </c>
      <c r="C262" s="835" t="s">
        <v>577</v>
      </c>
      <c r="D262" s="863" t="s">
        <v>578</v>
      </c>
      <c r="E262" s="835" t="s">
        <v>3190</v>
      </c>
      <c r="F262" s="863" t="s">
        <v>3191</v>
      </c>
      <c r="G262" s="835" t="s">
        <v>3534</v>
      </c>
      <c r="H262" s="835" t="s">
        <v>3535</v>
      </c>
      <c r="I262" s="849">
        <v>0.5</v>
      </c>
      <c r="J262" s="849">
        <v>300</v>
      </c>
      <c r="K262" s="850">
        <v>150</v>
      </c>
    </row>
    <row r="263" spans="1:11" ht="14.4" customHeight="1" x14ac:dyDescent="0.3">
      <c r="A263" s="831" t="s">
        <v>553</v>
      </c>
      <c r="B263" s="832" t="s">
        <v>554</v>
      </c>
      <c r="C263" s="835" t="s">
        <v>577</v>
      </c>
      <c r="D263" s="863" t="s">
        <v>578</v>
      </c>
      <c r="E263" s="835" t="s">
        <v>3190</v>
      </c>
      <c r="F263" s="863" t="s">
        <v>3191</v>
      </c>
      <c r="G263" s="835" t="s">
        <v>3536</v>
      </c>
      <c r="H263" s="835" t="s">
        <v>3537</v>
      </c>
      <c r="I263" s="849">
        <v>1.690000057220459</v>
      </c>
      <c r="J263" s="849">
        <v>150</v>
      </c>
      <c r="K263" s="850">
        <v>253.22000122070312</v>
      </c>
    </row>
    <row r="264" spans="1:11" ht="14.4" customHeight="1" x14ac:dyDescent="0.3">
      <c r="A264" s="831" t="s">
        <v>553</v>
      </c>
      <c r="B264" s="832" t="s">
        <v>554</v>
      </c>
      <c r="C264" s="835" t="s">
        <v>577</v>
      </c>
      <c r="D264" s="863" t="s">
        <v>578</v>
      </c>
      <c r="E264" s="835" t="s">
        <v>3190</v>
      </c>
      <c r="F264" s="863" t="s">
        <v>3191</v>
      </c>
      <c r="G264" s="835" t="s">
        <v>3242</v>
      </c>
      <c r="H264" s="835" t="s">
        <v>3243</v>
      </c>
      <c r="I264" s="849">
        <v>27.879999160766602</v>
      </c>
      <c r="J264" s="849">
        <v>5</v>
      </c>
      <c r="K264" s="850">
        <v>139.39999389648437</v>
      </c>
    </row>
    <row r="265" spans="1:11" ht="14.4" customHeight="1" x14ac:dyDescent="0.3">
      <c r="A265" s="831" t="s">
        <v>553</v>
      </c>
      <c r="B265" s="832" t="s">
        <v>554</v>
      </c>
      <c r="C265" s="835" t="s">
        <v>577</v>
      </c>
      <c r="D265" s="863" t="s">
        <v>578</v>
      </c>
      <c r="E265" s="835" t="s">
        <v>3190</v>
      </c>
      <c r="F265" s="863" t="s">
        <v>3191</v>
      </c>
      <c r="G265" s="835" t="s">
        <v>3244</v>
      </c>
      <c r="H265" s="835" t="s">
        <v>3245</v>
      </c>
      <c r="I265" s="849">
        <v>28.734999656677246</v>
      </c>
      <c r="J265" s="849">
        <v>14</v>
      </c>
      <c r="K265" s="850">
        <v>402.30000305175781</v>
      </c>
    </row>
    <row r="266" spans="1:11" ht="14.4" customHeight="1" x14ac:dyDescent="0.3">
      <c r="A266" s="831" t="s">
        <v>553</v>
      </c>
      <c r="B266" s="832" t="s">
        <v>554</v>
      </c>
      <c r="C266" s="835" t="s">
        <v>577</v>
      </c>
      <c r="D266" s="863" t="s">
        <v>578</v>
      </c>
      <c r="E266" s="835" t="s">
        <v>3190</v>
      </c>
      <c r="F266" s="863" t="s">
        <v>3191</v>
      </c>
      <c r="G266" s="835" t="s">
        <v>3538</v>
      </c>
      <c r="H266" s="835" t="s">
        <v>3539</v>
      </c>
      <c r="I266" s="849">
        <v>9.3299999237060547</v>
      </c>
      <c r="J266" s="849">
        <v>1</v>
      </c>
      <c r="K266" s="850">
        <v>9.3299999237060547</v>
      </c>
    </row>
    <row r="267" spans="1:11" ht="14.4" customHeight="1" x14ac:dyDescent="0.3">
      <c r="A267" s="831" t="s">
        <v>553</v>
      </c>
      <c r="B267" s="832" t="s">
        <v>554</v>
      </c>
      <c r="C267" s="835" t="s">
        <v>577</v>
      </c>
      <c r="D267" s="863" t="s">
        <v>578</v>
      </c>
      <c r="E267" s="835" t="s">
        <v>3246</v>
      </c>
      <c r="F267" s="863" t="s">
        <v>3247</v>
      </c>
      <c r="G267" s="835" t="s">
        <v>3432</v>
      </c>
      <c r="H267" s="835" t="s">
        <v>3433</v>
      </c>
      <c r="I267" s="849">
        <v>9.9999997764825821E-3</v>
      </c>
      <c r="J267" s="849">
        <v>400</v>
      </c>
      <c r="K267" s="850">
        <v>4</v>
      </c>
    </row>
    <row r="268" spans="1:11" ht="14.4" customHeight="1" x14ac:dyDescent="0.3">
      <c r="A268" s="831" t="s">
        <v>553</v>
      </c>
      <c r="B268" s="832" t="s">
        <v>554</v>
      </c>
      <c r="C268" s="835" t="s">
        <v>577</v>
      </c>
      <c r="D268" s="863" t="s">
        <v>578</v>
      </c>
      <c r="E268" s="835" t="s">
        <v>3246</v>
      </c>
      <c r="F268" s="863" t="s">
        <v>3247</v>
      </c>
      <c r="G268" s="835" t="s">
        <v>3260</v>
      </c>
      <c r="H268" s="835" t="s">
        <v>3261</v>
      </c>
      <c r="I268" s="849">
        <v>3.4600000381469727</v>
      </c>
      <c r="J268" s="849">
        <v>40</v>
      </c>
      <c r="K268" s="850">
        <v>138.39999389648437</v>
      </c>
    </row>
    <row r="269" spans="1:11" ht="14.4" customHeight="1" x14ac:dyDescent="0.3">
      <c r="A269" s="831" t="s">
        <v>553</v>
      </c>
      <c r="B269" s="832" t="s">
        <v>554</v>
      </c>
      <c r="C269" s="835" t="s">
        <v>577</v>
      </c>
      <c r="D269" s="863" t="s">
        <v>578</v>
      </c>
      <c r="E269" s="835" t="s">
        <v>3246</v>
      </c>
      <c r="F269" s="863" t="s">
        <v>3247</v>
      </c>
      <c r="G269" s="835" t="s">
        <v>3540</v>
      </c>
      <c r="H269" s="835" t="s">
        <v>3541</v>
      </c>
      <c r="I269" s="849">
        <v>1248.719970703125</v>
      </c>
      <c r="J269" s="849">
        <v>1</v>
      </c>
      <c r="K269" s="850">
        <v>1248.719970703125</v>
      </c>
    </row>
    <row r="270" spans="1:11" ht="14.4" customHeight="1" x14ac:dyDescent="0.3">
      <c r="A270" s="831" t="s">
        <v>553</v>
      </c>
      <c r="B270" s="832" t="s">
        <v>554</v>
      </c>
      <c r="C270" s="835" t="s">
        <v>577</v>
      </c>
      <c r="D270" s="863" t="s">
        <v>578</v>
      </c>
      <c r="E270" s="835" t="s">
        <v>3246</v>
      </c>
      <c r="F270" s="863" t="s">
        <v>3247</v>
      </c>
      <c r="G270" s="835" t="s">
        <v>3282</v>
      </c>
      <c r="H270" s="835" t="s">
        <v>3283</v>
      </c>
      <c r="I270" s="849">
        <v>11.739999771118164</v>
      </c>
      <c r="J270" s="849">
        <v>40</v>
      </c>
      <c r="K270" s="850">
        <v>469.60000610351562</v>
      </c>
    </row>
    <row r="271" spans="1:11" ht="14.4" customHeight="1" x14ac:dyDescent="0.3">
      <c r="A271" s="831" t="s">
        <v>553</v>
      </c>
      <c r="B271" s="832" t="s">
        <v>554</v>
      </c>
      <c r="C271" s="835" t="s">
        <v>577</v>
      </c>
      <c r="D271" s="863" t="s">
        <v>578</v>
      </c>
      <c r="E271" s="835" t="s">
        <v>3246</v>
      </c>
      <c r="F271" s="863" t="s">
        <v>3247</v>
      </c>
      <c r="G271" s="835" t="s">
        <v>3284</v>
      </c>
      <c r="H271" s="835" t="s">
        <v>3285</v>
      </c>
      <c r="I271" s="849">
        <v>2.2899999618530273</v>
      </c>
      <c r="J271" s="849">
        <v>200</v>
      </c>
      <c r="K271" s="850">
        <v>458</v>
      </c>
    </row>
    <row r="272" spans="1:11" ht="14.4" customHeight="1" x14ac:dyDescent="0.3">
      <c r="A272" s="831" t="s">
        <v>553</v>
      </c>
      <c r="B272" s="832" t="s">
        <v>554</v>
      </c>
      <c r="C272" s="835" t="s">
        <v>577</v>
      </c>
      <c r="D272" s="863" t="s">
        <v>578</v>
      </c>
      <c r="E272" s="835" t="s">
        <v>3246</v>
      </c>
      <c r="F272" s="863" t="s">
        <v>3247</v>
      </c>
      <c r="G272" s="835" t="s">
        <v>3286</v>
      </c>
      <c r="H272" s="835" t="s">
        <v>3287</v>
      </c>
      <c r="I272" s="849">
        <v>5.3299999237060547</v>
      </c>
      <c r="J272" s="849">
        <v>100</v>
      </c>
      <c r="K272" s="850">
        <v>533</v>
      </c>
    </row>
    <row r="273" spans="1:11" ht="14.4" customHeight="1" x14ac:dyDescent="0.3">
      <c r="A273" s="831" t="s">
        <v>553</v>
      </c>
      <c r="B273" s="832" t="s">
        <v>554</v>
      </c>
      <c r="C273" s="835" t="s">
        <v>577</v>
      </c>
      <c r="D273" s="863" t="s">
        <v>578</v>
      </c>
      <c r="E273" s="835" t="s">
        <v>3246</v>
      </c>
      <c r="F273" s="863" t="s">
        <v>3247</v>
      </c>
      <c r="G273" s="835" t="s">
        <v>3306</v>
      </c>
      <c r="H273" s="835" t="s">
        <v>3307</v>
      </c>
      <c r="I273" s="849">
        <v>1.0900000333786011</v>
      </c>
      <c r="J273" s="849">
        <v>300</v>
      </c>
      <c r="K273" s="850">
        <v>327</v>
      </c>
    </row>
    <row r="274" spans="1:11" ht="14.4" customHeight="1" x14ac:dyDescent="0.3">
      <c r="A274" s="831" t="s">
        <v>553</v>
      </c>
      <c r="B274" s="832" t="s">
        <v>554</v>
      </c>
      <c r="C274" s="835" t="s">
        <v>577</v>
      </c>
      <c r="D274" s="863" t="s">
        <v>578</v>
      </c>
      <c r="E274" s="835" t="s">
        <v>3246</v>
      </c>
      <c r="F274" s="863" t="s">
        <v>3247</v>
      </c>
      <c r="G274" s="835" t="s">
        <v>3310</v>
      </c>
      <c r="H274" s="835" t="s">
        <v>3311</v>
      </c>
      <c r="I274" s="849">
        <v>1.6799999475479126</v>
      </c>
      <c r="J274" s="849">
        <v>200</v>
      </c>
      <c r="K274" s="850">
        <v>336</v>
      </c>
    </row>
    <row r="275" spans="1:11" ht="14.4" customHeight="1" x14ac:dyDescent="0.3">
      <c r="A275" s="831" t="s">
        <v>553</v>
      </c>
      <c r="B275" s="832" t="s">
        <v>554</v>
      </c>
      <c r="C275" s="835" t="s">
        <v>577</v>
      </c>
      <c r="D275" s="863" t="s">
        <v>578</v>
      </c>
      <c r="E275" s="835" t="s">
        <v>3246</v>
      </c>
      <c r="F275" s="863" t="s">
        <v>3247</v>
      </c>
      <c r="G275" s="835" t="s">
        <v>3312</v>
      </c>
      <c r="H275" s="835" t="s">
        <v>3313</v>
      </c>
      <c r="I275" s="849">
        <v>0.67000001668930054</v>
      </c>
      <c r="J275" s="849">
        <v>200</v>
      </c>
      <c r="K275" s="850">
        <v>134</v>
      </c>
    </row>
    <row r="276" spans="1:11" ht="14.4" customHeight="1" x14ac:dyDescent="0.3">
      <c r="A276" s="831" t="s">
        <v>553</v>
      </c>
      <c r="B276" s="832" t="s">
        <v>554</v>
      </c>
      <c r="C276" s="835" t="s">
        <v>577</v>
      </c>
      <c r="D276" s="863" t="s">
        <v>578</v>
      </c>
      <c r="E276" s="835" t="s">
        <v>3246</v>
      </c>
      <c r="F276" s="863" t="s">
        <v>3247</v>
      </c>
      <c r="G276" s="835" t="s">
        <v>3462</v>
      </c>
      <c r="H276" s="835" t="s">
        <v>3463</v>
      </c>
      <c r="I276" s="849">
        <v>17.909999847412109</v>
      </c>
      <c r="J276" s="849">
        <v>100</v>
      </c>
      <c r="K276" s="850">
        <v>1790.800048828125</v>
      </c>
    </row>
    <row r="277" spans="1:11" ht="14.4" customHeight="1" x14ac:dyDescent="0.3">
      <c r="A277" s="831" t="s">
        <v>553</v>
      </c>
      <c r="B277" s="832" t="s">
        <v>554</v>
      </c>
      <c r="C277" s="835" t="s">
        <v>577</v>
      </c>
      <c r="D277" s="863" t="s">
        <v>578</v>
      </c>
      <c r="E277" s="835" t="s">
        <v>3246</v>
      </c>
      <c r="F277" s="863" t="s">
        <v>3247</v>
      </c>
      <c r="G277" s="835" t="s">
        <v>3328</v>
      </c>
      <c r="H277" s="835" t="s">
        <v>3329</v>
      </c>
      <c r="I277" s="849">
        <v>2.369999885559082</v>
      </c>
      <c r="J277" s="849">
        <v>20</v>
      </c>
      <c r="K277" s="850">
        <v>47.400001525878906</v>
      </c>
    </row>
    <row r="278" spans="1:11" ht="14.4" customHeight="1" x14ac:dyDescent="0.3">
      <c r="A278" s="831" t="s">
        <v>553</v>
      </c>
      <c r="B278" s="832" t="s">
        <v>554</v>
      </c>
      <c r="C278" s="835" t="s">
        <v>577</v>
      </c>
      <c r="D278" s="863" t="s">
        <v>578</v>
      </c>
      <c r="E278" s="835" t="s">
        <v>3246</v>
      </c>
      <c r="F278" s="863" t="s">
        <v>3247</v>
      </c>
      <c r="G278" s="835" t="s">
        <v>3330</v>
      </c>
      <c r="H278" s="835" t="s">
        <v>3331</v>
      </c>
      <c r="I278" s="849">
        <v>1.9800000190734863</v>
      </c>
      <c r="J278" s="849">
        <v>150</v>
      </c>
      <c r="K278" s="850">
        <v>297</v>
      </c>
    </row>
    <row r="279" spans="1:11" ht="14.4" customHeight="1" x14ac:dyDescent="0.3">
      <c r="A279" s="831" t="s">
        <v>553</v>
      </c>
      <c r="B279" s="832" t="s">
        <v>554</v>
      </c>
      <c r="C279" s="835" t="s">
        <v>577</v>
      </c>
      <c r="D279" s="863" t="s">
        <v>578</v>
      </c>
      <c r="E279" s="835" t="s">
        <v>3246</v>
      </c>
      <c r="F279" s="863" t="s">
        <v>3247</v>
      </c>
      <c r="G279" s="835" t="s">
        <v>3332</v>
      </c>
      <c r="H279" s="835" t="s">
        <v>3333</v>
      </c>
      <c r="I279" s="849">
        <v>2.0399999618530273</v>
      </c>
      <c r="J279" s="849">
        <v>100</v>
      </c>
      <c r="K279" s="850">
        <v>204</v>
      </c>
    </row>
    <row r="280" spans="1:11" ht="14.4" customHeight="1" x14ac:dyDescent="0.3">
      <c r="A280" s="831" t="s">
        <v>553</v>
      </c>
      <c r="B280" s="832" t="s">
        <v>554</v>
      </c>
      <c r="C280" s="835" t="s">
        <v>577</v>
      </c>
      <c r="D280" s="863" t="s">
        <v>578</v>
      </c>
      <c r="E280" s="835" t="s">
        <v>3246</v>
      </c>
      <c r="F280" s="863" t="s">
        <v>3247</v>
      </c>
      <c r="G280" s="835" t="s">
        <v>3334</v>
      </c>
      <c r="H280" s="835" t="s">
        <v>3335</v>
      </c>
      <c r="I280" s="849">
        <v>2.7000000476837158</v>
      </c>
      <c r="J280" s="849">
        <v>100</v>
      </c>
      <c r="K280" s="850">
        <v>270</v>
      </c>
    </row>
    <row r="281" spans="1:11" ht="14.4" customHeight="1" x14ac:dyDescent="0.3">
      <c r="A281" s="831" t="s">
        <v>553</v>
      </c>
      <c r="B281" s="832" t="s">
        <v>554</v>
      </c>
      <c r="C281" s="835" t="s">
        <v>577</v>
      </c>
      <c r="D281" s="863" t="s">
        <v>578</v>
      </c>
      <c r="E281" s="835" t="s">
        <v>3246</v>
      </c>
      <c r="F281" s="863" t="s">
        <v>3247</v>
      </c>
      <c r="G281" s="835" t="s">
        <v>3516</v>
      </c>
      <c r="H281" s="835" t="s">
        <v>3517</v>
      </c>
      <c r="I281" s="849">
        <v>3.0699999332427979</v>
      </c>
      <c r="J281" s="849">
        <v>50</v>
      </c>
      <c r="K281" s="850">
        <v>153.5</v>
      </c>
    </row>
    <row r="282" spans="1:11" ht="14.4" customHeight="1" x14ac:dyDescent="0.3">
      <c r="A282" s="831" t="s">
        <v>553</v>
      </c>
      <c r="B282" s="832" t="s">
        <v>554</v>
      </c>
      <c r="C282" s="835" t="s">
        <v>577</v>
      </c>
      <c r="D282" s="863" t="s">
        <v>578</v>
      </c>
      <c r="E282" s="835" t="s">
        <v>3246</v>
      </c>
      <c r="F282" s="863" t="s">
        <v>3247</v>
      </c>
      <c r="G282" s="835" t="s">
        <v>3542</v>
      </c>
      <c r="H282" s="835" t="s">
        <v>3543</v>
      </c>
      <c r="I282" s="849">
        <v>4.429999828338623</v>
      </c>
      <c r="J282" s="849">
        <v>10</v>
      </c>
      <c r="K282" s="850">
        <v>44.299999237060547</v>
      </c>
    </row>
    <row r="283" spans="1:11" ht="14.4" customHeight="1" x14ac:dyDescent="0.3">
      <c r="A283" s="831" t="s">
        <v>553</v>
      </c>
      <c r="B283" s="832" t="s">
        <v>554</v>
      </c>
      <c r="C283" s="835" t="s">
        <v>577</v>
      </c>
      <c r="D283" s="863" t="s">
        <v>578</v>
      </c>
      <c r="E283" s="835" t="s">
        <v>3246</v>
      </c>
      <c r="F283" s="863" t="s">
        <v>3247</v>
      </c>
      <c r="G283" s="835" t="s">
        <v>3336</v>
      </c>
      <c r="H283" s="835" t="s">
        <v>3337</v>
      </c>
      <c r="I283" s="849">
        <v>2.1600000858306885</v>
      </c>
      <c r="J283" s="849">
        <v>100</v>
      </c>
      <c r="K283" s="850">
        <v>216</v>
      </c>
    </row>
    <row r="284" spans="1:11" ht="14.4" customHeight="1" x14ac:dyDescent="0.3">
      <c r="A284" s="831" t="s">
        <v>553</v>
      </c>
      <c r="B284" s="832" t="s">
        <v>554</v>
      </c>
      <c r="C284" s="835" t="s">
        <v>577</v>
      </c>
      <c r="D284" s="863" t="s">
        <v>578</v>
      </c>
      <c r="E284" s="835" t="s">
        <v>3246</v>
      </c>
      <c r="F284" s="863" t="s">
        <v>3247</v>
      </c>
      <c r="G284" s="835" t="s">
        <v>3340</v>
      </c>
      <c r="H284" s="835" t="s">
        <v>3341</v>
      </c>
      <c r="I284" s="849">
        <v>2.5199999809265137</v>
      </c>
      <c r="J284" s="849">
        <v>150</v>
      </c>
      <c r="K284" s="850">
        <v>378</v>
      </c>
    </row>
    <row r="285" spans="1:11" ht="14.4" customHeight="1" x14ac:dyDescent="0.3">
      <c r="A285" s="831" t="s">
        <v>553</v>
      </c>
      <c r="B285" s="832" t="s">
        <v>554</v>
      </c>
      <c r="C285" s="835" t="s">
        <v>577</v>
      </c>
      <c r="D285" s="863" t="s">
        <v>578</v>
      </c>
      <c r="E285" s="835" t="s">
        <v>3246</v>
      </c>
      <c r="F285" s="863" t="s">
        <v>3247</v>
      </c>
      <c r="G285" s="835" t="s">
        <v>3544</v>
      </c>
      <c r="H285" s="835" t="s">
        <v>3545</v>
      </c>
      <c r="I285" s="849">
        <v>21.239999771118164</v>
      </c>
      <c r="J285" s="849">
        <v>50</v>
      </c>
      <c r="K285" s="850">
        <v>1062</v>
      </c>
    </row>
    <row r="286" spans="1:11" ht="14.4" customHeight="1" x14ac:dyDescent="0.3">
      <c r="A286" s="831" t="s">
        <v>553</v>
      </c>
      <c r="B286" s="832" t="s">
        <v>554</v>
      </c>
      <c r="C286" s="835" t="s">
        <v>577</v>
      </c>
      <c r="D286" s="863" t="s">
        <v>578</v>
      </c>
      <c r="E286" s="835" t="s">
        <v>3246</v>
      </c>
      <c r="F286" s="863" t="s">
        <v>3247</v>
      </c>
      <c r="G286" s="835" t="s">
        <v>3546</v>
      </c>
      <c r="H286" s="835" t="s">
        <v>3547</v>
      </c>
      <c r="I286" s="849">
        <v>2.5299999713897705</v>
      </c>
      <c r="J286" s="849">
        <v>100</v>
      </c>
      <c r="K286" s="850">
        <v>253</v>
      </c>
    </row>
    <row r="287" spans="1:11" ht="14.4" customHeight="1" x14ac:dyDescent="0.3">
      <c r="A287" s="831" t="s">
        <v>553</v>
      </c>
      <c r="B287" s="832" t="s">
        <v>554</v>
      </c>
      <c r="C287" s="835" t="s">
        <v>577</v>
      </c>
      <c r="D287" s="863" t="s">
        <v>578</v>
      </c>
      <c r="E287" s="835" t="s">
        <v>3348</v>
      </c>
      <c r="F287" s="863" t="s">
        <v>3349</v>
      </c>
      <c r="G287" s="835" t="s">
        <v>3474</v>
      </c>
      <c r="H287" s="835" t="s">
        <v>3475</v>
      </c>
      <c r="I287" s="849">
        <v>0.30000001192092896</v>
      </c>
      <c r="J287" s="849">
        <v>200</v>
      </c>
      <c r="K287" s="850">
        <v>60</v>
      </c>
    </row>
    <row r="288" spans="1:11" ht="14.4" customHeight="1" x14ac:dyDescent="0.3">
      <c r="A288" s="831" t="s">
        <v>553</v>
      </c>
      <c r="B288" s="832" t="s">
        <v>554</v>
      </c>
      <c r="C288" s="835" t="s">
        <v>577</v>
      </c>
      <c r="D288" s="863" t="s">
        <v>578</v>
      </c>
      <c r="E288" s="835" t="s">
        <v>3348</v>
      </c>
      <c r="F288" s="863" t="s">
        <v>3349</v>
      </c>
      <c r="G288" s="835" t="s">
        <v>3354</v>
      </c>
      <c r="H288" s="835" t="s">
        <v>3355</v>
      </c>
      <c r="I288" s="849">
        <v>0.30000001192092896</v>
      </c>
      <c r="J288" s="849">
        <v>200</v>
      </c>
      <c r="K288" s="850">
        <v>60</v>
      </c>
    </row>
    <row r="289" spans="1:11" ht="14.4" customHeight="1" x14ac:dyDescent="0.3">
      <c r="A289" s="831" t="s">
        <v>553</v>
      </c>
      <c r="B289" s="832" t="s">
        <v>554</v>
      </c>
      <c r="C289" s="835" t="s">
        <v>577</v>
      </c>
      <c r="D289" s="863" t="s">
        <v>578</v>
      </c>
      <c r="E289" s="835" t="s">
        <v>3358</v>
      </c>
      <c r="F289" s="863" t="s">
        <v>3359</v>
      </c>
      <c r="G289" s="835" t="s">
        <v>3360</v>
      </c>
      <c r="H289" s="835" t="s">
        <v>3361</v>
      </c>
      <c r="I289" s="849">
        <v>0.62999999523162842</v>
      </c>
      <c r="J289" s="849">
        <v>4600</v>
      </c>
      <c r="K289" s="850">
        <v>2898</v>
      </c>
    </row>
    <row r="290" spans="1:11" ht="14.4" customHeight="1" x14ac:dyDescent="0.3">
      <c r="A290" s="831" t="s">
        <v>553</v>
      </c>
      <c r="B290" s="832" t="s">
        <v>554</v>
      </c>
      <c r="C290" s="835" t="s">
        <v>577</v>
      </c>
      <c r="D290" s="863" t="s">
        <v>578</v>
      </c>
      <c r="E290" s="835" t="s">
        <v>3358</v>
      </c>
      <c r="F290" s="863" t="s">
        <v>3359</v>
      </c>
      <c r="G290" s="835" t="s">
        <v>3362</v>
      </c>
      <c r="H290" s="835" t="s">
        <v>3363</v>
      </c>
      <c r="I290" s="849">
        <v>0.62999999523162842</v>
      </c>
      <c r="J290" s="849">
        <v>3000</v>
      </c>
      <c r="K290" s="850">
        <v>1890</v>
      </c>
    </row>
    <row r="291" spans="1:11" ht="14.4" customHeight="1" x14ac:dyDescent="0.3">
      <c r="A291" s="831" t="s">
        <v>553</v>
      </c>
      <c r="B291" s="832" t="s">
        <v>554</v>
      </c>
      <c r="C291" s="835" t="s">
        <v>577</v>
      </c>
      <c r="D291" s="863" t="s">
        <v>578</v>
      </c>
      <c r="E291" s="835" t="s">
        <v>3358</v>
      </c>
      <c r="F291" s="863" t="s">
        <v>3359</v>
      </c>
      <c r="G291" s="835" t="s">
        <v>3364</v>
      </c>
      <c r="H291" s="835" t="s">
        <v>3365</v>
      </c>
      <c r="I291" s="849">
        <v>0.62999999523162842</v>
      </c>
      <c r="J291" s="849">
        <v>1600</v>
      </c>
      <c r="K291" s="850">
        <v>1008</v>
      </c>
    </row>
    <row r="292" spans="1:11" ht="14.4" customHeight="1" x14ac:dyDescent="0.3">
      <c r="A292" s="831" t="s">
        <v>553</v>
      </c>
      <c r="B292" s="832" t="s">
        <v>554</v>
      </c>
      <c r="C292" s="835" t="s">
        <v>577</v>
      </c>
      <c r="D292" s="863" t="s">
        <v>578</v>
      </c>
      <c r="E292" s="835" t="s">
        <v>3358</v>
      </c>
      <c r="F292" s="863" t="s">
        <v>3359</v>
      </c>
      <c r="G292" s="835" t="s">
        <v>3548</v>
      </c>
      <c r="H292" s="835" t="s">
        <v>3549</v>
      </c>
      <c r="I292" s="849">
        <v>0.62999999523162842</v>
      </c>
      <c r="J292" s="849">
        <v>340</v>
      </c>
      <c r="K292" s="850">
        <v>214.19999694824219</v>
      </c>
    </row>
    <row r="293" spans="1:11" ht="14.4" customHeight="1" x14ac:dyDescent="0.3">
      <c r="A293" s="831" t="s">
        <v>553</v>
      </c>
      <c r="B293" s="832" t="s">
        <v>554</v>
      </c>
      <c r="C293" s="835" t="s">
        <v>577</v>
      </c>
      <c r="D293" s="863" t="s">
        <v>578</v>
      </c>
      <c r="E293" s="835" t="s">
        <v>3358</v>
      </c>
      <c r="F293" s="863" t="s">
        <v>3359</v>
      </c>
      <c r="G293" s="835" t="s">
        <v>3550</v>
      </c>
      <c r="H293" s="835" t="s">
        <v>3551</v>
      </c>
      <c r="I293" s="849">
        <v>10.550000190734863</v>
      </c>
      <c r="J293" s="849">
        <v>40</v>
      </c>
      <c r="K293" s="850">
        <v>422.04998779296875</v>
      </c>
    </row>
    <row r="294" spans="1:11" ht="14.4" customHeight="1" x14ac:dyDescent="0.3">
      <c r="A294" s="831" t="s">
        <v>553</v>
      </c>
      <c r="B294" s="832" t="s">
        <v>554</v>
      </c>
      <c r="C294" s="835" t="s">
        <v>577</v>
      </c>
      <c r="D294" s="863" t="s">
        <v>578</v>
      </c>
      <c r="E294" s="835" t="s">
        <v>3358</v>
      </c>
      <c r="F294" s="863" t="s">
        <v>3359</v>
      </c>
      <c r="G294" s="835" t="s">
        <v>3552</v>
      </c>
      <c r="H294" s="835" t="s">
        <v>3553</v>
      </c>
      <c r="I294" s="849">
        <v>10.159999847412109</v>
      </c>
      <c r="J294" s="849">
        <v>50</v>
      </c>
      <c r="K294" s="850">
        <v>508.20001220703125</v>
      </c>
    </row>
    <row r="295" spans="1:11" ht="14.4" customHeight="1" x14ac:dyDescent="0.3">
      <c r="A295" s="831" t="s">
        <v>553</v>
      </c>
      <c r="B295" s="832" t="s">
        <v>554</v>
      </c>
      <c r="C295" s="835" t="s">
        <v>580</v>
      </c>
      <c r="D295" s="863" t="s">
        <v>581</v>
      </c>
      <c r="E295" s="835" t="s">
        <v>3186</v>
      </c>
      <c r="F295" s="863" t="s">
        <v>3187</v>
      </c>
      <c r="G295" s="835" t="s">
        <v>3554</v>
      </c>
      <c r="H295" s="835" t="s">
        <v>3555</v>
      </c>
      <c r="I295" s="849">
        <v>153.71499633789063</v>
      </c>
      <c r="J295" s="849">
        <v>4</v>
      </c>
      <c r="K295" s="850">
        <v>614.8599853515625</v>
      </c>
    </row>
    <row r="296" spans="1:11" ht="14.4" customHeight="1" x14ac:dyDescent="0.3">
      <c r="A296" s="831" t="s">
        <v>553</v>
      </c>
      <c r="B296" s="832" t="s">
        <v>554</v>
      </c>
      <c r="C296" s="835" t="s">
        <v>580</v>
      </c>
      <c r="D296" s="863" t="s">
        <v>581</v>
      </c>
      <c r="E296" s="835" t="s">
        <v>3190</v>
      </c>
      <c r="F296" s="863" t="s">
        <v>3191</v>
      </c>
      <c r="G296" s="835" t="s">
        <v>3556</v>
      </c>
      <c r="H296" s="835" t="s">
        <v>3557</v>
      </c>
      <c r="I296" s="849">
        <v>4.1100001335144043</v>
      </c>
      <c r="J296" s="849">
        <v>100</v>
      </c>
      <c r="K296" s="850">
        <v>411</v>
      </c>
    </row>
    <row r="297" spans="1:11" ht="14.4" customHeight="1" x14ac:dyDescent="0.3">
      <c r="A297" s="831" t="s">
        <v>553</v>
      </c>
      <c r="B297" s="832" t="s">
        <v>554</v>
      </c>
      <c r="C297" s="835" t="s">
        <v>580</v>
      </c>
      <c r="D297" s="863" t="s">
        <v>581</v>
      </c>
      <c r="E297" s="835" t="s">
        <v>3190</v>
      </c>
      <c r="F297" s="863" t="s">
        <v>3191</v>
      </c>
      <c r="G297" s="835" t="s">
        <v>3194</v>
      </c>
      <c r="H297" s="835" t="s">
        <v>3195</v>
      </c>
      <c r="I297" s="849">
        <v>6.244999885559082</v>
      </c>
      <c r="J297" s="849">
        <v>300</v>
      </c>
      <c r="K297" s="850">
        <v>1873</v>
      </c>
    </row>
    <row r="298" spans="1:11" ht="14.4" customHeight="1" x14ac:dyDescent="0.3">
      <c r="A298" s="831" t="s">
        <v>553</v>
      </c>
      <c r="B298" s="832" t="s">
        <v>554</v>
      </c>
      <c r="C298" s="835" t="s">
        <v>580</v>
      </c>
      <c r="D298" s="863" t="s">
        <v>581</v>
      </c>
      <c r="E298" s="835" t="s">
        <v>3190</v>
      </c>
      <c r="F298" s="863" t="s">
        <v>3191</v>
      </c>
      <c r="G298" s="835" t="s">
        <v>3196</v>
      </c>
      <c r="H298" s="835" t="s">
        <v>3197</v>
      </c>
      <c r="I298" s="849">
        <v>9.0200004577636719</v>
      </c>
      <c r="J298" s="849">
        <v>70</v>
      </c>
      <c r="K298" s="850">
        <v>631.39999389648437</v>
      </c>
    </row>
    <row r="299" spans="1:11" ht="14.4" customHeight="1" x14ac:dyDescent="0.3">
      <c r="A299" s="831" t="s">
        <v>553</v>
      </c>
      <c r="B299" s="832" t="s">
        <v>554</v>
      </c>
      <c r="C299" s="835" t="s">
        <v>580</v>
      </c>
      <c r="D299" s="863" t="s">
        <v>581</v>
      </c>
      <c r="E299" s="835" t="s">
        <v>3190</v>
      </c>
      <c r="F299" s="863" t="s">
        <v>3191</v>
      </c>
      <c r="G299" s="835" t="s">
        <v>3558</v>
      </c>
      <c r="H299" s="835" t="s">
        <v>3559</v>
      </c>
      <c r="I299" s="849">
        <v>8.5900001525878906</v>
      </c>
      <c r="J299" s="849">
        <v>50</v>
      </c>
      <c r="K299" s="850">
        <v>429.5</v>
      </c>
    </row>
    <row r="300" spans="1:11" ht="14.4" customHeight="1" x14ac:dyDescent="0.3">
      <c r="A300" s="831" t="s">
        <v>553</v>
      </c>
      <c r="B300" s="832" t="s">
        <v>554</v>
      </c>
      <c r="C300" s="835" t="s">
        <v>580</v>
      </c>
      <c r="D300" s="863" t="s">
        <v>581</v>
      </c>
      <c r="E300" s="835" t="s">
        <v>3190</v>
      </c>
      <c r="F300" s="863" t="s">
        <v>3191</v>
      </c>
      <c r="G300" s="835" t="s">
        <v>3560</v>
      </c>
      <c r="H300" s="835" t="s">
        <v>3561</v>
      </c>
      <c r="I300" s="849">
        <v>13.039999961853027</v>
      </c>
      <c r="J300" s="849">
        <v>70</v>
      </c>
      <c r="K300" s="850">
        <v>912.79998779296875</v>
      </c>
    </row>
    <row r="301" spans="1:11" ht="14.4" customHeight="1" x14ac:dyDescent="0.3">
      <c r="A301" s="831" t="s">
        <v>553</v>
      </c>
      <c r="B301" s="832" t="s">
        <v>554</v>
      </c>
      <c r="C301" s="835" t="s">
        <v>580</v>
      </c>
      <c r="D301" s="863" t="s">
        <v>581</v>
      </c>
      <c r="E301" s="835" t="s">
        <v>3190</v>
      </c>
      <c r="F301" s="863" t="s">
        <v>3191</v>
      </c>
      <c r="G301" s="835" t="s">
        <v>3386</v>
      </c>
      <c r="H301" s="835" t="s">
        <v>3387</v>
      </c>
      <c r="I301" s="849">
        <v>0.87999999523162842</v>
      </c>
      <c r="J301" s="849">
        <v>3400</v>
      </c>
      <c r="K301" s="850">
        <v>2992</v>
      </c>
    </row>
    <row r="302" spans="1:11" ht="14.4" customHeight="1" x14ac:dyDescent="0.3">
      <c r="A302" s="831" t="s">
        <v>553</v>
      </c>
      <c r="B302" s="832" t="s">
        <v>554</v>
      </c>
      <c r="C302" s="835" t="s">
        <v>580</v>
      </c>
      <c r="D302" s="863" t="s">
        <v>581</v>
      </c>
      <c r="E302" s="835" t="s">
        <v>3190</v>
      </c>
      <c r="F302" s="863" t="s">
        <v>3191</v>
      </c>
      <c r="G302" s="835" t="s">
        <v>3200</v>
      </c>
      <c r="H302" s="835" t="s">
        <v>3201</v>
      </c>
      <c r="I302" s="849">
        <v>1.2899999618530273</v>
      </c>
      <c r="J302" s="849">
        <v>6000</v>
      </c>
      <c r="K302" s="850">
        <v>7740</v>
      </c>
    </row>
    <row r="303" spans="1:11" ht="14.4" customHeight="1" x14ac:dyDescent="0.3">
      <c r="A303" s="831" t="s">
        <v>553</v>
      </c>
      <c r="B303" s="832" t="s">
        <v>554</v>
      </c>
      <c r="C303" s="835" t="s">
        <v>580</v>
      </c>
      <c r="D303" s="863" t="s">
        <v>581</v>
      </c>
      <c r="E303" s="835" t="s">
        <v>3190</v>
      </c>
      <c r="F303" s="863" t="s">
        <v>3191</v>
      </c>
      <c r="G303" s="835" t="s">
        <v>3562</v>
      </c>
      <c r="H303" s="835" t="s">
        <v>3563</v>
      </c>
      <c r="I303" s="849">
        <v>1.1799999475479126</v>
      </c>
      <c r="J303" s="849">
        <v>800</v>
      </c>
      <c r="K303" s="850">
        <v>944</v>
      </c>
    </row>
    <row r="304" spans="1:11" ht="14.4" customHeight="1" x14ac:dyDescent="0.3">
      <c r="A304" s="831" t="s">
        <v>553</v>
      </c>
      <c r="B304" s="832" t="s">
        <v>554</v>
      </c>
      <c r="C304" s="835" t="s">
        <v>580</v>
      </c>
      <c r="D304" s="863" t="s">
        <v>581</v>
      </c>
      <c r="E304" s="835" t="s">
        <v>3190</v>
      </c>
      <c r="F304" s="863" t="s">
        <v>3191</v>
      </c>
      <c r="G304" s="835" t="s">
        <v>3486</v>
      </c>
      <c r="H304" s="835" t="s">
        <v>3487</v>
      </c>
      <c r="I304" s="849">
        <v>4.9849998950958252</v>
      </c>
      <c r="J304" s="849">
        <v>75</v>
      </c>
      <c r="K304" s="850">
        <v>374.56999969482422</v>
      </c>
    </row>
    <row r="305" spans="1:11" ht="14.4" customHeight="1" x14ac:dyDescent="0.3">
      <c r="A305" s="831" t="s">
        <v>553</v>
      </c>
      <c r="B305" s="832" t="s">
        <v>554</v>
      </c>
      <c r="C305" s="835" t="s">
        <v>580</v>
      </c>
      <c r="D305" s="863" t="s">
        <v>581</v>
      </c>
      <c r="E305" s="835" t="s">
        <v>3190</v>
      </c>
      <c r="F305" s="863" t="s">
        <v>3191</v>
      </c>
      <c r="G305" s="835" t="s">
        <v>3204</v>
      </c>
      <c r="H305" s="835" t="s">
        <v>3205</v>
      </c>
      <c r="I305" s="849">
        <v>111.55000305175781</v>
      </c>
      <c r="J305" s="849">
        <v>1</v>
      </c>
      <c r="K305" s="850">
        <v>111.55000305175781</v>
      </c>
    </row>
    <row r="306" spans="1:11" ht="14.4" customHeight="1" x14ac:dyDescent="0.3">
      <c r="A306" s="831" t="s">
        <v>553</v>
      </c>
      <c r="B306" s="832" t="s">
        <v>554</v>
      </c>
      <c r="C306" s="835" t="s">
        <v>580</v>
      </c>
      <c r="D306" s="863" t="s">
        <v>581</v>
      </c>
      <c r="E306" s="835" t="s">
        <v>3190</v>
      </c>
      <c r="F306" s="863" t="s">
        <v>3191</v>
      </c>
      <c r="G306" s="835" t="s">
        <v>3206</v>
      </c>
      <c r="H306" s="835" t="s">
        <v>3207</v>
      </c>
      <c r="I306" s="849">
        <v>790.8699951171875</v>
      </c>
      <c r="J306" s="849">
        <v>1</v>
      </c>
      <c r="K306" s="850">
        <v>790.8699951171875</v>
      </c>
    </row>
    <row r="307" spans="1:11" ht="14.4" customHeight="1" x14ac:dyDescent="0.3">
      <c r="A307" s="831" t="s">
        <v>553</v>
      </c>
      <c r="B307" s="832" t="s">
        <v>554</v>
      </c>
      <c r="C307" s="835" t="s">
        <v>580</v>
      </c>
      <c r="D307" s="863" t="s">
        <v>581</v>
      </c>
      <c r="E307" s="835" t="s">
        <v>3190</v>
      </c>
      <c r="F307" s="863" t="s">
        <v>3191</v>
      </c>
      <c r="G307" s="835" t="s">
        <v>3400</v>
      </c>
      <c r="H307" s="835" t="s">
        <v>3401</v>
      </c>
      <c r="I307" s="849">
        <v>283.01499938964844</v>
      </c>
      <c r="J307" s="849">
        <v>10</v>
      </c>
      <c r="K307" s="850">
        <v>2830.1099853515625</v>
      </c>
    </row>
    <row r="308" spans="1:11" ht="14.4" customHeight="1" x14ac:dyDescent="0.3">
      <c r="A308" s="831" t="s">
        <v>553</v>
      </c>
      <c r="B308" s="832" t="s">
        <v>554</v>
      </c>
      <c r="C308" s="835" t="s">
        <v>580</v>
      </c>
      <c r="D308" s="863" t="s">
        <v>581</v>
      </c>
      <c r="E308" s="835" t="s">
        <v>3190</v>
      </c>
      <c r="F308" s="863" t="s">
        <v>3191</v>
      </c>
      <c r="G308" s="835" t="s">
        <v>3214</v>
      </c>
      <c r="H308" s="835" t="s">
        <v>3215</v>
      </c>
      <c r="I308" s="849">
        <v>139.16999816894531</v>
      </c>
      <c r="J308" s="849">
        <v>6</v>
      </c>
      <c r="K308" s="850">
        <v>835.02001953125</v>
      </c>
    </row>
    <row r="309" spans="1:11" ht="14.4" customHeight="1" x14ac:dyDescent="0.3">
      <c r="A309" s="831" t="s">
        <v>553</v>
      </c>
      <c r="B309" s="832" t="s">
        <v>554</v>
      </c>
      <c r="C309" s="835" t="s">
        <v>580</v>
      </c>
      <c r="D309" s="863" t="s">
        <v>581</v>
      </c>
      <c r="E309" s="835" t="s">
        <v>3190</v>
      </c>
      <c r="F309" s="863" t="s">
        <v>3191</v>
      </c>
      <c r="G309" s="835" t="s">
        <v>3406</v>
      </c>
      <c r="H309" s="835" t="s">
        <v>3407</v>
      </c>
      <c r="I309" s="849">
        <v>3.25</v>
      </c>
      <c r="J309" s="849">
        <v>50</v>
      </c>
      <c r="K309" s="850">
        <v>162.5</v>
      </c>
    </row>
    <row r="310" spans="1:11" ht="14.4" customHeight="1" x14ac:dyDescent="0.3">
      <c r="A310" s="831" t="s">
        <v>553</v>
      </c>
      <c r="B310" s="832" t="s">
        <v>554</v>
      </c>
      <c r="C310" s="835" t="s">
        <v>580</v>
      </c>
      <c r="D310" s="863" t="s">
        <v>581</v>
      </c>
      <c r="E310" s="835" t="s">
        <v>3190</v>
      </c>
      <c r="F310" s="863" t="s">
        <v>3191</v>
      </c>
      <c r="G310" s="835" t="s">
        <v>3564</v>
      </c>
      <c r="H310" s="835" t="s">
        <v>3565</v>
      </c>
      <c r="I310" s="849">
        <v>84.629997253417969</v>
      </c>
      <c r="J310" s="849">
        <v>10</v>
      </c>
      <c r="K310" s="850">
        <v>846.30999755859375</v>
      </c>
    </row>
    <row r="311" spans="1:11" ht="14.4" customHeight="1" x14ac:dyDescent="0.3">
      <c r="A311" s="831" t="s">
        <v>553</v>
      </c>
      <c r="B311" s="832" t="s">
        <v>554</v>
      </c>
      <c r="C311" s="835" t="s">
        <v>580</v>
      </c>
      <c r="D311" s="863" t="s">
        <v>581</v>
      </c>
      <c r="E311" s="835" t="s">
        <v>3190</v>
      </c>
      <c r="F311" s="863" t="s">
        <v>3191</v>
      </c>
      <c r="G311" s="835" t="s">
        <v>3218</v>
      </c>
      <c r="H311" s="835" t="s">
        <v>3219</v>
      </c>
      <c r="I311" s="849">
        <v>13.020000457763672</v>
      </c>
      <c r="J311" s="849">
        <v>7</v>
      </c>
      <c r="K311" s="850">
        <v>91.140003204345703</v>
      </c>
    </row>
    <row r="312" spans="1:11" ht="14.4" customHeight="1" x14ac:dyDescent="0.3">
      <c r="A312" s="831" t="s">
        <v>553</v>
      </c>
      <c r="B312" s="832" t="s">
        <v>554</v>
      </c>
      <c r="C312" s="835" t="s">
        <v>580</v>
      </c>
      <c r="D312" s="863" t="s">
        <v>581</v>
      </c>
      <c r="E312" s="835" t="s">
        <v>3190</v>
      </c>
      <c r="F312" s="863" t="s">
        <v>3191</v>
      </c>
      <c r="G312" s="835" t="s">
        <v>3220</v>
      </c>
      <c r="H312" s="835" t="s">
        <v>3221</v>
      </c>
      <c r="I312" s="849">
        <v>0.85000002384185791</v>
      </c>
      <c r="J312" s="849">
        <v>100</v>
      </c>
      <c r="K312" s="850">
        <v>85</v>
      </c>
    </row>
    <row r="313" spans="1:11" ht="14.4" customHeight="1" x14ac:dyDescent="0.3">
      <c r="A313" s="831" t="s">
        <v>553</v>
      </c>
      <c r="B313" s="832" t="s">
        <v>554</v>
      </c>
      <c r="C313" s="835" t="s">
        <v>580</v>
      </c>
      <c r="D313" s="863" t="s">
        <v>581</v>
      </c>
      <c r="E313" s="835" t="s">
        <v>3190</v>
      </c>
      <c r="F313" s="863" t="s">
        <v>3191</v>
      </c>
      <c r="G313" s="835" t="s">
        <v>3222</v>
      </c>
      <c r="H313" s="835" t="s">
        <v>3223</v>
      </c>
      <c r="I313" s="849">
        <v>1.5199999809265137</v>
      </c>
      <c r="J313" s="849">
        <v>50</v>
      </c>
      <c r="K313" s="850">
        <v>76</v>
      </c>
    </row>
    <row r="314" spans="1:11" ht="14.4" customHeight="1" x14ac:dyDescent="0.3">
      <c r="A314" s="831" t="s">
        <v>553</v>
      </c>
      <c r="B314" s="832" t="s">
        <v>554</v>
      </c>
      <c r="C314" s="835" t="s">
        <v>580</v>
      </c>
      <c r="D314" s="863" t="s">
        <v>581</v>
      </c>
      <c r="E314" s="835" t="s">
        <v>3190</v>
      </c>
      <c r="F314" s="863" t="s">
        <v>3191</v>
      </c>
      <c r="G314" s="835" t="s">
        <v>3226</v>
      </c>
      <c r="H314" s="835" t="s">
        <v>3227</v>
      </c>
      <c r="I314" s="849">
        <v>7.5100002288818359</v>
      </c>
      <c r="J314" s="849">
        <v>16</v>
      </c>
      <c r="K314" s="850">
        <v>120.16000366210937</v>
      </c>
    </row>
    <row r="315" spans="1:11" ht="14.4" customHeight="1" x14ac:dyDescent="0.3">
      <c r="A315" s="831" t="s">
        <v>553</v>
      </c>
      <c r="B315" s="832" t="s">
        <v>554</v>
      </c>
      <c r="C315" s="835" t="s">
        <v>580</v>
      </c>
      <c r="D315" s="863" t="s">
        <v>581</v>
      </c>
      <c r="E315" s="835" t="s">
        <v>3190</v>
      </c>
      <c r="F315" s="863" t="s">
        <v>3191</v>
      </c>
      <c r="G315" s="835" t="s">
        <v>3566</v>
      </c>
      <c r="H315" s="835" t="s">
        <v>3567</v>
      </c>
      <c r="I315" s="849">
        <v>46</v>
      </c>
      <c r="J315" s="849">
        <v>1</v>
      </c>
      <c r="K315" s="850">
        <v>46</v>
      </c>
    </row>
    <row r="316" spans="1:11" ht="14.4" customHeight="1" x14ac:dyDescent="0.3">
      <c r="A316" s="831" t="s">
        <v>553</v>
      </c>
      <c r="B316" s="832" t="s">
        <v>554</v>
      </c>
      <c r="C316" s="835" t="s">
        <v>580</v>
      </c>
      <c r="D316" s="863" t="s">
        <v>581</v>
      </c>
      <c r="E316" s="835" t="s">
        <v>3190</v>
      </c>
      <c r="F316" s="863" t="s">
        <v>3191</v>
      </c>
      <c r="G316" s="835" t="s">
        <v>3228</v>
      </c>
      <c r="H316" s="835" t="s">
        <v>3229</v>
      </c>
      <c r="I316" s="849">
        <v>98.379997253417969</v>
      </c>
      <c r="J316" s="849">
        <v>5</v>
      </c>
      <c r="K316" s="850">
        <v>491.89999389648437</v>
      </c>
    </row>
    <row r="317" spans="1:11" ht="14.4" customHeight="1" x14ac:dyDescent="0.3">
      <c r="A317" s="831" t="s">
        <v>553</v>
      </c>
      <c r="B317" s="832" t="s">
        <v>554</v>
      </c>
      <c r="C317" s="835" t="s">
        <v>580</v>
      </c>
      <c r="D317" s="863" t="s">
        <v>581</v>
      </c>
      <c r="E317" s="835" t="s">
        <v>3190</v>
      </c>
      <c r="F317" s="863" t="s">
        <v>3191</v>
      </c>
      <c r="G317" s="835" t="s">
        <v>3568</v>
      </c>
      <c r="H317" s="835" t="s">
        <v>3569</v>
      </c>
      <c r="I317" s="849">
        <v>6.820000171661377</v>
      </c>
      <c r="J317" s="849">
        <v>24</v>
      </c>
      <c r="K317" s="850">
        <v>163.67999267578125</v>
      </c>
    </row>
    <row r="318" spans="1:11" ht="14.4" customHeight="1" x14ac:dyDescent="0.3">
      <c r="A318" s="831" t="s">
        <v>553</v>
      </c>
      <c r="B318" s="832" t="s">
        <v>554</v>
      </c>
      <c r="C318" s="835" t="s">
        <v>580</v>
      </c>
      <c r="D318" s="863" t="s">
        <v>581</v>
      </c>
      <c r="E318" s="835" t="s">
        <v>3190</v>
      </c>
      <c r="F318" s="863" t="s">
        <v>3191</v>
      </c>
      <c r="G318" s="835" t="s">
        <v>3412</v>
      </c>
      <c r="H318" s="835" t="s">
        <v>3413</v>
      </c>
      <c r="I318" s="849">
        <v>8.5799999237060547</v>
      </c>
      <c r="J318" s="849">
        <v>60</v>
      </c>
      <c r="K318" s="850">
        <v>514.79998779296875</v>
      </c>
    </row>
    <row r="319" spans="1:11" ht="14.4" customHeight="1" x14ac:dyDescent="0.3">
      <c r="A319" s="831" t="s">
        <v>553</v>
      </c>
      <c r="B319" s="832" t="s">
        <v>554</v>
      </c>
      <c r="C319" s="835" t="s">
        <v>580</v>
      </c>
      <c r="D319" s="863" t="s">
        <v>581</v>
      </c>
      <c r="E319" s="835" t="s">
        <v>3190</v>
      </c>
      <c r="F319" s="863" t="s">
        <v>3191</v>
      </c>
      <c r="G319" s="835" t="s">
        <v>3570</v>
      </c>
      <c r="H319" s="835" t="s">
        <v>3571</v>
      </c>
      <c r="I319" s="849">
        <v>13.229999542236328</v>
      </c>
      <c r="J319" s="849">
        <v>80</v>
      </c>
      <c r="K319" s="850">
        <v>1058</v>
      </c>
    </row>
    <row r="320" spans="1:11" ht="14.4" customHeight="1" x14ac:dyDescent="0.3">
      <c r="A320" s="831" t="s">
        <v>553</v>
      </c>
      <c r="B320" s="832" t="s">
        <v>554</v>
      </c>
      <c r="C320" s="835" t="s">
        <v>580</v>
      </c>
      <c r="D320" s="863" t="s">
        <v>581</v>
      </c>
      <c r="E320" s="835" t="s">
        <v>3190</v>
      </c>
      <c r="F320" s="863" t="s">
        <v>3191</v>
      </c>
      <c r="G320" s="835" t="s">
        <v>3232</v>
      </c>
      <c r="H320" s="835" t="s">
        <v>3233</v>
      </c>
      <c r="I320" s="849">
        <v>12.649999618530273</v>
      </c>
      <c r="J320" s="849">
        <v>30</v>
      </c>
      <c r="K320" s="850">
        <v>379.5</v>
      </c>
    </row>
    <row r="321" spans="1:11" ht="14.4" customHeight="1" x14ac:dyDescent="0.3">
      <c r="A321" s="831" t="s">
        <v>553</v>
      </c>
      <c r="B321" s="832" t="s">
        <v>554</v>
      </c>
      <c r="C321" s="835" t="s">
        <v>580</v>
      </c>
      <c r="D321" s="863" t="s">
        <v>581</v>
      </c>
      <c r="E321" s="835" t="s">
        <v>3190</v>
      </c>
      <c r="F321" s="863" t="s">
        <v>3191</v>
      </c>
      <c r="G321" s="835" t="s">
        <v>3236</v>
      </c>
      <c r="H321" s="835" t="s">
        <v>3237</v>
      </c>
      <c r="I321" s="849">
        <v>112.52999877929687</v>
      </c>
      <c r="J321" s="849">
        <v>20</v>
      </c>
      <c r="K321" s="850">
        <v>2250.60009765625</v>
      </c>
    </row>
    <row r="322" spans="1:11" ht="14.4" customHeight="1" x14ac:dyDescent="0.3">
      <c r="A322" s="831" t="s">
        <v>553</v>
      </c>
      <c r="B322" s="832" t="s">
        <v>554</v>
      </c>
      <c r="C322" s="835" t="s">
        <v>580</v>
      </c>
      <c r="D322" s="863" t="s">
        <v>581</v>
      </c>
      <c r="E322" s="835" t="s">
        <v>3190</v>
      </c>
      <c r="F322" s="863" t="s">
        <v>3191</v>
      </c>
      <c r="G322" s="835" t="s">
        <v>3572</v>
      </c>
      <c r="H322" s="835" t="s">
        <v>3573</v>
      </c>
      <c r="I322" s="849">
        <v>8.8299999237060547</v>
      </c>
      <c r="J322" s="849">
        <v>50</v>
      </c>
      <c r="K322" s="850">
        <v>441.30999755859375</v>
      </c>
    </row>
    <row r="323" spans="1:11" ht="14.4" customHeight="1" x14ac:dyDescent="0.3">
      <c r="A323" s="831" t="s">
        <v>553</v>
      </c>
      <c r="B323" s="832" t="s">
        <v>554</v>
      </c>
      <c r="C323" s="835" t="s">
        <v>580</v>
      </c>
      <c r="D323" s="863" t="s">
        <v>581</v>
      </c>
      <c r="E323" s="835" t="s">
        <v>3190</v>
      </c>
      <c r="F323" s="863" t="s">
        <v>3191</v>
      </c>
      <c r="G323" s="835" t="s">
        <v>3574</v>
      </c>
      <c r="H323" s="835" t="s">
        <v>3575</v>
      </c>
      <c r="I323" s="849">
        <v>34.189998626708984</v>
      </c>
      <c r="J323" s="849">
        <v>25</v>
      </c>
      <c r="K323" s="850">
        <v>854.8599853515625</v>
      </c>
    </row>
    <row r="324" spans="1:11" ht="14.4" customHeight="1" x14ac:dyDescent="0.3">
      <c r="A324" s="831" t="s">
        <v>553</v>
      </c>
      <c r="B324" s="832" t="s">
        <v>554</v>
      </c>
      <c r="C324" s="835" t="s">
        <v>580</v>
      </c>
      <c r="D324" s="863" t="s">
        <v>581</v>
      </c>
      <c r="E324" s="835" t="s">
        <v>3190</v>
      </c>
      <c r="F324" s="863" t="s">
        <v>3191</v>
      </c>
      <c r="G324" s="835" t="s">
        <v>3534</v>
      </c>
      <c r="H324" s="835" t="s">
        <v>3535</v>
      </c>
      <c r="I324" s="849">
        <v>0.5</v>
      </c>
      <c r="J324" s="849">
        <v>800</v>
      </c>
      <c r="K324" s="850">
        <v>400</v>
      </c>
    </row>
    <row r="325" spans="1:11" ht="14.4" customHeight="1" x14ac:dyDescent="0.3">
      <c r="A325" s="831" t="s">
        <v>553</v>
      </c>
      <c r="B325" s="832" t="s">
        <v>554</v>
      </c>
      <c r="C325" s="835" t="s">
        <v>580</v>
      </c>
      <c r="D325" s="863" t="s">
        <v>581</v>
      </c>
      <c r="E325" s="835" t="s">
        <v>3190</v>
      </c>
      <c r="F325" s="863" t="s">
        <v>3191</v>
      </c>
      <c r="G325" s="835" t="s">
        <v>3240</v>
      </c>
      <c r="H325" s="835" t="s">
        <v>3241</v>
      </c>
      <c r="I325" s="849">
        <v>0.67000001668930054</v>
      </c>
      <c r="J325" s="849">
        <v>500</v>
      </c>
      <c r="K325" s="850">
        <v>335</v>
      </c>
    </row>
    <row r="326" spans="1:11" ht="14.4" customHeight="1" x14ac:dyDescent="0.3">
      <c r="A326" s="831" t="s">
        <v>553</v>
      </c>
      <c r="B326" s="832" t="s">
        <v>554</v>
      </c>
      <c r="C326" s="835" t="s">
        <v>580</v>
      </c>
      <c r="D326" s="863" t="s">
        <v>581</v>
      </c>
      <c r="E326" s="835" t="s">
        <v>3190</v>
      </c>
      <c r="F326" s="863" t="s">
        <v>3191</v>
      </c>
      <c r="G326" s="835" t="s">
        <v>3242</v>
      </c>
      <c r="H326" s="835" t="s">
        <v>3243</v>
      </c>
      <c r="I326" s="849">
        <v>27.879999160766602</v>
      </c>
      <c r="J326" s="849">
        <v>12</v>
      </c>
      <c r="K326" s="850">
        <v>334.55999755859375</v>
      </c>
    </row>
    <row r="327" spans="1:11" ht="14.4" customHeight="1" x14ac:dyDescent="0.3">
      <c r="A327" s="831" t="s">
        <v>553</v>
      </c>
      <c r="B327" s="832" t="s">
        <v>554</v>
      </c>
      <c r="C327" s="835" t="s">
        <v>580</v>
      </c>
      <c r="D327" s="863" t="s">
        <v>581</v>
      </c>
      <c r="E327" s="835" t="s">
        <v>3190</v>
      </c>
      <c r="F327" s="863" t="s">
        <v>3191</v>
      </c>
      <c r="G327" s="835" t="s">
        <v>3244</v>
      </c>
      <c r="H327" s="835" t="s">
        <v>3245</v>
      </c>
      <c r="I327" s="849">
        <v>28.734999656677246</v>
      </c>
      <c r="J327" s="849">
        <v>72</v>
      </c>
      <c r="K327" s="850">
        <v>2068.9200439453125</v>
      </c>
    </row>
    <row r="328" spans="1:11" ht="14.4" customHeight="1" x14ac:dyDescent="0.3">
      <c r="A328" s="831" t="s">
        <v>553</v>
      </c>
      <c r="B328" s="832" t="s">
        <v>554</v>
      </c>
      <c r="C328" s="835" t="s">
        <v>580</v>
      </c>
      <c r="D328" s="863" t="s">
        <v>581</v>
      </c>
      <c r="E328" s="835" t="s">
        <v>3190</v>
      </c>
      <c r="F328" s="863" t="s">
        <v>3191</v>
      </c>
      <c r="G328" s="835" t="s">
        <v>3576</v>
      </c>
      <c r="H328" s="835" t="s">
        <v>3577</v>
      </c>
      <c r="I328" s="849">
        <v>314.79998779296875</v>
      </c>
      <c r="J328" s="849">
        <v>1</v>
      </c>
      <c r="K328" s="850">
        <v>314.79998779296875</v>
      </c>
    </row>
    <row r="329" spans="1:11" ht="14.4" customHeight="1" x14ac:dyDescent="0.3">
      <c r="A329" s="831" t="s">
        <v>553</v>
      </c>
      <c r="B329" s="832" t="s">
        <v>554</v>
      </c>
      <c r="C329" s="835" t="s">
        <v>580</v>
      </c>
      <c r="D329" s="863" t="s">
        <v>581</v>
      </c>
      <c r="E329" s="835" t="s">
        <v>3190</v>
      </c>
      <c r="F329" s="863" t="s">
        <v>3191</v>
      </c>
      <c r="G329" s="835" t="s">
        <v>3578</v>
      </c>
      <c r="H329" s="835" t="s">
        <v>3579</v>
      </c>
      <c r="I329" s="849">
        <v>314.79998779296875</v>
      </c>
      <c r="J329" s="849">
        <v>1</v>
      </c>
      <c r="K329" s="850">
        <v>314.79998779296875</v>
      </c>
    </row>
    <row r="330" spans="1:11" ht="14.4" customHeight="1" x14ac:dyDescent="0.3">
      <c r="A330" s="831" t="s">
        <v>553</v>
      </c>
      <c r="B330" s="832" t="s">
        <v>554</v>
      </c>
      <c r="C330" s="835" t="s">
        <v>580</v>
      </c>
      <c r="D330" s="863" t="s">
        <v>581</v>
      </c>
      <c r="E330" s="835" t="s">
        <v>3190</v>
      </c>
      <c r="F330" s="863" t="s">
        <v>3191</v>
      </c>
      <c r="G330" s="835" t="s">
        <v>3580</v>
      </c>
      <c r="H330" s="835" t="s">
        <v>3581</v>
      </c>
      <c r="I330" s="849">
        <v>314.79998779296875</v>
      </c>
      <c r="J330" s="849">
        <v>1</v>
      </c>
      <c r="K330" s="850">
        <v>314.79998779296875</v>
      </c>
    </row>
    <row r="331" spans="1:11" ht="14.4" customHeight="1" x14ac:dyDescent="0.3">
      <c r="A331" s="831" t="s">
        <v>553</v>
      </c>
      <c r="B331" s="832" t="s">
        <v>554</v>
      </c>
      <c r="C331" s="835" t="s">
        <v>580</v>
      </c>
      <c r="D331" s="863" t="s">
        <v>581</v>
      </c>
      <c r="E331" s="835" t="s">
        <v>3246</v>
      </c>
      <c r="F331" s="863" t="s">
        <v>3247</v>
      </c>
      <c r="G331" s="835" t="s">
        <v>3248</v>
      </c>
      <c r="H331" s="835" t="s">
        <v>3249</v>
      </c>
      <c r="I331" s="849">
        <v>6.2899999618530273</v>
      </c>
      <c r="J331" s="849">
        <v>200</v>
      </c>
      <c r="K331" s="850">
        <v>1258</v>
      </c>
    </row>
    <row r="332" spans="1:11" ht="14.4" customHeight="1" x14ac:dyDescent="0.3">
      <c r="A332" s="831" t="s">
        <v>553</v>
      </c>
      <c r="B332" s="832" t="s">
        <v>554</v>
      </c>
      <c r="C332" s="835" t="s">
        <v>580</v>
      </c>
      <c r="D332" s="863" t="s">
        <v>581</v>
      </c>
      <c r="E332" s="835" t="s">
        <v>3246</v>
      </c>
      <c r="F332" s="863" t="s">
        <v>3247</v>
      </c>
      <c r="G332" s="835" t="s">
        <v>3582</v>
      </c>
      <c r="H332" s="835" t="s">
        <v>3583</v>
      </c>
      <c r="I332" s="849">
        <v>4.815000057220459</v>
      </c>
      <c r="J332" s="849">
        <v>400</v>
      </c>
      <c r="K332" s="850">
        <v>1926</v>
      </c>
    </row>
    <row r="333" spans="1:11" ht="14.4" customHeight="1" x14ac:dyDescent="0.3">
      <c r="A333" s="831" t="s">
        <v>553</v>
      </c>
      <c r="B333" s="832" t="s">
        <v>554</v>
      </c>
      <c r="C333" s="835" t="s">
        <v>580</v>
      </c>
      <c r="D333" s="863" t="s">
        <v>581</v>
      </c>
      <c r="E333" s="835" t="s">
        <v>3246</v>
      </c>
      <c r="F333" s="863" t="s">
        <v>3247</v>
      </c>
      <c r="G333" s="835" t="s">
        <v>3432</v>
      </c>
      <c r="H333" s="835" t="s">
        <v>3433</v>
      </c>
      <c r="I333" s="849">
        <v>9.9999997764825821E-3</v>
      </c>
      <c r="J333" s="849">
        <v>100</v>
      </c>
      <c r="K333" s="850">
        <v>1</v>
      </c>
    </row>
    <row r="334" spans="1:11" ht="14.4" customHeight="1" x14ac:dyDescent="0.3">
      <c r="A334" s="831" t="s">
        <v>553</v>
      </c>
      <c r="B334" s="832" t="s">
        <v>554</v>
      </c>
      <c r="C334" s="835" t="s">
        <v>580</v>
      </c>
      <c r="D334" s="863" t="s">
        <v>581</v>
      </c>
      <c r="E334" s="835" t="s">
        <v>3246</v>
      </c>
      <c r="F334" s="863" t="s">
        <v>3247</v>
      </c>
      <c r="G334" s="835" t="s">
        <v>3584</v>
      </c>
      <c r="H334" s="835" t="s">
        <v>3585</v>
      </c>
      <c r="I334" s="849">
        <v>2.7799999713897705</v>
      </c>
      <c r="J334" s="849">
        <v>510</v>
      </c>
      <c r="K334" s="850">
        <v>1417.7999877929687</v>
      </c>
    </row>
    <row r="335" spans="1:11" ht="14.4" customHeight="1" x14ac:dyDescent="0.3">
      <c r="A335" s="831" t="s">
        <v>553</v>
      </c>
      <c r="B335" s="832" t="s">
        <v>554</v>
      </c>
      <c r="C335" s="835" t="s">
        <v>580</v>
      </c>
      <c r="D335" s="863" t="s">
        <v>581</v>
      </c>
      <c r="E335" s="835" t="s">
        <v>3246</v>
      </c>
      <c r="F335" s="863" t="s">
        <v>3247</v>
      </c>
      <c r="G335" s="835" t="s">
        <v>3436</v>
      </c>
      <c r="H335" s="835" t="s">
        <v>3437</v>
      </c>
      <c r="I335" s="849">
        <v>15.925000190734863</v>
      </c>
      <c r="J335" s="849">
        <v>200</v>
      </c>
      <c r="K335" s="850">
        <v>3185</v>
      </c>
    </row>
    <row r="336" spans="1:11" ht="14.4" customHeight="1" x14ac:dyDescent="0.3">
      <c r="A336" s="831" t="s">
        <v>553</v>
      </c>
      <c r="B336" s="832" t="s">
        <v>554</v>
      </c>
      <c r="C336" s="835" t="s">
        <v>580</v>
      </c>
      <c r="D336" s="863" t="s">
        <v>581</v>
      </c>
      <c r="E336" s="835" t="s">
        <v>3246</v>
      </c>
      <c r="F336" s="863" t="s">
        <v>3247</v>
      </c>
      <c r="G336" s="835" t="s">
        <v>3586</v>
      </c>
      <c r="H336" s="835" t="s">
        <v>3587</v>
      </c>
      <c r="I336" s="849">
        <v>64.120002746582031</v>
      </c>
      <c r="J336" s="849">
        <v>2</v>
      </c>
      <c r="K336" s="850">
        <v>128.24000549316406</v>
      </c>
    </row>
    <row r="337" spans="1:11" ht="14.4" customHeight="1" x14ac:dyDescent="0.3">
      <c r="A337" s="831" t="s">
        <v>553</v>
      </c>
      <c r="B337" s="832" t="s">
        <v>554</v>
      </c>
      <c r="C337" s="835" t="s">
        <v>580</v>
      </c>
      <c r="D337" s="863" t="s">
        <v>581</v>
      </c>
      <c r="E337" s="835" t="s">
        <v>3246</v>
      </c>
      <c r="F337" s="863" t="s">
        <v>3247</v>
      </c>
      <c r="G337" s="835" t="s">
        <v>3438</v>
      </c>
      <c r="H337" s="835" t="s">
        <v>3439</v>
      </c>
      <c r="I337" s="849">
        <v>6.1500000953674316</v>
      </c>
      <c r="J337" s="849">
        <v>800</v>
      </c>
      <c r="K337" s="850">
        <v>4920</v>
      </c>
    </row>
    <row r="338" spans="1:11" ht="14.4" customHeight="1" x14ac:dyDescent="0.3">
      <c r="A338" s="831" t="s">
        <v>553</v>
      </c>
      <c r="B338" s="832" t="s">
        <v>554</v>
      </c>
      <c r="C338" s="835" t="s">
        <v>580</v>
      </c>
      <c r="D338" s="863" t="s">
        <v>581</v>
      </c>
      <c r="E338" s="835" t="s">
        <v>3246</v>
      </c>
      <c r="F338" s="863" t="s">
        <v>3247</v>
      </c>
      <c r="G338" s="835" t="s">
        <v>3260</v>
      </c>
      <c r="H338" s="835" t="s">
        <v>3261</v>
      </c>
      <c r="I338" s="849">
        <v>3.4600000381469727</v>
      </c>
      <c r="J338" s="849">
        <v>240</v>
      </c>
      <c r="K338" s="850">
        <v>830.4000244140625</v>
      </c>
    </row>
    <row r="339" spans="1:11" ht="14.4" customHeight="1" x14ac:dyDescent="0.3">
      <c r="A339" s="831" t="s">
        <v>553</v>
      </c>
      <c r="B339" s="832" t="s">
        <v>554</v>
      </c>
      <c r="C339" s="835" t="s">
        <v>580</v>
      </c>
      <c r="D339" s="863" t="s">
        <v>581</v>
      </c>
      <c r="E339" s="835" t="s">
        <v>3246</v>
      </c>
      <c r="F339" s="863" t="s">
        <v>3247</v>
      </c>
      <c r="G339" s="835" t="s">
        <v>3268</v>
      </c>
      <c r="H339" s="835" t="s">
        <v>3269</v>
      </c>
      <c r="I339" s="849">
        <v>13.199999809265137</v>
      </c>
      <c r="J339" s="849">
        <v>10</v>
      </c>
      <c r="K339" s="850">
        <v>132</v>
      </c>
    </row>
    <row r="340" spans="1:11" ht="14.4" customHeight="1" x14ac:dyDescent="0.3">
      <c r="A340" s="831" t="s">
        <v>553</v>
      </c>
      <c r="B340" s="832" t="s">
        <v>554</v>
      </c>
      <c r="C340" s="835" t="s">
        <v>580</v>
      </c>
      <c r="D340" s="863" t="s">
        <v>581</v>
      </c>
      <c r="E340" s="835" t="s">
        <v>3246</v>
      </c>
      <c r="F340" s="863" t="s">
        <v>3247</v>
      </c>
      <c r="G340" s="835" t="s">
        <v>3270</v>
      </c>
      <c r="H340" s="835" t="s">
        <v>3271</v>
      </c>
      <c r="I340" s="849">
        <v>13.199999809265137</v>
      </c>
      <c r="J340" s="849">
        <v>10</v>
      </c>
      <c r="K340" s="850">
        <v>132</v>
      </c>
    </row>
    <row r="341" spans="1:11" ht="14.4" customHeight="1" x14ac:dyDescent="0.3">
      <c r="A341" s="831" t="s">
        <v>553</v>
      </c>
      <c r="B341" s="832" t="s">
        <v>554</v>
      </c>
      <c r="C341" s="835" t="s">
        <v>580</v>
      </c>
      <c r="D341" s="863" t="s">
        <v>581</v>
      </c>
      <c r="E341" s="835" t="s">
        <v>3246</v>
      </c>
      <c r="F341" s="863" t="s">
        <v>3247</v>
      </c>
      <c r="G341" s="835" t="s">
        <v>3588</v>
      </c>
      <c r="H341" s="835" t="s">
        <v>3589</v>
      </c>
      <c r="I341" s="849">
        <v>108.875</v>
      </c>
      <c r="J341" s="849">
        <v>12</v>
      </c>
      <c r="K341" s="850">
        <v>1306.5599975585937</v>
      </c>
    </row>
    <row r="342" spans="1:11" ht="14.4" customHeight="1" x14ac:dyDescent="0.3">
      <c r="A342" s="831" t="s">
        <v>553</v>
      </c>
      <c r="B342" s="832" t="s">
        <v>554</v>
      </c>
      <c r="C342" s="835" t="s">
        <v>580</v>
      </c>
      <c r="D342" s="863" t="s">
        <v>581</v>
      </c>
      <c r="E342" s="835" t="s">
        <v>3246</v>
      </c>
      <c r="F342" s="863" t="s">
        <v>3247</v>
      </c>
      <c r="G342" s="835" t="s">
        <v>3274</v>
      </c>
      <c r="H342" s="835" t="s">
        <v>3275</v>
      </c>
      <c r="I342" s="849">
        <v>9.6800003051757812</v>
      </c>
      <c r="J342" s="849">
        <v>400</v>
      </c>
      <c r="K342" s="850">
        <v>3872</v>
      </c>
    </row>
    <row r="343" spans="1:11" ht="14.4" customHeight="1" x14ac:dyDescent="0.3">
      <c r="A343" s="831" t="s">
        <v>553</v>
      </c>
      <c r="B343" s="832" t="s">
        <v>554</v>
      </c>
      <c r="C343" s="835" t="s">
        <v>580</v>
      </c>
      <c r="D343" s="863" t="s">
        <v>581</v>
      </c>
      <c r="E343" s="835" t="s">
        <v>3246</v>
      </c>
      <c r="F343" s="863" t="s">
        <v>3247</v>
      </c>
      <c r="G343" s="835" t="s">
        <v>3448</v>
      </c>
      <c r="H343" s="835" t="s">
        <v>3449</v>
      </c>
      <c r="I343" s="849">
        <v>4.619999885559082</v>
      </c>
      <c r="J343" s="849">
        <v>30</v>
      </c>
      <c r="K343" s="850">
        <v>138.60000610351562</v>
      </c>
    </row>
    <row r="344" spans="1:11" ht="14.4" customHeight="1" x14ac:dyDescent="0.3">
      <c r="A344" s="831" t="s">
        <v>553</v>
      </c>
      <c r="B344" s="832" t="s">
        <v>554</v>
      </c>
      <c r="C344" s="835" t="s">
        <v>580</v>
      </c>
      <c r="D344" s="863" t="s">
        <v>581</v>
      </c>
      <c r="E344" s="835" t="s">
        <v>3246</v>
      </c>
      <c r="F344" s="863" t="s">
        <v>3247</v>
      </c>
      <c r="G344" s="835" t="s">
        <v>3590</v>
      </c>
      <c r="H344" s="835" t="s">
        <v>3591</v>
      </c>
      <c r="I344" s="849">
        <v>413.17001342773437</v>
      </c>
      <c r="J344" s="849">
        <v>6</v>
      </c>
      <c r="K344" s="850">
        <v>2479</v>
      </c>
    </row>
    <row r="345" spans="1:11" ht="14.4" customHeight="1" x14ac:dyDescent="0.3">
      <c r="A345" s="831" t="s">
        <v>553</v>
      </c>
      <c r="B345" s="832" t="s">
        <v>554</v>
      </c>
      <c r="C345" s="835" t="s">
        <v>580</v>
      </c>
      <c r="D345" s="863" t="s">
        <v>581</v>
      </c>
      <c r="E345" s="835" t="s">
        <v>3246</v>
      </c>
      <c r="F345" s="863" t="s">
        <v>3247</v>
      </c>
      <c r="G345" s="835" t="s">
        <v>3592</v>
      </c>
      <c r="H345" s="835" t="s">
        <v>3593</v>
      </c>
      <c r="I345" s="849">
        <v>38.589998245239258</v>
      </c>
      <c r="J345" s="849">
        <v>280</v>
      </c>
      <c r="K345" s="850">
        <v>10808.400390625</v>
      </c>
    </row>
    <row r="346" spans="1:11" ht="14.4" customHeight="1" x14ac:dyDescent="0.3">
      <c r="A346" s="831" t="s">
        <v>553</v>
      </c>
      <c r="B346" s="832" t="s">
        <v>554</v>
      </c>
      <c r="C346" s="835" t="s">
        <v>580</v>
      </c>
      <c r="D346" s="863" t="s">
        <v>581</v>
      </c>
      <c r="E346" s="835" t="s">
        <v>3246</v>
      </c>
      <c r="F346" s="863" t="s">
        <v>3247</v>
      </c>
      <c r="G346" s="835" t="s">
        <v>3282</v>
      </c>
      <c r="H346" s="835" t="s">
        <v>3283</v>
      </c>
      <c r="I346" s="849">
        <v>11.739999771118164</v>
      </c>
      <c r="J346" s="849">
        <v>30</v>
      </c>
      <c r="K346" s="850">
        <v>352.20001220703125</v>
      </c>
    </row>
    <row r="347" spans="1:11" ht="14.4" customHeight="1" x14ac:dyDescent="0.3">
      <c r="A347" s="831" t="s">
        <v>553</v>
      </c>
      <c r="B347" s="832" t="s">
        <v>554</v>
      </c>
      <c r="C347" s="835" t="s">
        <v>580</v>
      </c>
      <c r="D347" s="863" t="s">
        <v>581</v>
      </c>
      <c r="E347" s="835" t="s">
        <v>3246</v>
      </c>
      <c r="F347" s="863" t="s">
        <v>3247</v>
      </c>
      <c r="G347" s="835" t="s">
        <v>3286</v>
      </c>
      <c r="H347" s="835" t="s">
        <v>3287</v>
      </c>
      <c r="I347" s="849">
        <v>5.320000171661377</v>
      </c>
      <c r="J347" s="849">
        <v>200</v>
      </c>
      <c r="K347" s="850">
        <v>1064.2000122070312</v>
      </c>
    </row>
    <row r="348" spans="1:11" ht="14.4" customHeight="1" x14ac:dyDescent="0.3">
      <c r="A348" s="831" t="s">
        <v>553</v>
      </c>
      <c r="B348" s="832" t="s">
        <v>554</v>
      </c>
      <c r="C348" s="835" t="s">
        <v>580</v>
      </c>
      <c r="D348" s="863" t="s">
        <v>581</v>
      </c>
      <c r="E348" s="835" t="s">
        <v>3246</v>
      </c>
      <c r="F348" s="863" t="s">
        <v>3247</v>
      </c>
      <c r="G348" s="835" t="s">
        <v>3594</v>
      </c>
      <c r="H348" s="835" t="s">
        <v>3595</v>
      </c>
      <c r="I348" s="849">
        <v>1476</v>
      </c>
      <c r="J348" s="849">
        <v>2</v>
      </c>
      <c r="K348" s="850">
        <v>2952</v>
      </c>
    </row>
    <row r="349" spans="1:11" ht="14.4" customHeight="1" x14ac:dyDescent="0.3">
      <c r="A349" s="831" t="s">
        <v>553</v>
      </c>
      <c r="B349" s="832" t="s">
        <v>554</v>
      </c>
      <c r="C349" s="835" t="s">
        <v>580</v>
      </c>
      <c r="D349" s="863" t="s">
        <v>581</v>
      </c>
      <c r="E349" s="835" t="s">
        <v>3246</v>
      </c>
      <c r="F349" s="863" t="s">
        <v>3247</v>
      </c>
      <c r="G349" s="835" t="s">
        <v>3288</v>
      </c>
      <c r="H349" s="835" t="s">
        <v>3289</v>
      </c>
      <c r="I349" s="849">
        <v>9.1999998092651367</v>
      </c>
      <c r="J349" s="849">
        <v>600</v>
      </c>
      <c r="K349" s="850">
        <v>5520</v>
      </c>
    </row>
    <row r="350" spans="1:11" ht="14.4" customHeight="1" x14ac:dyDescent="0.3">
      <c r="A350" s="831" t="s">
        <v>553</v>
      </c>
      <c r="B350" s="832" t="s">
        <v>554</v>
      </c>
      <c r="C350" s="835" t="s">
        <v>580</v>
      </c>
      <c r="D350" s="863" t="s">
        <v>581</v>
      </c>
      <c r="E350" s="835" t="s">
        <v>3246</v>
      </c>
      <c r="F350" s="863" t="s">
        <v>3247</v>
      </c>
      <c r="G350" s="835" t="s">
        <v>3596</v>
      </c>
      <c r="H350" s="835" t="s">
        <v>3597</v>
      </c>
      <c r="I350" s="849">
        <v>58.369998931884766</v>
      </c>
      <c r="J350" s="849">
        <v>100</v>
      </c>
      <c r="K350" s="850">
        <v>5837</v>
      </c>
    </row>
    <row r="351" spans="1:11" ht="14.4" customHeight="1" x14ac:dyDescent="0.3">
      <c r="A351" s="831" t="s">
        <v>553</v>
      </c>
      <c r="B351" s="832" t="s">
        <v>554</v>
      </c>
      <c r="C351" s="835" t="s">
        <v>580</v>
      </c>
      <c r="D351" s="863" t="s">
        <v>581</v>
      </c>
      <c r="E351" s="835" t="s">
        <v>3246</v>
      </c>
      <c r="F351" s="863" t="s">
        <v>3247</v>
      </c>
      <c r="G351" s="835" t="s">
        <v>3292</v>
      </c>
      <c r="H351" s="835" t="s">
        <v>3293</v>
      </c>
      <c r="I351" s="849">
        <v>6.3000001907348633</v>
      </c>
      <c r="J351" s="849">
        <v>10</v>
      </c>
      <c r="K351" s="850">
        <v>63</v>
      </c>
    </row>
    <row r="352" spans="1:11" ht="14.4" customHeight="1" x14ac:dyDescent="0.3">
      <c r="A352" s="831" t="s">
        <v>553</v>
      </c>
      <c r="B352" s="832" t="s">
        <v>554</v>
      </c>
      <c r="C352" s="835" t="s">
        <v>580</v>
      </c>
      <c r="D352" s="863" t="s">
        <v>581</v>
      </c>
      <c r="E352" s="835" t="s">
        <v>3246</v>
      </c>
      <c r="F352" s="863" t="s">
        <v>3247</v>
      </c>
      <c r="G352" s="835" t="s">
        <v>3598</v>
      </c>
      <c r="H352" s="835" t="s">
        <v>3599</v>
      </c>
      <c r="I352" s="849">
        <v>143.47999572753906</v>
      </c>
      <c r="J352" s="849">
        <v>20</v>
      </c>
      <c r="K352" s="850">
        <v>2869.570068359375</v>
      </c>
    </row>
    <row r="353" spans="1:11" ht="14.4" customHeight="1" x14ac:dyDescent="0.3">
      <c r="A353" s="831" t="s">
        <v>553</v>
      </c>
      <c r="B353" s="832" t="s">
        <v>554</v>
      </c>
      <c r="C353" s="835" t="s">
        <v>580</v>
      </c>
      <c r="D353" s="863" t="s">
        <v>581</v>
      </c>
      <c r="E353" s="835" t="s">
        <v>3246</v>
      </c>
      <c r="F353" s="863" t="s">
        <v>3247</v>
      </c>
      <c r="G353" s="835" t="s">
        <v>3600</v>
      </c>
      <c r="H353" s="835" t="s">
        <v>3601</v>
      </c>
      <c r="I353" s="849">
        <v>268.6199951171875</v>
      </c>
      <c r="J353" s="849">
        <v>26</v>
      </c>
      <c r="K353" s="850">
        <v>6984.119873046875</v>
      </c>
    </row>
    <row r="354" spans="1:11" ht="14.4" customHeight="1" x14ac:dyDescent="0.3">
      <c r="A354" s="831" t="s">
        <v>553</v>
      </c>
      <c r="B354" s="832" t="s">
        <v>554</v>
      </c>
      <c r="C354" s="835" t="s">
        <v>580</v>
      </c>
      <c r="D354" s="863" t="s">
        <v>581</v>
      </c>
      <c r="E354" s="835" t="s">
        <v>3246</v>
      </c>
      <c r="F354" s="863" t="s">
        <v>3247</v>
      </c>
      <c r="G354" s="835" t="s">
        <v>3294</v>
      </c>
      <c r="H354" s="835" t="s">
        <v>3295</v>
      </c>
      <c r="I354" s="849">
        <v>6.1700000762939453</v>
      </c>
      <c r="J354" s="849">
        <v>250</v>
      </c>
      <c r="K354" s="850">
        <v>1542.5</v>
      </c>
    </row>
    <row r="355" spans="1:11" ht="14.4" customHeight="1" x14ac:dyDescent="0.3">
      <c r="A355" s="831" t="s">
        <v>553</v>
      </c>
      <c r="B355" s="832" t="s">
        <v>554</v>
      </c>
      <c r="C355" s="835" t="s">
        <v>580</v>
      </c>
      <c r="D355" s="863" t="s">
        <v>581</v>
      </c>
      <c r="E355" s="835" t="s">
        <v>3246</v>
      </c>
      <c r="F355" s="863" t="s">
        <v>3247</v>
      </c>
      <c r="G355" s="835" t="s">
        <v>3296</v>
      </c>
      <c r="H355" s="835" t="s">
        <v>3297</v>
      </c>
      <c r="I355" s="849">
        <v>34.5</v>
      </c>
      <c r="J355" s="849">
        <v>20</v>
      </c>
      <c r="K355" s="850">
        <v>690</v>
      </c>
    </row>
    <row r="356" spans="1:11" ht="14.4" customHeight="1" x14ac:dyDescent="0.3">
      <c r="A356" s="831" t="s">
        <v>553</v>
      </c>
      <c r="B356" s="832" t="s">
        <v>554</v>
      </c>
      <c r="C356" s="835" t="s">
        <v>580</v>
      </c>
      <c r="D356" s="863" t="s">
        <v>581</v>
      </c>
      <c r="E356" s="835" t="s">
        <v>3246</v>
      </c>
      <c r="F356" s="863" t="s">
        <v>3247</v>
      </c>
      <c r="G356" s="835" t="s">
        <v>3602</v>
      </c>
      <c r="H356" s="835" t="s">
        <v>3603</v>
      </c>
      <c r="I356" s="849">
        <v>5.8400001525878906</v>
      </c>
      <c r="J356" s="849">
        <v>30</v>
      </c>
      <c r="K356" s="850">
        <v>175.14999389648437</v>
      </c>
    </row>
    <row r="357" spans="1:11" ht="14.4" customHeight="1" x14ac:dyDescent="0.3">
      <c r="A357" s="831" t="s">
        <v>553</v>
      </c>
      <c r="B357" s="832" t="s">
        <v>554</v>
      </c>
      <c r="C357" s="835" t="s">
        <v>580</v>
      </c>
      <c r="D357" s="863" t="s">
        <v>581</v>
      </c>
      <c r="E357" s="835" t="s">
        <v>3246</v>
      </c>
      <c r="F357" s="863" t="s">
        <v>3247</v>
      </c>
      <c r="G357" s="835" t="s">
        <v>3302</v>
      </c>
      <c r="H357" s="835" t="s">
        <v>3303</v>
      </c>
      <c r="I357" s="849">
        <v>9.6800003051757812</v>
      </c>
      <c r="J357" s="849">
        <v>20</v>
      </c>
      <c r="K357" s="850">
        <v>193.60000610351562</v>
      </c>
    </row>
    <row r="358" spans="1:11" ht="14.4" customHeight="1" x14ac:dyDescent="0.3">
      <c r="A358" s="831" t="s">
        <v>553</v>
      </c>
      <c r="B358" s="832" t="s">
        <v>554</v>
      </c>
      <c r="C358" s="835" t="s">
        <v>580</v>
      </c>
      <c r="D358" s="863" t="s">
        <v>581</v>
      </c>
      <c r="E358" s="835" t="s">
        <v>3246</v>
      </c>
      <c r="F358" s="863" t="s">
        <v>3247</v>
      </c>
      <c r="G358" s="835" t="s">
        <v>3304</v>
      </c>
      <c r="H358" s="835" t="s">
        <v>3305</v>
      </c>
      <c r="I358" s="849">
        <v>197.57000732421875</v>
      </c>
      <c r="J358" s="849">
        <v>12</v>
      </c>
      <c r="K358" s="850">
        <v>2370.840087890625</v>
      </c>
    </row>
    <row r="359" spans="1:11" ht="14.4" customHeight="1" x14ac:dyDescent="0.3">
      <c r="A359" s="831" t="s">
        <v>553</v>
      </c>
      <c r="B359" s="832" t="s">
        <v>554</v>
      </c>
      <c r="C359" s="835" t="s">
        <v>580</v>
      </c>
      <c r="D359" s="863" t="s">
        <v>581</v>
      </c>
      <c r="E359" s="835" t="s">
        <v>3246</v>
      </c>
      <c r="F359" s="863" t="s">
        <v>3247</v>
      </c>
      <c r="G359" s="835" t="s">
        <v>3306</v>
      </c>
      <c r="H359" s="835" t="s">
        <v>3307</v>
      </c>
      <c r="I359" s="849">
        <v>1.0900000333786011</v>
      </c>
      <c r="J359" s="849">
        <v>4200</v>
      </c>
      <c r="K359" s="850">
        <v>4578</v>
      </c>
    </row>
    <row r="360" spans="1:11" ht="14.4" customHeight="1" x14ac:dyDescent="0.3">
      <c r="A360" s="831" t="s">
        <v>553</v>
      </c>
      <c r="B360" s="832" t="s">
        <v>554</v>
      </c>
      <c r="C360" s="835" t="s">
        <v>580</v>
      </c>
      <c r="D360" s="863" t="s">
        <v>581</v>
      </c>
      <c r="E360" s="835" t="s">
        <v>3246</v>
      </c>
      <c r="F360" s="863" t="s">
        <v>3247</v>
      </c>
      <c r="G360" s="835" t="s">
        <v>3308</v>
      </c>
      <c r="H360" s="835" t="s">
        <v>3309</v>
      </c>
      <c r="I360" s="849">
        <v>0.47499999403953552</v>
      </c>
      <c r="J360" s="849">
        <v>1800</v>
      </c>
      <c r="K360" s="850">
        <v>856</v>
      </c>
    </row>
    <row r="361" spans="1:11" ht="14.4" customHeight="1" x14ac:dyDescent="0.3">
      <c r="A361" s="831" t="s">
        <v>553</v>
      </c>
      <c r="B361" s="832" t="s">
        <v>554</v>
      </c>
      <c r="C361" s="835" t="s">
        <v>580</v>
      </c>
      <c r="D361" s="863" t="s">
        <v>581</v>
      </c>
      <c r="E361" s="835" t="s">
        <v>3246</v>
      </c>
      <c r="F361" s="863" t="s">
        <v>3247</v>
      </c>
      <c r="G361" s="835" t="s">
        <v>3310</v>
      </c>
      <c r="H361" s="835" t="s">
        <v>3311</v>
      </c>
      <c r="I361" s="849">
        <v>1.6749999523162842</v>
      </c>
      <c r="J361" s="849">
        <v>2600</v>
      </c>
      <c r="K361" s="850">
        <v>4352</v>
      </c>
    </row>
    <row r="362" spans="1:11" ht="14.4" customHeight="1" x14ac:dyDescent="0.3">
      <c r="A362" s="831" t="s">
        <v>553</v>
      </c>
      <c r="B362" s="832" t="s">
        <v>554</v>
      </c>
      <c r="C362" s="835" t="s">
        <v>580</v>
      </c>
      <c r="D362" s="863" t="s">
        <v>581</v>
      </c>
      <c r="E362" s="835" t="s">
        <v>3246</v>
      </c>
      <c r="F362" s="863" t="s">
        <v>3247</v>
      </c>
      <c r="G362" s="835" t="s">
        <v>3312</v>
      </c>
      <c r="H362" s="835" t="s">
        <v>3313</v>
      </c>
      <c r="I362" s="849">
        <v>0.67000001668930054</v>
      </c>
      <c r="J362" s="849">
        <v>3200</v>
      </c>
      <c r="K362" s="850">
        <v>2144</v>
      </c>
    </row>
    <row r="363" spans="1:11" ht="14.4" customHeight="1" x14ac:dyDescent="0.3">
      <c r="A363" s="831" t="s">
        <v>553</v>
      </c>
      <c r="B363" s="832" t="s">
        <v>554</v>
      </c>
      <c r="C363" s="835" t="s">
        <v>580</v>
      </c>
      <c r="D363" s="863" t="s">
        <v>581</v>
      </c>
      <c r="E363" s="835" t="s">
        <v>3246</v>
      </c>
      <c r="F363" s="863" t="s">
        <v>3247</v>
      </c>
      <c r="G363" s="835" t="s">
        <v>3314</v>
      </c>
      <c r="H363" s="835" t="s">
        <v>3315</v>
      </c>
      <c r="I363" s="849">
        <v>1.5</v>
      </c>
      <c r="J363" s="849">
        <v>100</v>
      </c>
      <c r="K363" s="850">
        <v>150</v>
      </c>
    </row>
    <row r="364" spans="1:11" ht="14.4" customHeight="1" x14ac:dyDescent="0.3">
      <c r="A364" s="831" t="s">
        <v>553</v>
      </c>
      <c r="B364" s="832" t="s">
        <v>554</v>
      </c>
      <c r="C364" s="835" t="s">
        <v>580</v>
      </c>
      <c r="D364" s="863" t="s">
        <v>581</v>
      </c>
      <c r="E364" s="835" t="s">
        <v>3246</v>
      </c>
      <c r="F364" s="863" t="s">
        <v>3247</v>
      </c>
      <c r="G364" s="835" t="s">
        <v>3460</v>
      </c>
      <c r="H364" s="835" t="s">
        <v>3461</v>
      </c>
      <c r="I364" s="849">
        <v>7.429999828338623</v>
      </c>
      <c r="J364" s="849">
        <v>500</v>
      </c>
      <c r="K364" s="850">
        <v>3715</v>
      </c>
    </row>
    <row r="365" spans="1:11" ht="14.4" customHeight="1" x14ac:dyDescent="0.3">
      <c r="A365" s="831" t="s">
        <v>553</v>
      </c>
      <c r="B365" s="832" t="s">
        <v>554</v>
      </c>
      <c r="C365" s="835" t="s">
        <v>580</v>
      </c>
      <c r="D365" s="863" t="s">
        <v>581</v>
      </c>
      <c r="E365" s="835" t="s">
        <v>3246</v>
      </c>
      <c r="F365" s="863" t="s">
        <v>3247</v>
      </c>
      <c r="G365" s="835" t="s">
        <v>3318</v>
      </c>
      <c r="H365" s="835" t="s">
        <v>3319</v>
      </c>
      <c r="I365" s="849">
        <v>2.1800000667572021</v>
      </c>
      <c r="J365" s="849">
        <v>600</v>
      </c>
      <c r="K365" s="850">
        <v>1308</v>
      </c>
    </row>
    <row r="366" spans="1:11" ht="14.4" customHeight="1" x14ac:dyDescent="0.3">
      <c r="A366" s="831" t="s">
        <v>553</v>
      </c>
      <c r="B366" s="832" t="s">
        <v>554</v>
      </c>
      <c r="C366" s="835" t="s">
        <v>580</v>
      </c>
      <c r="D366" s="863" t="s">
        <v>581</v>
      </c>
      <c r="E366" s="835" t="s">
        <v>3246</v>
      </c>
      <c r="F366" s="863" t="s">
        <v>3247</v>
      </c>
      <c r="G366" s="835" t="s">
        <v>3464</v>
      </c>
      <c r="H366" s="835" t="s">
        <v>3465</v>
      </c>
      <c r="I366" s="849">
        <v>15.039999961853027</v>
      </c>
      <c r="J366" s="849">
        <v>30</v>
      </c>
      <c r="K366" s="850">
        <v>451.20001220703125</v>
      </c>
    </row>
    <row r="367" spans="1:11" ht="14.4" customHeight="1" x14ac:dyDescent="0.3">
      <c r="A367" s="831" t="s">
        <v>553</v>
      </c>
      <c r="B367" s="832" t="s">
        <v>554</v>
      </c>
      <c r="C367" s="835" t="s">
        <v>580</v>
      </c>
      <c r="D367" s="863" t="s">
        <v>581</v>
      </c>
      <c r="E367" s="835" t="s">
        <v>3246</v>
      </c>
      <c r="F367" s="863" t="s">
        <v>3247</v>
      </c>
      <c r="G367" s="835" t="s">
        <v>3320</v>
      </c>
      <c r="H367" s="835" t="s">
        <v>3321</v>
      </c>
      <c r="I367" s="849">
        <v>6.2300000190734863</v>
      </c>
      <c r="J367" s="849">
        <v>90</v>
      </c>
      <c r="K367" s="850">
        <v>560.70001220703125</v>
      </c>
    </row>
    <row r="368" spans="1:11" ht="14.4" customHeight="1" x14ac:dyDescent="0.3">
      <c r="A368" s="831" t="s">
        <v>553</v>
      </c>
      <c r="B368" s="832" t="s">
        <v>554</v>
      </c>
      <c r="C368" s="835" t="s">
        <v>580</v>
      </c>
      <c r="D368" s="863" t="s">
        <v>581</v>
      </c>
      <c r="E368" s="835" t="s">
        <v>3246</v>
      </c>
      <c r="F368" s="863" t="s">
        <v>3247</v>
      </c>
      <c r="G368" s="835" t="s">
        <v>3604</v>
      </c>
      <c r="H368" s="835" t="s">
        <v>3605</v>
      </c>
      <c r="I368" s="849">
        <v>471.89999389648437</v>
      </c>
      <c r="J368" s="849">
        <v>5</v>
      </c>
      <c r="K368" s="850">
        <v>2359.5</v>
      </c>
    </row>
    <row r="369" spans="1:11" ht="14.4" customHeight="1" x14ac:dyDescent="0.3">
      <c r="A369" s="831" t="s">
        <v>553</v>
      </c>
      <c r="B369" s="832" t="s">
        <v>554</v>
      </c>
      <c r="C369" s="835" t="s">
        <v>580</v>
      </c>
      <c r="D369" s="863" t="s">
        <v>581</v>
      </c>
      <c r="E369" s="835" t="s">
        <v>3246</v>
      </c>
      <c r="F369" s="863" t="s">
        <v>3247</v>
      </c>
      <c r="G369" s="835" t="s">
        <v>3606</v>
      </c>
      <c r="H369" s="835" t="s">
        <v>3607</v>
      </c>
      <c r="I369" s="849">
        <v>168.19000244140625</v>
      </c>
      <c r="J369" s="849">
        <v>10</v>
      </c>
      <c r="K369" s="850">
        <v>1681.9000244140625</v>
      </c>
    </row>
    <row r="370" spans="1:11" ht="14.4" customHeight="1" x14ac:dyDescent="0.3">
      <c r="A370" s="831" t="s">
        <v>553</v>
      </c>
      <c r="B370" s="832" t="s">
        <v>554</v>
      </c>
      <c r="C370" s="835" t="s">
        <v>580</v>
      </c>
      <c r="D370" s="863" t="s">
        <v>581</v>
      </c>
      <c r="E370" s="835" t="s">
        <v>3246</v>
      </c>
      <c r="F370" s="863" t="s">
        <v>3247</v>
      </c>
      <c r="G370" s="835" t="s">
        <v>3322</v>
      </c>
      <c r="H370" s="835" t="s">
        <v>3323</v>
      </c>
      <c r="I370" s="849">
        <v>1.0299999713897705</v>
      </c>
      <c r="J370" s="849">
        <v>150</v>
      </c>
      <c r="K370" s="850">
        <v>154.5</v>
      </c>
    </row>
    <row r="371" spans="1:11" ht="14.4" customHeight="1" x14ac:dyDescent="0.3">
      <c r="A371" s="831" t="s">
        <v>553</v>
      </c>
      <c r="B371" s="832" t="s">
        <v>554</v>
      </c>
      <c r="C371" s="835" t="s">
        <v>580</v>
      </c>
      <c r="D371" s="863" t="s">
        <v>581</v>
      </c>
      <c r="E371" s="835" t="s">
        <v>3246</v>
      </c>
      <c r="F371" s="863" t="s">
        <v>3247</v>
      </c>
      <c r="G371" s="835" t="s">
        <v>3324</v>
      </c>
      <c r="H371" s="835" t="s">
        <v>3325</v>
      </c>
      <c r="I371" s="849">
        <v>3.130000114440918</v>
      </c>
      <c r="J371" s="849">
        <v>100</v>
      </c>
      <c r="K371" s="850">
        <v>313</v>
      </c>
    </row>
    <row r="372" spans="1:11" ht="14.4" customHeight="1" x14ac:dyDescent="0.3">
      <c r="A372" s="831" t="s">
        <v>553</v>
      </c>
      <c r="B372" s="832" t="s">
        <v>554</v>
      </c>
      <c r="C372" s="835" t="s">
        <v>580</v>
      </c>
      <c r="D372" s="863" t="s">
        <v>581</v>
      </c>
      <c r="E372" s="835" t="s">
        <v>3246</v>
      </c>
      <c r="F372" s="863" t="s">
        <v>3247</v>
      </c>
      <c r="G372" s="835" t="s">
        <v>3326</v>
      </c>
      <c r="H372" s="835" t="s">
        <v>3327</v>
      </c>
      <c r="I372" s="849">
        <v>0.4699999988079071</v>
      </c>
      <c r="J372" s="849">
        <v>1200</v>
      </c>
      <c r="K372" s="850">
        <v>564</v>
      </c>
    </row>
    <row r="373" spans="1:11" ht="14.4" customHeight="1" x14ac:dyDescent="0.3">
      <c r="A373" s="831" t="s">
        <v>553</v>
      </c>
      <c r="B373" s="832" t="s">
        <v>554</v>
      </c>
      <c r="C373" s="835" t="s">
        <v>580</v>
      </c>
      <c r="D373" s="863" t="s">
        <v>581</v>
      </c>
      <c r="E373" s="835" t="s">
        <v>3246</v>
      </c>
      <c r="F373" s="863" t="s">
        <v>3247</v>
      </c>
      <c r="G373" s="835" t="s">
        <v>3328</v>
      </c>
      <c r="H373" s="835" t="s">
        <v>3329</v>
      </c>
      <c r="I373" s="849">
        <v>2.369999885559082</v>
      </c>
      <c r="J373" s="849">
        <v>30</v>
      </c>
      <c r="K373" s="850">
        <v>71.099998474121094</v>
      </c>
    </row>
    <row r="374" spans="1:11" ht="14.4" customHeight="1" x14ac:dyDescent="0.3">
      <c r="A374" s="831" t="s">
        <v>553</v>
      </c>
      <c r="B374" s="832" t="s">
        <v>554</v>
      </c>
      <c r="C374" s="835" t="s">
        <v>580</v>
      </c>
      <c r="D374" s="863" t="s">
        <v>581</v>
      </c>
      <c r="E374" s="835" t="s">
        <v>3246</v>
      </c>
      <c r="F374" s="863" t="s">
        <v>3247</v>
      </c>
      <c r="G374" s="835" t="s">
        <v>3330</v>
      </c>
      <c r="H374" s="835" t="s">
        <v>3331</v>
      </c>
      <c r="I374" s="849">
        <v>1.9850000143051147</v>
      </c>
      <c r="J374" s="849">
        <v>600</v>
      </c>
      <c r="K374" s="850">
        <v>1191.5</v>
      </c>
    </row>
    <row r="375" spans="1:11" ht="14.4" customHeight="1" x14ac:dyDescent="0.3">
      <c r="A375" s="831" t="s">
        <v>553</v>
      </c>
      <c r="B375" s="832" t="s">
        <v>554</v>
      </c>
      <c r="C375" s="835" t="s">
        <v>580</v>
      </c>
      <c r="D375" s="863" t="s">
        <v>581</v>
      </c>
      <c r="E375" s="835" t="s">
        <v>3246</v>
      </c>
      <c r="F375" s="863" t="s">
        <v>3247</v>
      </c>
      <c r="G375" s="835" t="s">
        <v>3334</v>
      </c>
      <c r="H375" s="835" t="s">
        <v>3335</v>
      </c>
      <c r="I375" s="849">
        <v>2.7000000476837158</v>
      </c>
      <c r="J375" s="849">
        <v>300</v>
      </c>
      <c r="K375" s="850">
        <v>810</v>
      </c>
    </row>
    <row r="376" spans="1:11" ht="14.4" customHeight="1" x14ac:dyDescent="0.3">
      <c r="A376" s="831" t="s">
        <v>553</v>
      </c>
      <c r="B376" s="832" t="s">
        <v>554</v>
      </c>
      <c r="C376" s="835" t="s">
        <v>580</v>
      </c>
      <c r="D376" s="863" t="s">
        <v>581</v>
      </c>
      <c r="E376" s="835" t="s">
        <v>3246</v>
      </c>
      <c r="F376" s="863" t="s">
        <v>3247</v>
      </c>
      <c r="G376" s="835" t="s">
        <v>3470</v>
      </c>
      <c r="H376" s="835" t="s">
        <v>3471</v>
      </c>
      <c r="I376" s="849">
        <v>3.0999999046325684</v>
      </c>
      <c r="J376" s="849">
        <v>150</v>
      </c>
      <c r="K376" s="850">
        <v>465</v>
      </c>
    </row>
    <row r="377" spans="1:11" ht="14.4" customHeight="1" x14ac:dyDescent="0.3">
      <c r="A377" s="831" t="s">
        <v>553</v>
      </c>
      <c r="B377" s="832" t="s">
        <v>554</v>
      </c>
      <c r="C377" s="835" t="s">
        <v>580</v>
      </c>
      <c r="D377" s="863" t="s">
        <v>581</v>
      </c>
      <c r="E377" s="835" t="s">
        <v>3246</v>
      </c>
      <c r="F377" s="863" t="s">
        <v>3247</v>
      </c>
      <c r="G377" s="835" t="s">
        <v>3542</v>
      </c>
      <c r="H377" s="835" t="s">
        <v>3543</v>
      </c>
      <c r="I377" s="849">
        <v>4.429999828338623</v>
      </c>
      <c r="J377" s="849">
        <v>30</v>
      </c>
      <c r="K377" s="850">
        <v>132.89999389648437</v>
      </c>
    </row>
    <row r="378" spans="1:11" ht="14.4" customHeight="1" x14ac:dyDescent="0.3">
      <c r="A378" s="831" t="s">
        <v>553</v>
      </c>
      <c r="B378" s="832" t="s">
        <v>554</v>
      </c>
      <c r="C378" s="835" t="s">
        <v>580</v>
      </c>
      <c r="D378" s="863" t="s">
        <v>581</v>
      </c>
      <c r="E378" s="835" t="s">
        <v>3246</v>
      </c>
      <c r="F378" s="863" t="s">
        <v>3247</v>
      </c>
      <c r="G378" s="835" t="s">
        <v>3336</v>
      </c>
      <c r="H378" s="835" t="s">
        <v>3337</v>
      </c>
      <c r="I378" s="849">
        <v>2.1600000858306885</v>
      </c>
      <c r="J378" s="849">
        <v>50</v>
      </c>
      <c r="K378" s="850">
        <v>108</v>
      </c>
    </row>
    <row r="379" spans="1:11" ht="14.4" customHeight="1" x14ac:dyDescent="0.3">
      <c r="A379" s="831" t="s">
        <v>553</v>
      </c>
      <c r="B379" s="832" t="s">
        <v>554</v>
      </c>
      <c r="C379" s="835" t="s">
        <v>580</v>
      </c>
      <c r="D379" s="863" t="s">
        <v>581</v>
      </c>
      <c r="E379" s="835" t="s">
        <v>3246</v>
      </c>
      <c r="F379" s="863" t="s">
        <v>3247</v>
      </c>
      <c r="G379" s="835" t="s">
        <v>3338</v>
      </c>
      <c r="H379" s="835" t="s">
        <v>3339</v>
      </c>
      <c r="I379" s="849">
        <v>21.234999656677246</v>
      </c>
      <c r="J379" s="849">
        <v>40</v>
      </c>
      <c r="K379" s="850">
        <v>849.39999389648437</v>
      </c>
    </row>
    <row r="380" spans="1:11" ht="14.4" customHeight="1" x14ac:dyDescent="0.3">
      <c r="A380" s="831" t="s">
        <v>553</v>
      </c>
      <c r="B380" s="832" t="s">
        <v>554</v>
      </c>
      <c r="C380" s="835" t="s">
        <v>580</v>
      </c>
      <c r="D380" s="863" t="s">
        <v>581</v>
      </c>
      <c r="E380" s="835" t="s">
        <v>3246</v>
      </c>
      <c r="F380" s="863" t="s">
        <v>3247</v>
      </c>
      <c r="G380" s="835" t="s">
        <v>3544</v>
      </c>
      <c r="H380" s="835" t="s">
        <v>3545</v>
      </c>
      <c r="I380" s="849">
        <v>21.239999771118164</v>
      </c>
      <c r="J380" s="849">
        <v>21</v>
      </c>
      <c r="K380" s="850">
        <v>446.04000854492187</v>
      </c>
    </row>
    <row r="381" spans="1:11" ht="14.4" customHeight="1" x14ac:dyDescent="0.3">
      <c r="A381" s="831" t="s">
        <v>553</v>
      </c>
      <c r="B381" s="832" t="s">
        <v>554</v>
      </c>
      <c r="C381" s="835" t="s">
        <v>580</v>
      </c>
      <c r="D381" s="863" t="s">
        <v>581</v>
      </c>
      <c r="E381" s="835" t="s">
        <v>3342</v>
      </c>
      <c r="F381" s="863" t="s">
        <v>3343</v>
      </c>
      <c r="G381" s="835" t="s">
        <v>3344</v>
      </c>
      <c r="H381" s="835" t="s">
        <v>3345</v>
      </c>
      <c r="I381" s="849">
        <v>10.170000076293945</v>
      </c>
      <c r="J381" s="849">
        <v>1200</v>
      </c>
      <c r="K381" s="850">
        <v>12204</v>
      </c>
    </row>
    <row r="382" spans="1:11" ht="14.4" customHeight="1" x14ac:dyDescent="0.3">
      <c r="A382" s="831" t="s">
        <v>553</v>
      </c>
      <c r="B382" s="832" t="s">
        <v>554</v>
      </c>
      <c r="C382" s="835" t="s">
        <v>580</v>
      </c>
      <c r="D382" s="863" t="s">
        <v>581</v>
      </c>
      <c r="E382" s="835" t="s">
        <v>3342</v>
      </c>
      <c r="F382" s="863" t="s">
        <v>3343</v>
      </c>
      <c r="G382" s="835" t="s">
        <v>3346</v>
      </c>
      <c r="H382" s="835" t="s">
        <v>3347</v>
      </c>
      <c r="I382" s="849">
        <v>16.459999084472656</v>
      </c>
      <c r="J382" s="849">
        <v>110</v>
      </c>
      <c r="K382" s="850">
        <v>1810.5999755859375</v>
      </c>
    </row>
    <row r="383" spans="1:11" ht="14.4" customHeight="1" x14ac:dyDescent="0.3">
      <c r="A383" s="831" t="s">
        <v>553</v>
      </c>
      <c r="B383" s="832" t="s">
        <v>554</v>
      </c>
      <c r="C383" s="835" t="s">
        <v>580</v>
      </c>
      <c r="D383" s="863" t="s">
        <v>581</v>
      </c>
      <c r="E383" s="835" t="s">
        <v>3348</v>
      </c>
      <c r="F383" s="863" t="s">
        <v>3349</v>
      </c>
      <c r="G383" s="835" t="s">
        <v>3608</v>
      </c>
      <c r="H383" s="835" t="s">
        <v>3609</v>
      </c>
      <c r="I383" s="849">
        <v>0.30000001192092896</v>
      </c>
      <c r="J383" s="849">
        <v>100</v>
      </c>
      <c r="K383" s="850">
        <v>30</v>
      </c>
    </row>
    <row r="384" spans="1:11" ht="14.4" customHeight="1" x14ac:dyDescent="0.3">
      <c r="A384" s="831" t="s">
        <v>553</v>
      </c>
      <c r="B384" s="832" t="s">
        <v>554</v>
      </c>
      <c r="C384" s="835" t="s">
        <v>580</v>
      </c>
      <c r="D384" s="863" t="s">
        <v>581</v>
      </c>
      <c r="E384" s="835" t="s">
        <v>3348</v>
      </c>
      <c r="F384" s="863" t="s">
        <v>3349</v>
      </c>
      <c r="G384" s="835" t="s">
        <v>3474</v>
      </c>
      <c r="H384" s="835" t="s">
        <v>3475</v>
      </c>
      <c r="I384" s="849">
        <v>0.30000001192092896</v>
      </c>
      <c r="J384" s="849">
        <v>200</v>
      </c>
      <c r="K384" s="850">
        <v>60</v>
      </c>
    </row>
    <row r="385" spans="1:11" ht="14.4" customHeight="1" x14ac:dyDescent="0.3">
      <c r="A385" s="831" t="s">
        <v>553</v>
      </c>
      <c r="B385" s="832" t="s">
        <v>554</v>
      </c>
      <c r="C385" s="835" t="s">
        <v>580</v>
      </c>
      <c r="D385" s="863" t="s">
        <v>581</v>
      </c>
      <c r="E385" s="835" t="s">
        <v>3348</v>
      </c>
      <c r="F385" s="863" t="s">
        <v>3349</v>
      </c>
      <c r="G385" s="835" t="s">
        <v>3354</v>
      </c>
      <c r="H385" s="835" t="s">
        <v>3355</v>
      </c>
      <c r="I385" s="849">
        <v>0.30000001192092896</v>
      </c>
      <c r="J385" s="849">
        <v>100</v>
      </c>
      <c r="K385" s="850">
        <v>30</v>
      </c>
    </row>
    <row r="386" spans="1:11" ht="14.4" customHeight="1" x14ac:dyDescent="0.3">
      <c r="A386" s="831" t="s">
        <v>553</v>
      </c>
      <c r="B386" s="832" t="s">
        <v>554</v>
      </c>
      <c r="C386" s="835" t="s">
        <v>580</v>
      </c>
      <c r="D386" s="863" t="s">
        <v>581</v>
      </c>
      <c r="E386" s="835" t="s">
        <v>3348</v>
      </c>
      <c r="F386" s="863" t="s">
        <v>3349</v>
      </c>
      <c r="G386" s="835" t="s">
        <v>3356</v>
      </c>
      <c r="H386" s="835" t="s">
        <v>3357</v>
      </c>
      <c r="I386" s="849">
        <v>0.54500001668930054</v>
      </c>
      <c r="J386" s="849">
        <v>6000</v>
      </c>
      <c r="K386" s="850">
        <v>3270</v>
      </c>
    </row>
    <row r="387" spans="1:11" ht="14.4" customHeight="1" x14ac:dyDescent="0.3">
      <c r="A387" s="831" t="s">
        <v>553</v>
      </c>
      <c r="B387" s="832" t="s">
        <v>554</v>
      </c>
      <c r="C387" s="835" t="s">
        <v>580</v>
      </c>
      <c r="D387" s="863" t="s">
        <v>581</v>
      </c>
      <c r="E387" s="835" t="s">
        <v>3348</v>
      </c>
      <c r="F387" s="863" t="s">
        <v>3349</v>
      </c>
      <c r="G387" s="835" t="s">
        <v>3610</v>
      </c>
      <c r="H387" s="835" t="s">
        <v>3611</v>
      </c>
      <c r="I387" s="849">
        <v>0.96500000357627869</v>
      </c>
      <c r="J387" s="849">
        <v>800</v>
      </c>
      <c r="K387" s="850">
        <v>772</v>
      </c>
    </row>
    <row r="388" spans="1:11" ht="14.4" customHeight="1" x14ac:dyDescent="0.3">
      <c r="A388" s="831" t="s">
        <v>553</v>
      </c>
      <c r="B388" s="832" t="s">
        <v>554</v>
      </c>
      <c r="C388" s="835" t="s">
        <v>580</v>
      </c>
      <c r="D388" s="863" t="s">
        <v>581</v>
      </c>
      <c r="E388" s="835" t="s">
        <v>3348</v>
      </c>
      <c r="F388" s="863" t="s">
        <v>3349</v>
      </c>
      <c r="G388" s="835" t="s">
        <v>3476</v>
      </c>
      <c r="H388" s="835" t="s">
        <v>3477</v>
      </c>
      <c r="I388" s="849">
        <v>1.809999942779541</v>
      </c>
      <c r="J388" s="849">
        <v>100</v>
      </c>
      <c r="K388" s="850">
        <v>181</v>
      </c>
    </row>
    <row r="389" spans="1:11" ht="14.4" customHeight="1" x14ac:dyDescent="0.3">
      <c r="A389" s="831" t="s">
        <v>553</v>
      </c>
      <c r="B389" s="832" t="s">
        <v>554</v>
      </c>
      <c r="C389" s="835" t="s">
        <v>580</v>
      </c>
      <c r="D389" s="863" t="s">
        <v>581</v>
      </c>
      <c r="E389" s="835" t="s">
        <v>3358</v>
      </c>
      <c r="F389" s="863" t="s">
        <v>3359</v>
      </c>
      <c r="G389" s="835" t="s">
        <v>3360</v>
      </c>
      <c r="H389" s="835" t="s">
        <v>3361</v>
      </c>
      <c r="I389" s="849">
        <v>0.62999999523162842</v>
      </c>
      <c r="J389" s="849">
        <v>7000</v>
      </c>
      <c r="K389" s="850">
        <v>4410</v>
      </c>
    </row>
    <row r="390" spans="1:11" ht="14.4" customHeight="1" x14ac:dyDescent="0.3">
      <c r="A390" s="831" t="s">
        <v>553</v>
      </c>
      <c r="B390" s="832" t="s">
        <v>554</v>
      </c>
      <c r="C390" s="835" t="s">
        <v>580</v>
      </c>
      <c r="D390" s="863" t="s">
        <v>581</v>
      </c>
      <c r="E390" s="835" t="s">
        <v>3358</v>
      </c>
      <c r="F390" s="863" t="s">
        <v>3359</v>
      </c>
      <c r="G390" s="835" t="s">
        <v>3362</v>
      </c>
      <c r="H390" s="835" t="s">
        <v>3363</v>
      </c>
      <c r="I390" s="849">
        <v>0.62999999523162842</v>
      </c>
      <c r="J390" s="849">
        <v>14000</v>
      </c>
      <c r="K390" s="850">
        <v>8820</v>
      </c>
    </row>
    <row r="391" spans="1:11" ht="14.4" customHeight="1" x14ac:dyDescent="0.3">
      <c r="A391" s="831" t="s">
        <v>553</v>
      </c>
      <c r="B391" s="832" t="s">
        <v>554</v>
      </c>
      <c r="C391" s="835" t="s">
        <v>580</v>
      </c>
      <c r="D391" s="863" t="s">
        <v>581</v>
      </c>
      <c r="E391" s="835" t="s">
        <v>3358</v>
      </c>
      <c r="F391" s="863" t="s">
        <v>3359</v>
      </c>
      <c r="G391" s="835" t="s">
        <v>3364</v>
      </c>
      <c r="H391" s="835" t="s">
        <v>3365</v>
      </c>
      <c r="I391" s="849">
        <v>0.62999999523162842</v>
      </c>
      <c r="J391" s="849">
        <v>2000</v>
      </c>
      <c r="K391" s="850">
        <v>1260</v>
      </c>
    </row>
    <row r="392" spans="1:11" ht="14.4" customHeight="1" x14ac:dyDescent="0.3">
      <c r="A392" s="831" t="s">
        <v>553</v>
      </c>
      <c r="B392" s="832" t="s">
        <v>554</v>
      </c>
      <c r="C392" s="835" t="s">
        <v>580</v>
      </c>
      <c r="D392" s="863" t="s">
        <v>581</v>
      </c>
      <c r="E392" s="835" t="s">
        <v>3358</v>
      </c>
      <c r="F392" s="863" t="s">
        <v>3359</v>
      </c>
      <c r="G392" s="835" t="s">
        <v>3612</v>
      </c>
      <c r="H392" s="835" t="s">
        <v>3613</v>
      </c>
      <c r="I392" s="849">
        <v>12.590000152587891</v>
      </c>
      <c r="J392" s="849">
        <v>10</v>
      </c>
      <c r="K392" s="850">
        <v>125.90000152587891</v>
      </c>
    </row>
    <row r="393" spans="1:11" ht="14.4" customHeight="1" x14ac:dyDescent="0.3">
      <c r="A393" s="831" t="s">
        <v>553</v>
      </c>
      <c r="B393" s="832" t="s">
        <v>554</v>
      </c>
      <c r="C393" s="835" t="s">
        <v>580</v>
      </c>
      <c r="D393" s="863" t="s">
        <v>581</v>
      </c>
      <c r="E393" s="835" t="s">
        <v>3358</v>
      </c>
      <c r="F393" s="863" t="s">
        <v>3359</v>
      </c>
      <c r="G393" s="835" t="s">
        <v>3518</v>
      </c>
      <c r="H393" s="835" t="s">
        <v>3519</v>
      </c>
      <c r="I393" s="849">
        <v>12.579999923706055</v>
      </c>
      <c r="J393" s="849">
        <v>10</v>
      </c>
      <c r="K393" s="850">
        <v>125.80000305175781</v>
      </c>
    </row>
    <row r="394" spans="1:11" ht="14.4" customHeight="1" x14ac:dyDescent="0.3">
      <c r="A394" s="831" t="s">
        <v>553</v>
      </c>
      <c r="B394" s="832" t="s">
        <v>554</v>
      </c>
      <c r="C394" s="835" t="s">
        <v>580</v>
      </c>
      <c r="D394" s="863" t="s">
        <v>581</v>
      </c>
      <c r="E394" s="835" t="s">
        <v>3478</v>
      </c>
      <c r="F394" s="863" t="s">
        <v>3479</v>
      </c>
      <c r="G394" s="835" t="s">
        <v>3614</v>
      </c>
      <c r="H394" s="835" t="s">
        <v>3615</v>
      </c>
      <c r="I394" s="849">
        <v>568.78997802734375</v>
      </c>
      <c r="J394" s="849">
        <v>10</v>
      </c>
      <c r="K394" s="850">
        <v>5687.85009765625</v>
      </c>
    </row>
    <row r="395" spans="1:11" ht="14.4" customHeight="1" x14ac:dyDescent="0.3">
      <c r="A395" s="831" t="s">
        <v>553</v>
      </c>
      <c r="B395" s="832" t="s">
        <v>554</v>
      </c>
      <c r="C395" s="835" t="s">
        <v>580</v>
      </c>
      <c r="D395" s="863" t="s">
        <v>581</v>
      </c>
      <c r="E395" s="835" t="s">
        <v>3368</v>
      </c>
      <c r="F395" s="863" t="s">
        <v>3369</v>
      </c>
      <c r="G395" s="835" t="s">
        <v>3616</v>
      </c>
      <c r="H395" s="835" t="s">
        <v>3617</v>
      </c>
      <c r="I395" s="849">
        <v>373.5</v>
      </c>
      <c r="J395" s="849">
        <v>10</v>
      </c>
      <c r="K395" s="850">
        <v>3735</v>
      </c>
    </row>
    <row r="396" spans="1:11" ht="14.4" customHeight="1" x14ac:dyDescent="0.3">
      <c r="A396" s="831" t="s">
        <v>553</v>
      </c>
      <c r="B396" s="832" t="s">
        <v>554</v>
      </c>
      <c r="C396" s="835" t="s">
        <v>580</v>
      </c>
      <c r="D396" s="863" t="s">
        <v>581</v>
      </c>
      <c r="E396" s="835" t="s">
        <v>3368</v>
      </c>
      <c r="F396" s="863" t="s">
        <v>3369</v>
      </c>
      <c r="G396" s="835" t="s">
        <v>3618</v>
      </c>
      <c r="H396" s="835" t="s">
        <v>3619</v>
      </c>
      <c r="I396" s="849">
        <v>3.9300000667572021</v>
      </c>
      <c r="J396" s="849">
        <v>900</v>
      </c>
      <c r="K396" s="850">
        <v>3539.400146484375</v>
      </c>
    </row>
    <row r="397" spans="1:11" ht="14.4" customHeight="1" x14ac:dyDescent="0.3">
      <c r="A397" s="831" t="s">
        <v>553</v>
      </c>
      <c r="B397" s="832" t="s">
        <v>554</v>
      </c>
      <c r="C397" s="835" t="s">
        <v>580</v>
      </c>
      <c r="D397" s="863" t="s">
        <v>581</v>
      </c>
      <c r="E397" s="835" t="s">
        <v>3368</v>
      </c>
      <c r="F397" s="863" t="s">
        <v>3369</v>
      </c>
      <c r="G397" s="835" t="s">
        <v>3620</v>
      </c>
      <c r="H397" s="835" t="s">
        <v>3621</v>
      </c>
      <c r="I397" s="849">
        <v>11.800000190734863</v>
      </c>
      <c r="J397" s="849">
        <v>100</v>
      </c>
      <c r="K397" s="850">
        <v>1179.7900390625</v>
      </c>
    </row>
    <row r="398" spans="1:11" ht="14.4" customHeight="1" x14ac:dyDescent="0.3">
      <c r="A398" s="831" t="s">
        <v>553</v>
      </c>
      <c r="B398" s="832" t="s">
        <v>554</v>
      </c>
      <c r="C398" s="835" t="s">
        <v>580</v>
      </c>
      <c r="D398" s="863" t="s">
        <v>581</v>
      </c>
      <c r="E398" s="835" t="s">
        <v>3368</v>
      </c>
      <c r="F398" s="863" t="s">
        <v>3369</v>
      </c>
      <c r="G398" s="835" t="s">
        <v>3482</v>
      </c>
      <c r="H398" s="835" t="s">
        <v>3483</v>
      </c>
      <c r="I398" s="849">
        <v>19.969999313354492</v>
      </c>
      <c r="J398" s="849">
        <v>100</v>
      </c>
      <c r="K398" s="850">
        <v>1997</v>
      </c>
    </row>
    <row r="399" spans="1:11" ht="14.4" customHeight="1" x14ac:dyDescent="0.3">
      <c r="A399" s="831" t="s">
        <v>553</v>
      </c>
      <c r="B399" s="832" t="s">
        <v>554</v>
      </c>
      <c r="C399" s="835" t="s">
        <v>583</v>
      </c>
      <c r="D399" s="863" t="s">
        <v>584</v>
      </c>
      <c r="E399" s="835" t="s">
        <v>3622</v>
      </c>
      <c r="F399" s="863" t="s">
        <v>3623</v>
      </c>
      <c r="G399" s="835" t="s">
        <v>3624</v>
      </c>
      <c r="H399" s="835" t="s">
        <v>3625</v>
      </c>
      <c r="I399" s="849">
        <v>4903.14013671875</v>
      </c>
      <c r="J399" s="849">
        <v>1</v>
      </c>
      <c r="K399" s="850">
        <v>4903.14013671875</v>
      </c>
    </row>
    <row r="400" spans="1:11" ht="14.4" customHeight="1" x14ac:dyDescent="0.3">
      <c r="A400" s="831" t="s">
        <v>553</v>
      </c>
      <c r="B400" s="832" t="s">
        <v>554</v>
      </c>
      <c r="C400" s="835" t="s">
        <v>583</v>
      </c>
      <c r="D400" s="863" t="s">
        <v>584</v>
      </c>
      <c r="E400" s="835" t="s">
        <v>3622</v>
      </c>
      <c r="F400" s="863" t="s">
        <v>3623</v>
      </c>
      <c r="G400" s="835" t="s">
        <v>3626</v>
      </c>
      <c r="H400" s="835" t="s">
        <v>3627</v>
      </c>
      <c r="I400" s="849">
        <v>4903.14013671875</v>
      </c>
      <c r="J400" s="849">
        <v>2</v>
      </c>
      <c r="K400" s="850">
        <v>9806.2802734375</v>
      </c>
    </row>
    <row r="401" spans="1:11" ht="14.4" customHeight="1" x14ac:dyDescent="0.3">
      <c r="A401" s="831" t="s">
        <v>553</v>
      </c>
      <c r="B401" s="832" t="s">
        <v>554</v>
      </c>
      <c r="C401" s="835" t="s">
        <v>583</v>
      </c>
      <c r="D401" s="863" t="s">
        <v>584</v>
      </c>
      <c r="E401" s="835" t="s">
        <v>3246</v>
      </c>
      <c r="F401" s="863" t="s">
        <v>3247</v>
      </c>
      <c r="G401" s="835" t="s">
        <v>3628</v>
      </c>
      <c r="H401" s="835" t="s">
        <v>3629</v>
      </c>
      <c r="I401" s="849">
        <v>10249.6103515625</v>
      </c>
      <c r="J401" s="849">
        <v>3</v>
      </c>
      <c r="K401" s="850">
        <v>30748.8203125</v>
      </c>
    </row>
    <row r="402" spans="1:11" ht="14.4" customHeight="1" x14ac:dyDescent="0.3">
      <c r="A402" s="831" t="s">
        <v>553</v>
      </c>
      <c r="B402" s="832" t="s">
        <v>554</v>
      </c>
      <c r="C402" s="835" t="s">
        <v>583</v>
      </c>
      <c r="D402" s="863" t="s">
        <v>584</v>
      </c>
      <c r="E402" s="835" t="s">
        <v>3246</v>
      </c>
      <c r="F402" s="863" t="s">
        <v>3247</v>
      </c>
      <c r="G402" s="835" t="s">
        <v>3630</v>
      </c>
      <c r="H402" s="835" t="s">
        <v>3631</v>
      </c>
      <c r="I402" s="849">
        <v>1609.300048828125</v>
      </c>
      <c r="J402" s="849">
        <v>3</v>
      </c>
      <c r="K402" s="850">
        <v>4827.89990234375</v>
      </c>
    </row>
    <row r="403" spans="1:11" ht="14.4" customHeight="1" x14ac:dyDescent="0.3">
      <c r="A403" s="831" t="s">
        <v>553</v>
      </c>
      <c r="B403" s="832" t="s">
        <v>554</v>
      </c>
      <c r="C403" s="835" t="s">
        <v>583</v>
      </c>
      <c r="D403" s="863" t="s">
        <v>584</v>
      </c>
      <c r="E403" s="835" t="s">
        <v>3246</v>
      </c>
      <c r="F403" s="863" t="s">
        <v>3247</v>
      </c>
      <c r="G403" s="835" t="s">
        <v>3632</v>
      </c>
      <c r="H403" s="835" t="s">
        <v>3633</v>
      </c>
      <c r="I403" s="849">
        <v>620.46002197265625</v>
      </c>
      <c r="J403" s="849">
        <v>75</v>
      </c>
      <c r="K403" s="850">
        <v>46534.75</v>
      </c>
    </row>
    <row r="404" spans="1:11" ht="14.4" customHeight="1" x14ac:dyDescent="0.3">
      <c r="A404" s="831" t="s">
        <v>553</v>
      </c>
      <c r="B404" s="832" t="s">
        <v>554</v>
      </c>
      <c r="C404" s="835" t="s">
        <v>583</v>
      </c>
      <c r="D404" s="863" t="s">
        <v>584</v>
      </c>
      <c r="E404" s="835" t="s">
        <v>3246</v>
      </c>
      <c r="F404" s="863" t="s">
        <v>3247</v>
      </c>
      <c r="G404" s="835" t="s">
        <v>3634</v>
      </c>
      <c r="H404" s="835" t="s">
        <v>3635</v>
      </c>
      <c r="I404" s="849">
        <v>135.69999694824219</v>
      </c>
      <c r="J404" s="849">
        <v>50</v>
      </c>
      <c r="K404" s="850">
        <v>6785</v>
      </c>
    </row>
    <row r="405" spans="1:11" ht="14.4" customHeight="1" x14ac:dyDescent="0.3">
      <c r="A405" s="831" t="s">
        <v>553</v>
      </c>
      <c r="B405" s="832" t="s">
        <v>554</v>
      </c>
      <c r="C405" s="835" t="s">
        <v>583</v>
      </c>
      <c r="D405" s="863" t="s">
        <v>584</v>
      </c>
      <c r="E405" s="835" t="s">
        <v>3246</v>
      </c>
      <c r="F405" s="863" t="s">
        <v>3247</v>
      </c>
      <c r="G405" s="835" t="s">
        <v>3636</v>
      </c>
      <c r="H405" s="835" t="s">
        <v>3637</v>
      </c>
      <c r="I405" s="849">
        <v>111.55000305175781</v>
      </c>
      <c r="J405" s="849">
        <v>80</v>
      </c>
      <c r="K405" s="850">
        <v>8924</v>
      </c>
    </row>
    <row r="406" spans="1:11" ht="14.4" customHeight="1" x14ac:dyDescent="0.3">
      <c r="A406" s="831" t="s">
        <v>553</v>
      </c>
      <c r="B406" s="832" t="s">
        <v>554</v>
      </c>
      <c r="C406" s="835" t="s">
        <v>583</v>
      </c>
      <c r="D406" s="863" t="s">
        <v>584</v>
      </c>
      <c r="E406" s="835" t="s">
        <v>3246</v>
      </c>
      <c r="F406" s="863" t="s">
        <v>3247</v>
      </c>
      <c r="G406" s="835" t="s">
        <v>3638</v>
      </c>
      <c r="H406" s="835" t="s">
        <v>3639</v>
      </c>
      <c r="I406" s="849">
        <v>14347.580078125</v>
      </c>
      <c r="J406" s="849">
        <v>1</v>
      </c>
      <c r="K406" s="850">
        <v>14347.580078125</v>
      </c>
    </row>
    <row r="407" spans="1:11" ht="14.4" customHeight="1" x14ac:dyDescent="0.3">
      <c r="A407" s="831" t="s">
        <v>553</v>
      </c>
      <c r="B407" s="832" t="s">
        <v>554</v>
      </c>
      <c r="C407" s="835" t="s">
        <v>583</v>
      </c>
      <c r="D407" s="863" t="s">
        <v>584</v>
      </c>
      <c r="E407" s="835" t="s">
        <v>3246</v>
      </c>
      <c r="F407" s="863" t="s">
        <v>3247</v>
      </c>
      <c r="G407" s="835" t="s">
        <v>3640</v>
      </c>
      <c r="H407" s="835" t="s">
        <v>3641</v>
      </c>
      <c r="I407" s="849">
        <v>111.56999969482422</v>
      </c>
      <c r="J407" s="849">
        <v>36</v>
      </c>
      <c r="K407" s="850">
        <v>4016.52001953125</v>
      </c>
    </row>
    <row r="408" spans="1:11" ht="14.4" customHeight="1" x14ac:dyDescent="0.3">
      <c r="A408" s="831" t="s">
        <v>553</v>
      </c>
      <c r="B408" s="832" t="s">
        <v>554</v>
      </c>
      <c r="C408" s="835" t="s">
        <v>583</v>
      </c>
      <c r="D408" s="863" t="s">
        <v>584</v>
      </c>
      <c r="E408" s="835" t="s">
        <v>3246</v>
      </c>
      <c r="F408" s="863" t="s">
        <v>3247</v>
      </c>
      <c r="G408" s="835" t="s">
        <v>3642</v>
      </c>
      <c r="H408" s="835" t="s">
        <v>3643</v>
      </c>
      <c r="I408" s="849">
        <v>4564.7998046875</v>
      </c>
      <c r="J408" s="849">
        <v>1</v>
      </c>
      <c r="K408" s="850">
        <v>4564.7998046875</v>
      </c>
    </row>
    <row r="409" spans="1:11" ht="14.4" customHeight="1" x14ac:dyDescent="0.3">
      <c r="A409" s="831" t="s">
        <v>553</v>
      </c>
      <c r="B409" s="832" t="s">
        <v>554</v>
      </c>
      <c r="C409" s="835" t="s">
        <v>583</v>
      </c>
      <c r="D409" s="863" t="s">
        <v>584</v>
      </c>
      <c r="E409" s="835" t="s">
        <v>3246</v>
      </c>
      <c r="F409" s="863" t="s">
        <v>3247</v>
      </c>
      <c r="G409" s="835" t="s">
        <v>3644</v>
      </c>
      <c r="H409" s="835" t="s">
        <v>3645</v>
      </c>
      <c r="I409" s="849">
        <v>4919.58984375</v>
      </c>
      <c r="J409" s="849">
        <v>2</v>
      </c>
      <c r="K409" s="850">
        <v>9839.169921875</v>
      </c>
    </row>
    <row r="410" spans="1:11" ht="14.4" customHeight="1" x14ac:dyDescent="0.3">
      <c r="A410" s="831" t="s">
        <v>553</v>
      </c>
      <c r="B410" s="832" t="s">
        <v>554</v>
      </c>
      <c r="C410" s="835" t="s">
        <v>583</v>
      </c>
      <c r="D410" s="863" t="s">
        <v>584</v>
      </c>
      <c r="E410" s="835" t="s">
        <v>3246</v>
      </c>
      <c r="F410" s="863" t="s">
        <v>3247</v>
      </c>
      <c r="G410" s="835" t="s">
        <v>3646</v>
      </c>
      <c r="H410" s="835" t="s">
        <v>3647</v>
      </c>
      <c r="I410" s="849">
        <v>3776.080078125</v>
      </c>
      <c r="J410" s="849">
        <v>2</v>
      </c>
      <c r="K410" s="850">
        <v>10462.020263671875</v>
      </c>
    </row>
    <row r="411" spans="1:11" ht="14.4" customHeight="1" x14ac:dyDescent="0.3">
      <c r="A411" s="831" t="s">
        <v>553</v>
      </c>
      <c r="B411" s="832" t="s">
        <v>554</v>
      </c>
      <c r="C411" s="835" t="s">
        <v>583</v>
      </c>
      <c r="D411" s="863" t="s">
        <v>584</v>
      </c>
      <c r="E411" s="835" t="s">
        <v>3246</v>
      </c>
      <c r="F411" s="863" t="s">
        <v>3247</v>
      </c>
      <c r="G411" s="835" t="s">
        <v>3648</v>
      </c>
      <c r="H411" s="835" t="s">
        <v>3649</v>
      </c>
      <c r="I411" s="849">
        <v>3695.39990234375</v>
      </c>
      <c r="J411" s="849">
        <v>1</v>
      </c>
      <c r="K411" s="850">
        <v>3695.39990234375</v>
      </c>
    </row>
    <row r="412" spans="1:11" ht="14.4" customHeight="1" x14ac:dyDescent="0.3">
      <c r="A412" s="831" t="s">
        <v>553</v>
      </c>
      <c r="B412" s="832" t="s">
        <v>554</v>
      </c>
      <c r="C412" s="835" t="s">
        <v>583</v>
      </c>
      <c r="D412" s="863" t="s">
        <v>584</v>
      </c>
      <c r="E412" s="835" t="s">
        <v>3246</v>
      </c>
      <c r="F412" s="863" t="s">
        <v>3247</v>
      </c>
      <c r="G412" s="835" t="s">
        <v>3650</v>
      </c>
      <c r="H412" s="835" t="s">
        <v>3651</v>
      </c>
      <c r="I412" s="849">
        <v>4320.72998046875</v>
      </c>
      <c r="J412" s="849">
        <v>1</v>
      </c>
      <c r="K412" s="850">
        <v>4320.72998046875</v>
      </c>
    </row>
    <row r="413" spans="1:11" ht="14.4" customHeight="1" x14ac:dyDescent="0.3">
      <c r="A413" s="831" t="s">
        <v>553</v>
      </c>
      <c r="B413" s="832" t="s">
        <v>554</v>
      </c>
      <c r="C413" s="835" t="s">
        <v>583</v>
      </c>
      <c r="D413" s="863" t="s">
        <v>584</v>
      </c>
      <c r="E413" s="835" t="s">
        <v>3652</v>
      </c>
      <c r="F413" s="863" t="s">
        <v>3653</v>
      </c>
      <c r="G413" s="835" t="s">
        <v>3654</v>
      </c>
      <c r="H413" s="835" t="s">
        <v>3655</v>
      </c>
      <c r="I413" s="849">
        <v>2001.0374755859375</v>
      </c>
      <c r="J413" s="849">
        <v>65</v>
      </c>
      <c r="K413" s="850">
        <v>167433.75</v>
      </c>
    </row>
    <row r="414" spans="1:11" ht="14.4" customHeight="1" x14ac:dyDescent="0.3">
      <c r="A414" s="831" t="s">
        <v>553</v>
      </c>
      <c r="B414" s="832" t="s">
        <v>554</v>
      </c>
      <c r="C414" s="835" t="s">
        <v>583</v>
      </c>
      <c r="D414" s="863" t="s">
        <v>584</v>
      </c>
      <c r="E414" s="835" t="s">
        <v>3652</v>
      </c>
      <c r="F414" s="863" t="s">
        <v>3653</v>
      </c>
      <c r="G414" s="835" t="s">
        <v>3656</v>
      </c>
      <c r="H414" s="835" t="s">
        <v>3657</v>
      </c>
      <c r="I414" s="849">
        <v>6679.2001953125</v>
      </c>
      <c r="J414" s="849">
        <v>1</v>
      </c>
      <c r="K414" s="850">
        <v>6679.2001953125</v>
      </c>
    </row>
    <row r="415" spans="1:11" ht="14.4" customHeight="1" x14ac:dyDescent="0.3">
      <c r="A415" s="831" t="s">
        <v>553</v>
      </c>
      <c r="B415" s="832" t="s">
        <v>554</v>
      </c>
      <c r="C415" s="835" t="s">
        <v>583</v>
      </c>
      <c r="D415" s="863" t="s">
        <v>584</v>
      </c>
      <c r="E415" s="835" t="s">
        <v>3652</v>
      </c>
      <c r="F415" s="863" t="s">
        <v>3653</v>
      </c>
      <c r="G415" s="835" t="s">
        <v>3658</v>
      </c>
      <c r="H415" s="835" t="s">
        <v>3659</v>
      </c>
      <c r="I415" s="849">
        <v>5584.759765625</v>
      </c>
      <c r="J415" s="849">
        <v>1</v>
      </c>
      <c r="K415" s="850">
        <v>5584.759765625</v>
      </c>
    </row>
    <row r="416" spans="1:11" ht="14.4" customHeight="1" x14ac:dyDescent="0.3">
      <c r="A416" s="831" t="s">
        <v>553</v>
      </c>
      <c r="B416" s="832" t="s">
        <v>554</v>
      </c>
      <c r="C416" s="835" t="s">
        <v>583</v>
      </c>
      <c r="D416" s="863" t="s">
        <v>584</v>
      </c>
      <c r="E416" s="835" t="s">
        <v>3652</v>
      </c>
      <c r="F416" s="863" t="s">
        <v>3653</v>
      </c>
      <c r="G416" s="835" t="s">
        <v>3660</v>
      </c>
      <c r="H416" s="835" t="s">
        <v>3661</v>
      </c>
      <c r="I416" s="849">
        <v>7289.47998046875</v>
      </c>
      <c r="J416" s="849">
        <v>3</v>
      </c>
      <c r="K416" s="850">
        <v>21868.4296875</v>
      </c>
    </row>
    <row r="417" spans="1:11" ht="14.4" customHeight="1" x14ac:dyDescent="0.3">
      <c r="A417" s="831" t="s">
        <v>553</v>
      </c>
      <c r="B417" s="832" t="s">
        <v>554</v>
      </c>
      <c r="C417" s="835" t="s">
        <v>583</v>
      </c>
      <c r="D417" s="863" t="s">
        <v>584</v>
      </c>
      <c r="E417" s="835" t="s">
        <v>3652</v>
      </c>
      <c r="F417" s="863" t="s">
        <v>3653</v>
      </c>
      <c r="G417" s="835" t="s">
        <v>3662</v>
      </c>
      <c r="H417" s="835" t="s">
        <v>3663</v>
      </c>
      <c r="I417" s="849">
        <v>170.69000244140625</v>
      </c>
      <c r="J417" s="849">
        <v>36</v>
      </c>
      <c r="K417" s="850">
        <v>6145.009765625</v>
      </c>
    </row>
    <row r="418" spans="1:11" ht="14.4" customHeight="1" x14ac:dyDescent="0.3">
      <c r="A418" s="831" t="s">
        <v>553</v>
      </c>
      <c r="B418" s="832" t="s">
        <v>554</v>
      </c>
      <c r="C418" s="835" t="s">
        <v>583</v>
      </c>
      <c r="D418" s="863" t="s">
        <v>584</v>
      </c>
      <c r="E418" s="835" t="s">
        <v>3652</v>
      </c>
      <c r="F418" s="863" t="s">
        <v>3653</v>
      </c>
      <c r="G418" s="835" t="s">
        <v>3664</v>
      </c>
      <c r="H418" s="835" t="s">
        <v>3665</v>
      </c>
      <c r="I418" s="849">
        <v>388.16999816894531</v>
      </c>
      <c r="J418" s="849">
        <v>36</v>
      </c>
      <c r="K418" s="850">
        <v>13974.0498046875</v>
      </c>
    </row>
    <row r="419" spans="1:11" ht="14.4" customHeight="1" x14ac:dyDescent="0.3">
      <c r="A419" s="831" t="s">
        <v>553</v>
      </c>
      <c r="B419" s="832" t="s">
        <v>554</v>
      </c>
      <c r="C419" s="835" t="s">
        <v>583</v>
      </c>
      <c r="D419" s="863" t="s">
        <v>584</v>
      </c>
      <c r="E419" s="835" t="s">
        <v>3652</v>
      </c>
      <c r="F419" s="863" t="s">
        <v>3653</v>
      </c>
      <c r="G419" s="835" t="s">
        <v>3666</v>
      </c>
      <c r="H419" s="835" t="s">
        <v>3667</v>
      </c>
      <c r="I419" s="849">
        <v>7096.64990234375</v>
      </c>
      <c r="J419" s="849">
        <v>5</v>
      </c>
      <c r="K419" s="850">
        <v>65957.097900390625</v>
      </c>
    </row>
    <row r="420" spans="1:11" ht="14.4" customHeight="1" x14ac:dyDescent="0.3">
      <c r="A420" s="831" t="s">
        <v>553</v>
      </c>
      <c r="B420" s="832" t="s">
        <v>554</v>
      </c>
      <c r="C420" s="835" t="s">
        <v>583</v>
      </c>
      <c r="D420" s="863" t="s">
        <v>584</v>
      </c>
      <c r="E420" s="835" t="s">
        <v>3652</v>
      </c>
      <c r="F420" s="863" t="s">
        <v>3653</v>
      </c>
      <c r="G420" s="835" t="s">
        <v>3668</v>
      </c>
      <c r="H420" s="835" t="s">
        <v>3669</v>
      </c>
      <c r="I420" s="849">
        <v>14193.2998046875</v>
      </c>
      <c r="J420" s="849">
        <v>1</v>
      </c>
      <c r="K420" s="850">
        <v>14193.2998046875</v>
      </c>
    </row>
    <row r="421" spans="1:11" ht="14.4" customHeight="1" x14ac:dyDescent="0.3">
      <c r="A421" s="831" t="s">
        <v>553</v>
      </c>
      <c r="B421" s="832" t="s">
        <v>554</v>
      </c>
      <c r="C421" s="835" t="s">
        <v>583</v>
      </c>
      <c r="D421" s="863" t="s">
        <v>584</v>
      </c>
      <c r="E421" s="835" t="s">
        <v>3652</v>
      </c>
      <c r="F421" s="863" t="s">
        <v>3653</v>
      </c>
      <c r="G421" s="835" t="s">
        <v>3670</v>
      </c>
      <c r="H421" s="835" t="s">
        <v>3671</v>
      </c>
      <c r="I421" s="849">
        <v>7031.31005859375</v>
      </c>
      <c r="J421" s="849">
        <v>1</v>
      </c>
      <c r="K421" s="850">
        <v>7031.31005859375</v>
      </c>
    </row>
    <row r="422" spans="1:11" ht="14.4" customHeight="1" x14ac:dyDescent="0.3">
      <c r="A422" s="831" t="s">
        <v>553</v>
      </c>
      <c r="B422" s="832" t="s">
        <v>554</v>
      </c>
      <c r="C422" s="835" t="s">
        <v>583</v>
      </c>
      <c r="D422" s="863" t="s">
        <v>584</v>
      </c>
      <c r="E422" s="835" t="s">
        <v>3652</v>
      </c>
      <c r="F422" s="863" t="s">
        <v>3653</v>
      </c>
      <c r="G422" s="835" t="s">
        <v>3672</v>
      </c>
      <c r="H422" s="835" t="s">
        <v>3673</v>
      </c>
      <c r="I422" s="849">
        <v>2652.929931640625</v>
      </c>
      <c r="J422" s="849">
        <v>6</v>
      </c>
      <c r="K422" s="850">
        <v>15917.5498046875</v>
      </c>
    </row>
    <row r="423" spans="1:11" ht="14.4" customHeight="1" x14ac:dyDescent="0.3">
      <c r="A423" s="831" t="s">
        <v>553</v>
      </c>
      <c r="B423" s="832" t="s">
        <v>554</v>
      </c>
      <c r="C423" s="835" t="s">
        <v>583</v>
      </c>
      <c r="D423" s="863" t="s">
        <v>584</v>
      </c>
      <c r="E423" s="835" t="s">
        <v>3652</v>
      </c>
      <c r="F423" s="863" t="s">
        <v>3653</v>
      </c>
      <c r="G423" s="835" t="s">
        <v>3674</v>
      </c>
      <c r="H423" s="835" t="s">
        <v>3675</v>
      </c>
      <c r="I423" s="849">
        <v>3738.15673828125</v>
      </c>
      <c r="J423" s="849">
        <v>2</v>
      </c>
      <c r="K423" s="850">
        <v>10555.230224609375</v>
      </c>
    </row>
    <row r="424" spans="1:11" ht="14.4" customHeight="1" x14ac:dyDescent="0.3">
      <c r="A424" s="831" t="s">
        <v>553</v>
      </c>
      <c r="B424" s="832" t="s">
        <v>554</v>
      </c>
      <c r="C424" s="835" t="s">
        <v>586</v>
      </c>
      <c r="D424" s="863" t="s">
        <v>587</v>
      </c>
      <c r="E424" s="835" t="s">
        <v>3376</v>
      </c>
      <c r="F424" s="863" t="s">
        <v>3377</v>
      </c>
      <c r="G424" s="835" t="s">
        <v>3676</v>
      </c>
      <c r="H424" s="835" t="s">
        <v>3677</v>
      </c>
      <c r="I424" s="849">
        <v>395.67001342773437</v>
      </c>
      <c r="J424" s="849">
        <v>1</v>
      </c>
      <c r="K424" s="850">
        <v>395.67001342773437</v>
      </c>
    </row>
    <row r="425" spans="1:11" ht="14.4" customHeight="1" x14ac:dyDescent="0.3">
      <c r="A425" s="831" t="s">
        <v>553</v>
      </c>
      <c r="B425" s="832" t="s">
        <v>554</v>
      </c>
      <c r="C425" s="835" t="s">
        <v>586</v>
      </c>
      <c r="D425" s="863" t="s">
        <v>587</v>
      </c>
      <c r="E425" s="835" t="s">
        <v>3186</v>
      </c>
      <c r="F425" s="863" t="s">
        <v>3187</v>
      </c>
      <c r="G425" s="835" t="s">
        <v>3678</v>
      </c>
      <c r="H425" s="835" t="s">
        <v>3679</v>
      </c>
      <c r="I425" s="849">
        <v>96.069999694824219</v>
      </c>
      <c r="J425" s="849">
        <v>1</v>
      </c>
      <c r="K425" s="850">
        <v>96.069999694824219</v>
      </c>
    </row>
    <row r="426" spans="1:11" ht="14.4" customHeight="1" x14ac:dyDescent="0.3">
      <c r="A426" s="831" t="s">
        <v>553</v>
      </c>
      <c r="B426" s="832" t="s">
        <v>554</v>
      </c>
      <c r="C426" s="835" t="s">
        <v>586</v>
      </c>
      <c r="D426" s="863" t="s">
        <v>587</v>
      </c>
      <c r="E426" s="835" t="s">
        <v>3186</v>
      </c>
      <c r="F426" s="863" t="s">
        <v>3187</v>
      </c>
      <c r="G426" s="835" t="s">
        <v>3680</v>
      </c>
      <c r="H426" s="835" t="s">
        <v>3681</v>
      </c>
      <c r="I426" s="849">
        <v>52.880001068115234</v>
      </c>
      <c r="J426" s="849">
        <v>1</v>
      </c>
      <c r="K426" s="850">
        <v>52.880001068115234</v>
      </c>
    </row>
    <row r="427" spans="1:11" ht="14.4" customHeight="1" x14ac:dyDescent="0.3">
      <c r="A427" s="831" t="s">
        <v>553</v>
      </c>
      <c r="B427" s="832" t="s">
        <v>554</v>
      </c>
      <c r="C427" s="835" t="s">
        <v>586</v>
      </c>
      <c r="D427" s="863" t="s">
        <v>587</v>
      </c>
      <c r="E427" s="835" t="s">
        <v>3190</v>
      </c>
      <c r="F427" s="863" t="s">
        <v>3191</v>
      </c>
      <c r="G427" s="835" t="s">
        <v>3562</v>
      </c>
      <c r="H427" s="835" t="s">
        <v>3563</v>
      </c>
      <c r="I427" s="849">
        <v>1.1699999570846558</v>
      </c>
      <c r="J427" s="849">
        <v>782</v>
      </c>
      <c r="K427" s="850">
        <v>917.969970703125</v>
      </c>
    </row>
    <row r="428" spans="1:11" ht="14.4" customHeight="1" x14ac:dyDescent="0.3">
      <c r="A428" s="831" t="s">
        <v>553</v>
      </c>
      <c r="B428" s="832" t="s">
        <v>554</v>
      </c>
      <c r="C428" s="835" t="s">
        <v>586</v>
      </c>
      <c r="D428" s="863" t="s">
        <v>587</v>
      </c>
      <c r="E428" s="835" t="s">
        <v>3190</v>
      </c>
      <c r="F428" s="863" t="s">
        <v>3191</v>
      </c>
      <c r="G428" s="835" t="s">
        <v>3682</v>
      </c>
      <c r="H428" s="835" t="s">
        <v>3683</v>
      </c>
      <c r="I428" s="849">
        <v>7.5900001525878906</v>
      </c>
      <c r="J428" s="849">
        <v>10</v>
      </c>
      <c r="K428" s="850">
        <v>75.900001525878906</v>
      </c>
    </row>
    <row r="429" spans="1:11" ht="14.4" customHeight="1" x14ac:dyDescent="0.3">
      <c r="A429" s="831" t="s">
        <v>553</v>
      </c>
      <c r="B429" s="832" t="s">
        <v>554</v>
      </c>
      <c r="C429" s="835" t="s">
        <v>586</v>
      </c>
      <c r="D429" s="863" t="s">
        <v>587</v>
      </c>
      <c r="E429" s="835" t="s">
        <v>3246</v>
      </c>
      <c r="F429" s="863" t="s">
        <v>3247</v>
      </c>
      <c r="G429" s="835" t="s">
        <v>3684</v>
      </c>
      <c r="H429" s="835" t="s">
        <v>3685</v>
      </c>
      <c r="I429" s="849">
        <v>434.510009765625</v>
      </c>
      <c r="J429" s="849">
        <v>10</v>
      </c>
      <c r="K429" s="850">
        <v>4345.10986328125</v>
      </c>
    </row>
    <row r="430" spans="1:11" ht="14.4" customHeight="1" x14ac:dyDescent="0.3">
      <c r="A430" s="831" t="s">
        <v>553</v>
      </c>
      <c r="B430" s="832" t="s">
        <v>554</v>
      </c>
      <c r="C430" s="835" t="s">
        <v>586</v>
      </c>
      <c r="D430" s="863" t="s">
        <v>587</v>
      </c>
      <c r="E430" s="835" t="s">
        <v>3246</v>
      </c>
      <c r="F430" s="863" t="s">
        <v>3247</v>
      </c>
      <c r="G430" s="835" t="s">
        <v>3686</v>
      </c>
      <c r="H430" s="835" t="s">
        <v>3687</v>
      </c>
      <c r="I430" s="849">
        <v>80.580001831054688</v>
      </c>
      <c r="J430" s="849">
        <v>40</v>
      </c>
      <c r="K430" s="850">
        <v>3223.199951171875</v>
      </c>
    </row>
    <row r="431" spans="1:11" ht="14.4" customHeight="1" x14ac:dyDescent="0.3">
      <c r="A431" s="831" t="s">
        <v>553</v>
      </c>
      <c r="B431" s="832" t="s">
        <v>554</v>
      </c>
      <c r="C431" s="835" t="s">
        <v>586</v>
      </c>
      <c r="D431" s="863" t="s">
        <v>587</v>
      </c>
      <c r="E431" s="835" t="s">
        <v>3246</v>
      </c>
      <c r="F431" s="863" t="s">
        <v>3247</v>
      </c>
      <c r="G431" s="835" t="s">
        <v>3688</v>
      </c>
      <c r="H431" s="835" t="s">
        <v>3689</v>
      </c>
      <c r="I431" s="849">
        <v>6.320000171661377</v>
      </c>
      <c r="J431" s="849">
        <v>100</v>
      </c>
      <c r="K431" s="850">
        <v>631.6199951171875</v>
      </c>
    </row>
    <row r="432" spans="1:11" ht="14.4" customHeight="1" x14ac:dyDescent="0.3">
      <c r="A432" s="831" t="s">
        <v>553</v>
      </c>
      <c r="B432" s="832" t="s">
        <v>554</v>
      </c>
      <c r="C432" s="835" t="s">
        <v>586</v>
      </c>
      <c r="D432" s="863" t="s">
        <v>587</v>
      </c>
      <c r="E432" s="835" t="s">
        <v>3348</v>
      </c>
      <c r="F432" s="863" t="s">
        <v>3349</v>
      </c>
      <c r="G432" s="835" t="s">
        <v>3690</v>
      </c>
      <c r="H432" s="835" t="s">
        <v>3691</v>
      </c>
      <c r="I432" s="849">
        <v>1408.43994140625</v>
      </c>
      <c r="J432" s="849">
        <v>5</v>
      </c>
      <c r="K432" s="850">
        <v>7042.2001953125</v>
      </c>
    </row>
    <row r="433" spans="1:11" ht="14.4" customHeight="1" thickBot="1" x14ac:dyDescent="0.35">
      <c r="A433" s="839" t="s">
        <v>553</v>
      </c>
      <c r="B433" s="840" t="s">
        <v>554</v>
      </c>
      <c r="C433" s="843" t="s">
        <v>586</v>
      </c>
      <c r="D433" s="864" t="s">
        <v>587</v>
      </c>
      <c r="E433" s="843" t="s">
        <v>3348</v>
      </c>
      <c r="F433" s="864" t="s">
        <v>3349</v>
      </c>
      <c r="G433" s="843" t="s">
        <v>3692</v>
      </c>
      <c r="H433" s="843" t="s">
        <v>3693</v>
      </c>
      <c r="I433" s="851">
        <v>827.6400146484375</v>
      </c>
      <c r="J433" s="851">
        <v>5</v>
      </c>
      <c r="K433" s="852">
        <v>4138.2001953125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120.64999999999999</v>
      </c>
      <c r="D6" s="491"/>
      <c r="E6" s="491"/>
      <c r="F6" s="490"/>
      <c r="G6" s="492">
        <f ca="1">SUM(Tabulka[05 h_vram])/2</f>
        <v>37042.949999999997</v>
      </c>
      <c r="H6" s="491">
        <f ca="1">SUM(Tabulka[06 h_naduv])/2</f>
        <v>1703.6</v>
      </c>
      <c r="I6" s="491">
        <f ca="1">SUM(Tabulka[07 h_nadzk])/2</f>
        <v>314.10000000000002</v>
      </c>
      <c r="J6" s="490">
        <f ca="1">SUM(Tabulka[08 h_oon])/2</f>
        <v>33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0</v>
      </c>
      <c r="N6" s="491">
        <f ca="1">SUM(Tabulka[12 m_oc])/2</f>
        <v>0</v>
      </c>
      <c r="O6" s="490">
        <f ca="1">SUM(Tabulka[13 m_sk])/2</f>
        <v>12017678</v>
      </c>
      <c r="P6" s="489">
        <f ca="1">SUM(Tabulka[14_vzsk])/2</f>
        <v>0</v>
      </c>
      <c r="Q6" s="489">
        <f ca="1">SUM(Tabulka[15_vzpl])/2</f>
        <v>20670.115813912209</v>
      </c>
      <c r="R6" s="488">
        <f ca="1">IF(Q6=0,0,P6/Q6)</f>
        <v>0</v>
      </c>
      <c r="S6" s="487">
        <f ca="1">Q6-P6</f>
        <v>20670.115813912209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9139.2000000000007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1703.6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314.10000000000002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6024362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13336.782480578875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13336.782480578875</v>
      </c>
    </row>
    <row r="9" spans="1:19" x14ac:dyDescent="0.3">
      <c r="A9" s="469">
        <v>99</v>
      </c>
      <c r="B9" s="468" t="s">
        <v>3700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98.2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369864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13336.782480578875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13336.782480578875</v>
      </c>
    </row>
    <row r="10" spans="1:19" x14ac:dyDescent="0.3">
      <c r="A10" s="469">
        <v>100</v>
      </c>
      <c r="B10" s="468" t="s">
        <v>3701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59.4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119274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3702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5535224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3695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87.85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26815.75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5779298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7333.333333333333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7333.333333333333</v>
      </c>
    </row>
    <row r="13" spans="1:19" x14ac:dyDescent="0.3">
      <c r="A13" s="469">
        <v>303</v>
      </c>
      <c r="B13" s="468" t="s">
        <v>3703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2442331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7333.333333333333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7333.333333333333</v>
      </c>
    </row>
    <row r="14" spans="1:19" x14ac:dyDescent="0.3">
      <c r="A14" s="469">
        <v>304</v>
      </c>
      <c r="B14" s="468" t="s">
        <v>3704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1921366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3705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424486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3706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251278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3707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235148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3708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3702.5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504689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3696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214018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3709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214018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3699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28.8</v>
      </c>
      <c r="F4" s="498"/>
      <c r="G4" s="498"/>
      <c r="H4" s="498"/>
      <c r="I4" s="498">
        <v>4799.2</v>
      </c>
      <c r="J4" s="498">
        <v>854.1</v>
      </c>
      <c r="K4" s="498">
        <v>175</v>
      </c>
      <c r="L4" s="498">
        <v>22</v>
      </c>
      <c r="M4" s="498"/>
      <c r="N4" s="498"/>
      <c r="O4" s="498"/>
      <c r="P4" s="498"/>
      <c r="Q4" s="498">
        <v>3048429</v>
      </c>
      <c r="R4" s="498"/>
      <c r="S4" s="498">
        <v>6668.3912402894375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576</v>
      </c>
      <c r="J5">
        <v>56.7</v>
      </c>
      <c r="K5">
        <v>144</v>
      </c>
      <c r="Q5">
        <v>189298</v>
      </c>
      <c r="S5">
        <v>6668.3912402894375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144</v>
      </c>
      <c r="J6">
        <v>24.4</v>
      </c>
      <c r="K6">
        <v>16</v>
      </c>
      <c r="Q6">
        <v>58108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24.7</v>
      </c>
      <c r="I7">
        <v>4079.2</v>
      </c>
      <c r="J7">
        <v>773</v>
      </c>
      <c r="K7">
        <v>15</v>
      </c>
      <c r="L7">
        <v>22</v>
      </c>
      <c r="Q7">
        <v>2801023</v>
      </c>
    </row>
    <row r="8" spans="1:19" x14ac:dyDescent="0.3">
      <c r="A8" s="505" t="s">
        <v>215</v>
      </c>
      <c r="B8" s="504">
        <v>5</v>
      </c>
      <c r="C8">
        <v>1</v>
      </c>
      <c r="D8" t="s">
        <v>3695</v>
      </c>
      <c r="E8">
        <v>87.6</v>
      </c>
      <c r="I8">
        <v>14144.5</v>
      </c>
      <c r="Q8">
        <v>2900065</v>
      </c>
      <c r="S8">
        <v>3666.6666666666665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36.5</v>
      </c>
      <c r="I9">
        <v>5631</v>
      </c>
      <c r="Q9">
        <v>1216776</v>
      </c>
      <c r="S9">
        <v>3666.6666666666665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24</v>
      </c>
      <c r="I10">
        <v>4019</v>
      </c>
      <c r="Q10">
        <v>976570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4.5999999999999996</v>
      </c>
      <c r="I11">
        <v>808</v>
      </c>
      <c r="Q11">
        <v>212315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6</v>
      </c>
      <c r="I12">
        <v>902.75</v>
      </c>
      <c r="Q12">
        <v>124925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834.25</v>
      </c>
      <c r="Q13">
        <v>117373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11.5</v>
      </c>
      <c r="I14">
        <v>1949.5</v>
      </c>
      <c r="Q14">
        <v>252106</v>
      </c>
    </row>
    <row r="15" spans="1:19" x14ac:dyDescent="0.3">
      <c r="A15" s="503" t="s">
        <v>222</v>
      </c>
      <c r="B15" s="502">
        <v>12</v>
      </c>
      <c r="C15">
        <v>1</v>
      </c>
      <c r="D15" t="s">
        <v>3696</v>
      </c>
      <c r="E15">
        <v>4</v>
      </c>
      <c r="I15">
        <v>560</v>
      </c>
      <c r="Q15">
        <v>111835</v>
      </c>
    </row>
    <row r="16" spans="1:19" x14ac:dyDescent="0.3">
      <c r="A16" s="501" t="s">
        <v>210</v>
      </c>
      <c r="B16" s="500">
        <v>2018</v>
      </c>
      <c r="C16">
        <v>1</v>
      </c>
      <c r="D16">
        <v>30</v>
      </c>
      <c r="E16">
        <v>4</v>
      </c>
      <c r="I16">
        <v>560</v>
      </c>
      <c r="Q16">
        <v>111835</v>
      </c>
    </row>
    <row r="17" spans="3:19" x14ac:dyDescent="0.3">
      <c r="C17" t="s">
        <v>3697</v>
      </c>
      <c r="E17">
        <v>120.39999999999999</v>
      </c>
      <c r="I17">
        <v>19503.7</v>
      </c>
      <c r="J17">
        <v>854.1</v>
      </c>
      <c r="K17">
        <v>175</v>
      </c>
      <c r="L17">
        <v>22</v>
      </c>
      <c r="Q17">
        <v>6060329</v>
      </c>
      <c r="S17">
        <v>10335.057906956104</v>
      </c>
    </row>
    <row r="18" spans="3:19" x14ac:dyDescent="0.3">
      <c r="C18">
        <v>2</v>
      </c>
      <c r="D18" t="s">
        <v>272</v>
      </c>
      <c r="E18">
        <v>28.8</v>
      </c>
      <c r="I18">
        <v>4340</v>
      </c>
      <c r="J18">
        <v>849.5</v>
      </c>
      <c r="K18">
        <v>139.1</v>
      </c>
      <c r="L18">
        <v>11</v>
      </c>
      <c r="Q18">
        <v>2975933</v>
      </c>
      <c r="S18">
        <v>6668.3912402894375</v>
      </c>
    </row>
    <row r="19" spans="3:19" x14ac:dyDescent="0.3">
      <c r="C19">
        <v>2</v>
      </c>
      <c r="D19">
        <v>99</v>
      </c>
      <c r="E19">
        <v>3.2</v>
      </c>
      <c r="I19">
        <v>492.8</v>
      </c>
      <c r="J19">
        <v>41.5</v>
      </c>
      <c r="K19">
        <v>118.5</v>
      </c>
      <c r="Q19">
        <v>180566</v>
      </c>
      <c r="S19">
        <v>6668.3912402894375</v>
      </c>
    </row>
    <row r="20" spans="3:19" x14ac:dyDescent="0.3">
      <c r="C20">
        <v>2</v>
      </c>
      <c r="D20">
        <v>100</v>
      </c>
      <c r="E20">
        <v>0.9</v>
      </c>
      <c r="I20">
        <v>50.4</v>
      </c>
      <c r="J20">
        <v>35</v>
      </c>
      <c r="K20">
        <v>5.6</v>
      </c>
      <c r="Q20">
        <v>61166</v>
      </c>
    </row>
    <row r="21" spans="3:19" x14ac:dyDescent="0.3">
      <c r="C21">
        <v>2</v>
      </c>
      <c r="D21">
        <v>101</v>
      </c>
      <c r="E21">
        <v>24.7</v>
      </c>
      <c r="I21">
        <v>3796.8</v>
      </c>
      <c r="J21">
        <v>773</v>
      </c>
      <c r="K21">
        <v>15</v>
      </c>
      <c r="L21">
        <v>11</v>
      </c>
      <c r="Q21">
        <v>2734201</v>
      </c>
    </row>
    <row r="22" spans="3:19" x14ac:dyDescent="0.3">
      <c r="C22">
        <v>2</v>
      </c>
      <c r="D22" t="s">
        <v>3695</v>
      </c>
      <c r="E22">
        <v>88.1</v>
      </c>
      <c r="I22">
        <v>12671.25</v>
      </c>
      <c r="Q22">
        <v>2879233</v>
      </c>
      <c r="S22">
        <v>3666.6666666666665</v>
      </c>
    </row>
    <row r="23" spans="3:19" x14ac:dyDescent="0.3">
      <c r="C23">
        <v>2</v>
      </c>
      <c r="D23">
        <v>303</v>
      </c>
      <c r="E23">
        <v>37</v>
      </c>
      <c r="I23">
        <v>5310</v>
      </c>
      <c r="Q23">
        <v>1225555</v>
      </c>
      <c r="S23">
        <v>3666.6666666666665</v>
      </c>
    </row>
    <row r="24" spans="3:19" x14ac:dyDescent="0.3">
      <c r="C24">
        <v>2</v>
      </c>
      <c r="D24">
        <v>304</v>
      </c>
      <c r="E24">
        <v>24</v>
      </c>
      <c r="I24">
        <v>3408</v>
      </c>
      <c r="Q24">
        <v>944796</v>
      </c>
    </row>
    <row r="25" spans="3:19" x14ac:dyDescent="0.3">
      <c r="C25">
        <v>2</v>
      </c>
      <c r="D25">
        <v>305</v>
      </c>
      <c r="E25">
        <v>4.5999999999999996</v>
      </c>
      <c r="I25">
        <v>576</v>
      </c>
      <c r="Q25">
        <v>212171</v>
      </c>
    </row>
    <row r="26" spans="3:19" x14ac:dyDescent="0.3">
      <c r="C26">
        <v>2</v>
      </c>
      <c r="D26">
        <v>424</v>
      </c>
      <c r="E26">
        <v>6</v>
      </c>
      <c r="I26">
        <v>861.25</v>
      </c>
      <c r="Q26">
        <v>126353</v>
      </c>
    </row>
    <row r="27" spans="3:19" x14ac:dyDescent="0.3">
      <c r="C27">
        <v>2</v>
      </c>
      <c r="D27">
        <v>636</v>
      </c>
      <c r="E27">
        <v>5</v>
      </c>
      <c r="I27">
        <v>763</v>
      </c>
      <c r="Q27">
        <v>117775</v>
      </c>
    </row>
    <row r="28" spans="3:19" x14ac:dyDescent="0.3">
      <c r="C28">
        <v>2</v>
      </c>
      <c r="D28">
        <v>642</v>
      </c>
      <c r="E28">
        <v>11.5</v>
      </c>
      <c r="I28">
        <v>1753</v>
      </c>
      <c r="Q28">
        <v>252583</v>
      </c>
    </row>
    <row r="29" spans="3:19" x14ac:dyDescent="0.3">
      <c r="C29">
        <v>2</v>
      </c>
      <c r="D29" t="s">
        <v>3696</v>
      </c>
      <c r="E29">
        <v>4</v>
      </c>
      <c r="I29">
        <v>528</v>
      </c>
      <c r="Q29">
        <v>102183</v>
      </c>
    </row>
    <row r="30" spans="3:19" x14ac:dyDescent="0.3">
      <c r="C30">
        <v>2</v>
      </c>
      <c r="D30">
        <v>30</v>
      </c>
      <c r="E30">
        <v>4</v>
      </c>
      <c r="I30">
        <v>528</v>
      </c>
      <c r="Q30">
        <v>102183</v>
      </c>
    </row>
    <row r="31" spans="3:19" x14ac:dyDescent="0.3">
      <c r="C31" t="s">
        <v>3698</v>
      </c>
      <c r="E31">
        <v>120.89999999999999</v>
      </c>
      <c r="I31">
        <v>17539.25</v>
      </c>
      <c r="J31">
        <v>849.5</v>
      </c>
      <c r="K31">
        <v>139.1</v>
      </c>
      <c r="L31">
        <v>11</v>
      </c>
      <c r="Q31">
        <v>5957349</v>
      </c>
      <c r="S31">
        <v>10335.057906956104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3713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928795.33000000007</v>
      </c>
      <c r="C3" s="344">
        <f t="shared" ref="C3:Z3" si="0">SUBTOTAL(9,C6:C1048576)</f>
        <v>9</v>
      </c>
      <c r="D3" s="344"/>
      <c r="E3" s="344">
        <f>SUBTOTAL(9,E6:E1048576)/4</f>
        <v>857742.25999999966</v>
      </c>
      <c r="F3" s="344"/>
      <c r="G3" s="344">
        <f t="shared" si="0"/>
        <v>9</v>
      </c>
      <c r="H3" s="344">
        <f>SUBTOTAL(9,H6:H1048576)/4</f>
        <v>1114883.2699999996</v>
      </c>
      <c r="I3" s="347">
        <f>IF(B3&lt;&gt;0,H3/B3,"")</f>
        <v>1.2003540866209992</v>
      </c>
      <c r="J3" s="345">
        <f>IF(E3&lt;&gt;0,H3/E3,"")</f>
        <v>1.2997882021109697</v>
      </c>
      <c r="K3" s="346">
        <f t="shared" si="0"/>
        <v>16093.92</v>
      </c>
      <c r="L3" s="346"/>
      <c r="M3" s="344">
        <f t="shared" si="0"/>
        <v>2.9864944608361625</v>
      </c>
      <c r="N3" s="344">
        <f t="shared" si="0"/>
        <v>10777.800000000003</v>
      </c>
      <c r="O3" s="344"/>
      <c r="P3" s="344">
        <f t="shared" si="0"/>
        <v>2</v>
      </c>
      <c r="Q3" s="344">
        <f t="shared" si="0"/>
        <v>11328.64</v>
      </c>
      <c r="R3" s="347">
        <f>IF(K3&lt;&gt;0,Q3/K3,"")</f>
        <v>0.70390805968962189</v>
      </c>
      <c r="S3" s="347">
        <f>IF(N3&lt;&gt;0,Q3/N3,"")</f>
        <v>1.0511087606004932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3710</v>
      </c>
      <c r="B6" s="871">
        <v>928795.33000000007</v>
      </c>
      <c r="C6" s="872">
        <v>1</v>
      </c>
      <c r="D6" s="872">
        <v>1.0828373199193897</v>
      </c>
      <c r="E6" s="871">
        <v>857742.25999999978</v>
      </c>
      <c r="F6" s="872">
        <v>0.92349975532284356</v>
      </c>
      <c r="G6" s="872">
        <v>1</v>
      </c>
      <c r="H6" s="871">
        <v>1114883.2699999998</v>
      </c>
      <c r="I6" s="872">
        <v>1.2003540866209994</v>
      </c>
      <c r="J6" s="872">
        <v>1.2997882021109699</v>
      </c>
      <c r="K6" s="871">
        <v>8046.96</v>
      </c>
      <c r="L6" s="872">
        <v>1</v>
      </c>
      <c r="M6" s="872">
        <v>1.4932472304180813</v>
      </c>
      <c r="N6" s="871">
        <v>5388.9000000000015</v>
      </c>
      <c r="O6" s="872">
        <v>0.66968146977243603</v>
      </c>
      <c r="P6" s="872">
        <v>1</v>
      </c>
      <c r="Q6" s="871">
        <v>5664.32</v>
      </c>
      <c r="R6" s="872">
        <v>0.70390805968962189</v>
      </c>
      <c r="S6" s="872">
        <v>1.0511087606004932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3711</v>
      </c>
      <c r="B7" s="874">
        <v>860711.34000000008</v>
      </c>
      <c r="C7" s="875">
        <v>1</v>
      </c>
      <c r="D7" s="875">
        <v>1.0824439141219659</v>
      </c>
      <c r="E7" s="874">
        <v>795155.59999999974</v>
      </c>
      <c r="F7" s="875">
        <v>0.92383539410553095</v>
      </c>
      <c r="G7" s="875">
        <v>1</v>
      </c>
      <c r="H7" s="874">
        <v>1050594.9399999997</v>
      </c>
      <c r="I7" s="875">
        <v>1.2206124064776462</v>
      </c>
      <c r="J7" s="875">
        <v>1.3212444708934956</v>
      </c>
      <c r="K7" s="874">
        <v>8046.96</v>
      </c>
      <c r="L7" s="875">
        <v>1</v>
      </c>
      <c r="M7" s="875">
        <v>1.4932472304180813</v>
      </c>
      <c r="N7" s="874">
        <v>5388.9000000000015</v>
      </c>
      <c r="O7" s="875">
        <v>0.66968146977243603</v>
      </c>
      <c r="P7" s="875">
        <v>1</v>
      </c>
      <c r="Q7" s="874">
        <v>5664.32</v>
      </c>
      <c r="R7" s="875">
        <v>0.70390805968962189</v>
      </c>
      <c r="S7" s="875">
        <v>1.0511087606004932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3712</v>
      </c>
      <c r="B8" s="877">
        <v>68083.990000000005</v>
      </c>
      <c r="C8" s="878">
        <v>1</v>
      </c>
      <c r="D8" s="878">
        <v>1.0878354908218462</v>
      </c>
      <c r="E8" s="877">
        <v>62586.66</v>
      </c>
      <c r="F8" s="878">
        <v>0.91925664168624666</v>
      </c>
      <c r="G8" s="878">
        <v>1</v>
      </c>
      <c r="H8" s="877">
        <v>64288.33</v>
      </c>
      <c r="I8" s="878">
        <v>0.94425032962962363</v>
      </c>
      <c r="J8" s="878">
        <v>1.0271890207913315</v>
      </c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577</v>
      </c>
      <c r="B10" s="871">
        <v>726976.35000000009</v>
      </c>
      <c r="C10" s="872">
        <v>1</v>
      </c>
      <c r="D10" s="872">
        <v>1.0214254541630818</v>
      </c>
      <c r="E10" s="871">
        <v>711727.26999999967</v>
      </c>
      <c r="F10" s="872">
        <v>0.97902396687319959</v>
      </c>
      <c r="G10" s="872">
        <v>1</v>
      </c>
      <c r="H10" s="871">
        <v>888811.93999999948</v>
      </c>
      <c r="I10" s="872">
        <v>1.2226146558963016</v>
      </c>
      <c r="J10" s="873">
        <v>1.24880973016532</v>
      </c>
    </row>
    <row r="11" spans="1:28" ht="14.4" customHeight="1" x14ac:dyDescent="0.3">
      <c r="A11" s="880" t="s">
        <v>3714</v>
      </c>
      <c r="B11" s="874">
        <v>10672.99</v>
      </c>
      <c r="C11" s="875">
        <v>1</v>
      </c>
      <c r="D11" s="875">
        <v>0.89641233158132561</v>
      </c>
      <c r="E11" s="874">
        <v>11906.34</v>
      </c>
      <c r="F11" s="875">
        <v>1.1155580582386004</v>
      </c>
      <c r="G11" s="875">
        <v>1</v>
      </c>
      <c r="H11" s="874">
        <v>7290.32</v>
      </c>
      <c r="I11" s="875">
        <v>0.68306257196905462</v>
      </c>
      <c r="J11" s="876">
        <v>0.61230571275471724</v>
      </c>
    </row>
    <row r="12" spans="1:28" ht="14.4" customHeight="1" x14ac:dyDescent="0.3">
      <c r="A12" s="880" t="s">
        <v>3715</v>
      </c>
      <c r="B12" s="874">
        <v>716303.3600000001</v>
      </c>
      <c r="C12" s="875">
        <v>1</v>
      </c>
      <c r="D12" s="875">
        <v>1.0235523535999422</v>
      </c>
      <c r="E12" s="874">
        <v>699820.9299999997</v>
      </c>
      <c r="F12" s="875">
        <v>0.9769895955814023</v>
      </c>
      <c r="G12" s="875">
        <v>1</v>
      </c>
      <c r="H12" s="874">
        <v>881521.61999999953</v>
      </c>
      <c r="I12" s="875">
        <v>1.2306540346257755</v>
      </c>
      <c r="J12" s="876">
        <v>1.2596388336084774</v>
      </c>
    </row>
    <row r="13" spans="1:28" ht="14.4" customHeight="1" x14ac:dyDescent="0.3">
      <c r="A13" s="882" t="s">
        <v>586</v>
      </c>
      <c r="B13" s="883">
        <v>201818.98</v>
      </c>
      <c r="C13" s="884">
        <v>1</v>
      </c>
      <c r="D13" s="884">
        <v>1.3821798707105348</v>
      </c>
      <c r="E13" s="883">
        <v>146014.99</v>
      </c>
      <c r="F13" s="884">
        <v>0.72349483680870841</v>
      </c>
      <c r="G13" s="884">
        <v>1</v>
      </c>
      <c r="H13" s="883">
        <v>226071.33000000002</v>
      </c>
      <c r="I13" s="884">
        <v>1.1201688265395058</v>
      </c>
      <c r="J13" s="885">
        <v>1.5482748038403455</v>
      </c>
    </row>
    <row r="14" spans="1:28" ht="14.4" customHeight="1" x14ac:dyDescent="0.3">
      <c r="A14" s="880" t="s">
        <v>3714</v>
      </c>
      <c r="B14" s="874">
        <v>159.32999999999998</v>
      </c>
      <c r="C14" s="875">
        <v>1</v>
      </c>
      <c r="D14" s="875">
        <v>0.11225798269593888</v>
      </c>
      <c r="E14" s="874">
        <v>1419.3200000000002</v>
      </c>
      <c r="F14" s="875">
        <v>8.9080524697169423</v>
      </c>
      <c r="G14" s="875">
        <v>1</v>
      </c>
      <c r="H14" s="874">
        <v>285.33</v>
      </c>
      <c r="I14" s="875">
        <v>1.7908115232536246</v>
      </c>
      <c r="J14" s="876">
        <v>0.20103288898909333</v>
      </c>
    </row>
    <row r="15" spans="1:28" ht="14.4" customHeight="1" thickBot="1" x14ac:dyDescent="0.35">
      <c r="A15" s="881" t="s">
        <v>3715</v>
      </c>
      <c r="B15" s="877">
        <v>201659.65000000002</v>
      </c>
      <c r="C15" s="878">
        <v>1</v>
      </c>
      <c r="D15" s="878">
        <v>1.3946451508541027</v>
      </c>
      <c r="E15" s="877">
        <v>144595.66999999998</v>
      </c>
      <c r="F15" s="878">
        <v>0.71702827015716808</v>
      </c>
      <c r="G15" s="878">
        <v>1</v>
      </c>
      <c r="H15" s="877">
        <v>225786.00000000003</v>
      </c>
      <c r="I15" s="878">
        <v>1.1196389560330984</v>
      </c>
      <c r="J15" s="879">
        <v>1.5614990407389104</v>
      </c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1713</v>
      </c>
    </row>
    <row r="18" spans="1:1" ht="14.4" customHeight="1" x14ac:dyDescent="0.3">
      <c r="A18" s="804" t="s">
        <v>3716</v>
      </c>
    </row>
    <row r="19" spans="1:1" ht="14.4" customHeight="1" x14ac:dyDescent="0.3">
      <c r="A19" s="804" t="s">
        <v>3717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3734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7768</v>
      </c>
      <c r="C3" s="404">
        <f t="shared" si="0"/>
        <v>7249</v>
      </c>
      <c r="D3" s="438">
        <f t="shared" si="0"/>
        <v>8210</v>
      </c>
      <c r="E3" s="346">
        <f t="shared" si="0"/>
        <v>928795.33</v>
      </c>
      <c r="F3" s="344">
        <f t="shared" si="0"/>
        <v>857742.25999999989</v>
      </c>
      <c r="G3" s="405">
        <f t="shared" si="0"/>
        <v>1114883.27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1715</v>
      </c>
      <c r="B6" s="225">
        <v>312</v>
      </c>
      <c r="C6" s="225">
        <v>291</v>
      </c>
      <c r="D6" s="225">
        <v>401</v>
      </c>
      <c r="E6" s="887">
        <v>46168.66</v>
      </c>
      <c r="F6" s="887">
        <v>51313.67</v>
      </c>
      <c r="G6" s="888">
        <v>71336.67</v>
      </c>
    </row>
    <row r="7" spans="1:7" ht="14.4" customHeight="1" x14ac:dyDescent="0.3">
      <c r="A7" s="857" t="s">
        <v>1717</v>
      </c>
      <c r="B7" s="849">
        <v>64</v>
      </c>
      <c r="C7" s="849">
        <v>9</v>
      </c>
      <c r="D7" s="849">
        <v>29</v>
      </c>
      <c r="E7" s="889">
        <v>4984.33</v>
      </c>
      <c r="F7" s="889">
        <v>674.32999999999993</v>
      </c>
      <c r="G7" s="890">
        <v>4257.68</v>
      </c>
    </row>
    <row r="8" spans="1:7" ht="14.4" customHeight="1" x14ac:dyDescent="0.3">
      <c r="A8" s="857" t="s">
        <v>3714</v>
      </c>
      <c r="B8" s="849">
        <v>160</v>
      </c>
      <c r="C8" s="849">
        <v>184</v>
      </c>
      <c r="D8" s="849">
        <v>139</v>
      </c>
      <c r="E8" s="889">
        <v>10832.32</v>
      </c>
      <c r="F8" s="889">
        <v>13325.66</v>
      </c>
      <c r="G8" s="890">
        <v>7575.65</v>
      </c>
    </row>
    <row r="9" spans="1:7" ht="14.4" customHeight="1" x14ac:dyDescent="0.3">
      <c r="A9" s="857" t="s">
        <v>3718</v>
      </c>
      <c r="B9" s="849">
        <v>8</v>
      </c>
      <c r="C9" s="849">
        <v>16</v>
      </c>
      <c r="D9" s="849"/>
      <c r="E9" s="889">
        <v>1439</v>
      </c>
      <c r="F9" s="889">
        <v>1831.99</v>
      </c>
      <c r="G9" s="890"/>
    </row>
    <row r="10" spans="1:7" ht="14.4" customHeight="1" x14ac:dyDescent="0.3">
      <c r="A10" s="857" t="s">
        <v>1718</v>
      </c>
      <c r="B10" s="849"/>
      <c r="C10" s="849"/>
      <c r="D10" s="849">
        <v>5</v>
      </c>
      <c r="E10" s="889"/>
      <c r="F10" s="889"/>
      <c r="G10" s="890">
        <v>185</v>
      </c>
    </row>
    <row r="11" spans="1:7" ht="14.4" customHeight="1" x14ac:dyDescent="0.3">
      <c r="A11" s="857" t="s">
        <v>3719</v>
      </c>
      <c r="B11" s="849">
        <v>1</v>
      </c>
      <c r="C11" s="849"/>
      <c r="D11" s="849"/>
      <c r="E11" s="889">
        <v>37</v>
      </c>
      <c r="F11" s="889"/>
      <c r="G11" s="890"/>
    </row>
    <row r="12" spans="1:7" ht="14.4" customHeight="1" x14ac:dyDescent="0.3">
      <c r="A12" s="857" t="s">
        <v>1719</v>
      </c>
      <c r="B12" s="849">
        <v>290</v>
      </c>
      <c r="C12" s="849">
        <v>558</v>
      </c>
      <c r="D12" s="849">
        <v>252</v>
      </c>
      <c r="E12" s="889">
        <v>26002.349999999995</v>
      </c>
      <c r="F12" s="889">
        <v>51018.34</v>
      </c>
      <c r="G12" s="890">
        <v>24785</v>
      </c>
    </row>
    <row r="13" spans="1:7" ht="14.4" customHeight="1" x14ac:dyDescent="0.3">
      <c r="A13" s="857" t="s">
        <v>1720</v>
      </c>
      <c r="B13" s="849"/>
      <c r="C13" s="849"/>
      <c r="D13" s="849">
        <v>11</v>
      </c>
      <c r="E13" s="889"/>
      <c r="F13" s="889"/>
      <c r="G13" s="890">
        <v>1719</v>
      </c>
    </row>
    <row r="14" spans="1:7" ht="14.4" customHeight="1" x14ac:dyDescent="0.3">
      <c r="A14" s="857" t="s">
        <v>1721</v>
      </c>
      <c r="B14" s="849">
        <v>300</v>
      </c>
      <c r="C14" s="849">
        <v>288</v>
      </c>
      <c r="D14" s="849">
        <v>287</v>
      </c>
      <c r="E14" s="889">
        <v>29449.66</v>
      </c>
      <c r="F14" s="889">
        <v>30079.010000000002</v>
      </c>
      <c r="G14" s="890">
        <v>34637.990000000005</v>
      </c>
    </row>
    <row r="15" spans="1:7" ht="14.4" customHeight="1" x14ac:dyDescent="0.3">
      <c r="A15" s="857" t="s">
        <v>1722</v>
      </c>
      <c r="B15" s="849">
        <v>379</v>
      </c>
      <c r="C15" s="849">
        <v>442</v>
      </c>
      <c r="D15" s="849">
        <v>20</v>
      </c>
      <c r="E15" s="889">
        <v>33194</v>
      </c>
      <c r="F15" s="889">
        <v>41330.660000000003</v>
      </c>
      <c r="G15" s="890">
        <v>1949.33</v>
      </c>
    </row>
    <row r="16" spans="1:7" ht="14.4" customHeight="1" x14ac:dyDescent="0.3">
      <c r="A16" s="857" t="s">
        <v>3720</v>
      </c>
      <c r="B16" s="849">
        <v>6</v>
      </c>
      <c r="C16" s="849">
        <v>6</v>
      </c>
      <c r="D16" s="849">
        <v>6</v>
      </c>
      <c r="E16" s="889">
        <v>478</v>
      </c>
      <c r="F16" s="889">
        <v>1083.67</v>
      </c>
      <c r="G16" s="890">
        <v>606</v>
      </c>
    </row>
    <row r="17" spans="1:7" ht="14.4" customHeight="1" x14ac:dyDescent="0.3">
      <c r="A17" s="857" t="s">
        <v>1723</v>
      </c>
      <c r="B17" s="849">
        <v>617</v>
      </c>
      <c r="C17" s="849">
        <v>405</v>
      </c>
      <c r="D17" s="849">
        <v>717</v>
      </c>
      <c r="E17" s="889">
        <v>54092.34</v>
      </c>
      <c r="F17" s="889">
        <v>33152.990000000005</v>
      </c>
      <c r="G17" s="890">
        <v>73398.349999999991</v>
      </c>
    </row>
    <row r="18" spans="1:7" ht="14.4" customHeight="1" x14ac:dyDescent="0.3">
      <c r="A18" s="857" t="s">
        <v>3721</v>
      </c>
      <c r="B18" s="849"/>
      <c r="C18" s="849">
        <v>9</v>
      </c>
      <c r="D18" s="849"/>
      <c r="E18" s="889"/>
      <c r="F18" s="889">
        <v>628.66</v>
      </c>
      <c r="G18" s="890"/>
    </row>
    <row r="19" spans="1:7" ht="14.4" customHeight="1" x14ac:dyDescent="0.3">
      <c r="A19" s="857" t="s">
        <v>3722</v>
      </c>
      <c r="B19" s="849">
        <v>1</v>
      </c>
      <c r="C19" s="849"/>
      <c r="D19" s="849"/>
      <c r="E19" s="889">
        <v>37</v>
      </c>
      <c r="F19" s="889"/>
      <c r="G19" s="890"/>
    </row>
    <row r="20" spans="1:7" ht="14.4" customHeight="1" x14ac:dyDescent="0.3">
      <c r="A20" s="857" t="s">
        <v>1724</v>
      </c>
      <c r="B20" s="849">
        <v>118</v>
      </c>
      <c r="C20" s="849">
        <v>116</v>
      </c>
      <c r="D20" s="849">
        <v>117</v>
      </c>
      <c r="E20" s="889">
        <v>14346</v>
      </c>
      <c r="F20" s="889">
        <v>15099.66</v>
      </c>
      <c r="G20" s="890">
        <v>13480.66</v>
      </c>
    </row>
    <row r="21" spans="1:7" ht="14.4" customHeight="1" x14ac:dyDescent="0.3">
      <c r="A21" s="857" t="s">
        <v>1725</v>
      </c>
      <c r="B21" s="849">
        <v>1098</v>
      </c>
      <c r="C21" s="849">
        <v>596</v>
      </c>
      <c r="D21" s="849">
        <v>450</v>
      </c>
      <c r="E21" s="889">
        <v>210416.33000000002</v>
      </c>
      <c r="F21" s="889">
        <v>108845.67</v>
      </c>
      <c r="G21" s="890">
        <v>104877.67</v>
      </c>
    </row>
    <row r="22" spans="1:7" ht="14.4" customHeight="1" x14ac:dyDescent="0.3">
      <c r="A22" s="857" t="s">
        <v>1727</v>
      </c>
      <c r="B22" s="849">
        <v>459</v>
      </c>
      <c r="C22" s="849">
        <v>382</v>
      </c>
      <c r="D22" s="849">
        <v>442</v>
      </c>
      <c r="E22" s="889">
        <v>37667.990000000005</v>
      </c>
      <c r="F22" s="889">
        <v>28880.32</v>
      </c>
      <c r="G22" s="890">
        <v>40432.67</v>
      </c>
    </row>
    <row r="23" spans="1:7" ht="14.4" customHeight="1" x14ac:dyDescent="0.3">
      <c r="A23" s="857" t="s">
        <v>1728</v>
      </c>
      <c r="B23" s="849">
        <v>170</v>
      </c>
      <c r="C23" s="849">
        <v>168</v>
      </c>
      <c r="D23" s="849">
        <v>307</v>
      </c>
      <c r="E23" s="889">
        <v>19124.989999999998</v>
      </c>
      <c r="F23" s="889">
        <v>19504</v>
      </c>
      <c r="G23" s="890">
        <v>33093.660000000003</v>
      </c>
    </row>
    <row r="24" spans="1:7" ht="14.4" customHeight="1" x14ac:dyDescent="0.3">
      <c r="A24" s="857" t="s">
        <v>3723</v>
      </c>
      <c r="B24" s="849"/>
      <c r="C24" s="849">
        <v>6</v>
      </c>
      <c r="D24" s="849"/>
      <c r="E24" s="889"/>
      <c r="F24" s="889">
        <v>554.32999999999993</v>
      </c>
      <c r="G24" s="890"/>
    </row>
    <row r="25" spans="1:7" ht="14.4" customHeight="1" x14ac:dyDescent="0.3">
      <c r="A25" s="857" t="s">
        <v>3724</v>
      </c>
      <c r="B25" s="849"/>
      <c r="C25" s="849"/>
      <c r="D25" s="849">
        <v>2</v>
      </c>
      <c r="E25" s="889"/>
      <c r="F25" s="889"/>
      <c r="G25" s="890">
        <v>74</v>
      </c>
    </row>
    <row r="26" spans="1:7" ht="14.4" customHeight="1" x14ac:dyDescent="0.3">
      <c r="A26" s="857" t="s">
        <v>3725</v>
      </c>
      <c r="B26" s="849">
        <v>4</v>
      </c>
      <c r="C26" s="849"/>
      <c r="D26" s="849"/>
      <c r="E26" s="889">
        <v>318.65999999999997</v>
      </c>
      <c r="F26" s="889"/>
      <c r="G26" s="890"/>
    </row>
    <row r="27" spans="1:7" ht="14.4" customHeight="1" x14ac:dyDescent="0.3">
      <c r="A27" s="857" t="s">
        <v>1730</v>
      </c>
      <c r="B27" s="849">
        <v>263</v>
      </c>
      <c r="C27" s="849">
        <v>170</v>
      </c>
      <c r="D27" s="849">
        <v>200</v>
      </c>
      <c r="E27" s="889">
        <v>47288.66</v>
      </c>
      <c r="F27" s="889">
        <v>33455.660000000003</v>
      </c>
      <c r="G27" s="890">
        <v>37414.320000000007</v>
      </c>
    </row>
    <row r="28" spans="1:7" ht="14.4" customHeight="1" x14ac:dyDescent="0.3">
      <c r="A28" s="857" t="s">
        <v>1731</v>
      </c>
      <c r="B28" s="849">
        <v>208</v>
      </c>
      <c r="C28" s="849">
        <v>186</v>
      </c>
      <c r="D28" s="849">
        <v>280</v>
      </c>
      <c r="E28" s="889">
        <v>20605.329999999998</v>
      </c>
      <c r="F28" s="889">
        <v>18771</v>
      </c>
      <c r="G28" s="890">
        <v>36306.33</v>
      </c>
    </row>
    <row r="29" spans="1:7" ht="14.4" customHeight="1" x14ac:dyDescent="0.3">
      <c r="A29" s="857" t="s">
        <v>1734</v>
      </c>
      <c r="B29" s="849">
        <v>193</v>
      </c>
      <c r="C29" s="849">
        <v>231</v>
      </c>
      <c r="D29" s="849">
        <v>218</v>
      </c>
      <c r="E29" s="889">
        <v>34885.990000000005</v>
      </c>
      <c r="F29" s="889">
        <v>40603.990000000005</v>
      </c>
      <c r="G29" s="890">
        <v>38808.660000000003</v>
      </c>
    </row>
    <row r="30" spans="1:7" ht="14.4" customHeight="1" x14ac:dyDescent="0.3">
      <c r="A30" s="857" t="s">
        <v>3726</v>
      </c>
      <c r="B30" s="849">
        <v>2</v>
      </c>
      <c r="C30" s="849">
        <v>6</v>
      </c>
      <c r="D30" s="849">
        <v>3</v>
      </c>
      <c r="E30" s="889">
        <v>284.33</v>
      </c>
      <c r="F30" s="889">
        <v>852.99</v>
      </c>
      <c r="G30" s="890">
        <v>243.32999999999998</v>
      </c>
    </row>
    <row r="31" spans="1:7" ht="14.4" customHeight="1" x14ac:dyDescent="0.3">
      <c r="A31" s="857" t="s">
        <v>3727</v>
      </c>
      <c r="B31" s="849"/>
      <c r="C31" s="849">
        <v>6</v>
      </c>
      <c r="D31" s="849"/>
      <c r="E31" s="889"/>
      <c r="F31" s="889">
        <v>222</v>
      </c>
      <c r="G31" s="890"/>
    </row>
    <row r="32" spans="1:7" ht="14.4" customHeight="1" x14ac:dyDescent="0.3">
      <c r="A32" s="857" t="s">
        <v>1735</v>
      </c>
      <c r="B32" s="849">
        <v>557</v>
      </c>
      <c r="C32" s="849">
        <v>168</v>
      </c>
      <c r="D32" s="849">
        <v>530</v>
      </c>
      <c r="E32" s="889">
        <v>50637.66</v>
      </c>
      <c r="F32" s="889">
        <v>14820.34</v>
      </c>
      <c r="G32" s="890">
        <v>54731.33</v>
      </c>
    </row>
    <row r="33" spans="1:7" ht="14.4" customHeight="1" x14ac:dyDescent="0.3">
      <c r="A33" s="857" t="s">
        <v>3728</v>
      </c>
      <c r="B33" s="849">
        <v>2</v>
      </c>
      <c r="C33" s="849"/>
      <c r="D33" s="849"/>
      <c r="E33" s="889">
        <v>284.33</v>
      </c>
      <c r="F33" s="889"/>
      <c r="G33" s="890"/>
    </row>
    <row r="34" spans="1:7" ht="14.4" customHeight="1" x14ac:dyDescent="0.3">
      <c r="A34" s="857" t="s">
        <v>1736</v>
      </c>
      <c r="B34" s="849">
        <v>123</v>
      </c>
      <c r="C34" s="849">
        <v>214</v>
      </c>
      <c r="D34" s="849">
        <v>172</v>
      </c>
      <c r="E34" s="889">
        <v>10703.68</v>
      </c>
      <c r="F34" s="889">
        <v>16672.32</v>
      </c>
      <c r="G34" s="890">
        <v>19354</v>
      </c>
    </row>
    <row r="35" spans="1:7" ht="14.4" customHeight="1" x14ac:dyDescent="0.3">
      <c r="A35" s="857" t="s">
        <v>1737</v>
      </c>
      <c r="B35" s="849">
        <v>144</v>
      </c>
      <c r="C35" s="849">
        <v>185</v>
      </c>
      <c r="D35" s="849">
        <v>235</v>
      </c>
      <c r="E35" s="889">
        <v>11944.01</v>
      </c>
      <c r="F35" s="889">
        <v>15518.33</v>
      </c>
      <c r="G35" s="890">
        <v>26280.66</v>
      </c>
    </row>
    <row r="36" spans="1:7" ht="14.4" customHeight="1" x14ac:dyDescent="0.3">
      <c r="A36" s="857" t="s">
        <v>1738</v>
      </c>
      <c r="B36" s="849">
        <v>37</v>
      </c>
      <c r="C36" s="849">
        <v>22</v>
      </c>
      <c r="D36" s="849"/>
      <c r="E36" s="889">
        <v>5945.67</v>
      </c>
      <c r="F36" s="889">
        <v>2378.33</v>
      </c>
      <c r="G36" s="890"/>
    </row>
    <row r="37" spans="1:7" ht="14.4" customHeight="1" x14ac:dyDescent="0.3">
      <c r="A37" s="857" t="s">
        <v>3729</v>
      </c>
      <c r="B37" s="849"/>
      <c r="C37" s="849"/>
      <c r="D37" s="849">
        <v>1</v>
      </c>
      <c r="E37" s="889"/>
      <c r="F37" s="889"/>
      <c r="G37" s="890">
        <v>37</v>
      </c>
    </row>
    <row r="38" spans="1:7" ht="14.4" customHeight="1" x14ac:dyDescent="0.3">
      <c r="A38" s="857" t="s">
        <v>1739</v>
      </c>
      <c r="B38" s="849">
        <v>328</v>
      </c>
      <c r="C38" s="849">
        <v>308</v>
      </c>
      <c r="D38" s="849">
        <v>336</v>
      </c>
      <c r="E38" s="889">
        <v>23912.329999999998</v>
      </c>
      <c r="F38" s="889">
        <v>23994.010000000002</v>
      </c>
      <c r="G38" s="890">
        <v>30959.34</v>
      </c>
    </row>
    <row r="39" spans="1:7" ht="14.4" customHeight="1" x14ac:dyDescent="0.3">
      <c r="A39" s="857" t="s">
        <v>1740</v>
      </c>
      <c r="B39" s="849"/>
      <c r="C39" s="849">
        <v>335</v>
      </c>
      <c r="D39" s="849">
        <v>502</v>
      </c>
      <c r="E39" s="889"/>
      <c r="F39" s="889">
        <v>70096.009999999995</v>
      </c>
      <c r="G39" s="890">
        <v>135545.66999999998</v>
      </c>
    </row>
    <row r="40" spans="1:7" ht="14.4" customHeight="1" x14ac:dyDescent="0.3">
      <c r="A40" s="857" t="s">
        <v>1741</v>
      </c>
      <c r="B40" s="849">
        <v>77</v>
      </c>
      <c r="C40" s="849">
        <v>52</v>
      </c>
      <c r="D40" s="849">
        <v>67</v>
      </c>
      <c r="E40" s="889">
        <v>7510.33</v>
      </c>
      <c r="F40" s="889">
        <v>5128.6499999999996</v>
      </c>
      <c r="G40" s="890">
        <v>7400.01</v>
      </c>
    </row>
    <row r="41" spans="1:7" ht="14.4" customHeight="1" x14ac:dyDescent="0.3">
      <c r="A41" s="857" t="s">
        <v>1742</v>
      </c>
      <c r="B41" s="849"/>
      <c r="C41" s="849"/>
      <c r="D41" s="849">
        <v>331</v>
      </c>
      <c r="E41" s="889"/>
      <c r="F41" s="889"/>
      <c r="G41" s="890">
        <v>32608.660000000003</v>
      </c>
    </row>
    <row r="42" spans="1:7" ht="14.4" customHeight="1" x14ac:dyDescent="0.3">
      <c r="A42" s="857" t="s">
        <v>3730</v>
      </c>
      <c r="B42" s="849"/>
      <c r="C42" s="849">
        <v>1</v>
      </c>
      <c r="D42" s="849"/>
      <c r="E42" s="889"/>
      <c r="F42" s="889">
        <v>37</v>
      </c>
      <c r="G42" s="890"/>
    </row>
    <row r="43" spans="1:7" ht="14.4" customHeight="1" x14ac:dyDescent="0.3">
      <c r="A43" s="857" t="s">
        <v>3731</v>
      </c>
      <c r="B43" s="849"/>
      <c r="C43" s="849">
        <v>1</v>
      </c>
      <c r="D43" s="849"/>
      <c r="E43" s="889"/>
      <c r="F43" s="889">
        <v>37</v>
      </c>
      <c r="G43" s="890"/>
    </row>
    <row r="44" spans="1:7" ht="14.4" customHeight="1" x14ac:dyDescent="0.3">
      <c r="A44" s="857" t="s">
        <v>1743</v>
      </c>
      <c r="B44" s="849">
        <v>395</v>
      </c>
      <c r="C44" s="849">
        <v>285</v>
      </c>
      <c r="D44" s="849">
        <v>363</v>
      </c>
      <c r="E44" s="889">
        <v>55986</v>
      </c>
      <c r="F44" s="889">
        <v>39729.339999999997</v>
      </c>
      <c r="G44" s="890">
        <v>39436.009999999995</v>
      </c>
    </row>
    <row r="45" spans="1:7" ht="14.4" customHeight="1" x14ac:dyDescent="0.3">
      <c r="A45" s="857" t="s">
        <v>1744</v>
      </c>
      <c r="B45" s="849">
        <v>145</v>
      </c>
      <c r="C45" s="849">
        <v>86</v>
      </c>
      <c r="D45" s="849">
        <v>61</v>
      </c>
      <c r="E45" s="889">
        <v>13813.68</v>
      </c>
      <c r="F45" s="889">
        <v>7329.34</v>
      </c>
      <c r="G45" s="890">
        <v>5684.66</v>
      </c>
    </row>
    <row r="46" spans="1:7" ht="14.4" customHeight="1" x14ac:dyDescent="0.3">
      <c r="A46" s="857" t="s">
        <v>1745</v>
      </c>
      <c r="B46" s="849"/>
      <c r="C46" s="849"/>
      <c r="D46" s="849">
        <v>138</v>
      </c>
      <c r="E46" s="889"/>
      <c r="F46" s="889"/>
      <c r="G46" s="890">
        <v>12763.34</v>
      </c>
    </row>
    <row r="47" spans="1:7" ht="14.4" customHeight="1" x14ac:dyDescent="0.3">
      <c r="A47" s="857" t="s">
        <v>1746</v>
      </c>
      <c r="B47" s="849">
        <v>49</v>
      </c>
      <c r="C47" s="849">
        <v>108</v>
      </c>
      <c r="D47" s="849">
        <v>327</v>
      </c>
      <c r="E47" s="889">
        <v>6138</v>
      </c>
      <c r="F47" s="889">
        <v>13287.33</v>
      </c>
      <c r="G47" s="890">
        <v>43762.990000000005</v>
      </c>
    </row>
    <row r="48" spans="1:7" ht="14.4" customHeight="1" x14ac:dyDescent="0.3">
      <c r="A48" s="857" t="s">
        <v>1747</v>
      </c>
      <c r="B48" s="849">
        <v>174</v>
      </c>
      <c r="C48" s="849">
        <v>133</v>
      </c>
      <c r="D48" s="849">
        <v>134</v>
      </c>
      <c r="E48" s="889">
        <v>21210.67</v>
      </c>
      <c r="F48" s="889">
        <v>15741</v>
      </c>
      <c r="G48" s="890">
        <v>19423.32</v>
      </c>
    </row>
    <row r="49" spans="1:7" ht="14.4" customHeight="1" x14ac:dyDescent="0.3">
      <c r="A49" s="857" t="s">
        <v>3732</v>
      </c>
      <c r="B49" s="849">
        <v>1</v>
      </c>
      <c r="C49" s="849"/>
      <c r="D49" s="849"/>
      <c r="E49" s="889">
        <v>37</v>
      </c>
      <c r="F49" s="889"/>
      <c r="G49" s="890"/>
    </row>
    <row r="50" spans="1:7" ht="14.4" customHeight="1" x14ac:dyDescent="0.3">
      <c r="A50" s="857" t="s">
        <v>1748</v>
      </c>
      <c r="B50" s="849">
        <v>110</v>
      </c>
      <c r="C50" s="849">
        <v>165</v>
      </c>
      <c r="D50" s="849">
        <v>200</v>
      </c>
      <c r="E50" s="889">
        <v>8678.01</v>
      </c>
      <c r="F50" s="889">
        <v>13093.66</v>
      </c>
      <c r="G50" s="890">
        <v>23092.660000000003</v>
      </c>
    </row>
    <row r="51" spans="1:7" ht="14.4" customHeight="1" x14ac:dyDescent="0.3">
      <c r="A51" s="857" t="s">
        <v>3733</v>
      </c>
      <c r="B51" s="849">
        <v>1</v>
      </c>
      <c r="C51" s="849"/>
      <c r="D51" s="849"/>
      <c r="E51" s="889">
        <v>37</v>
      </c>
      <c r="F51" s="889"/>
      <c r="G51" s="890"/>
    </row>
    <row r="52" spans="1:7" ht="14.4" customHeight="1" x14ac:dyDescent="0.3">
      <c r="A52" s="857" t="s">
        <v>1749</v>
      </c>
      <c r="B52" s="849">
        <v>455</v>
      </c>
      <c r="C52" s="849">
        <v>502</v>
      </c>
      <c r="D52" s="849">
        <v>499</v>
      </c>
      <c r="E52" s="889">
        <v>77126.009999999995</v>
      </c>
      <c r="F52" s="889">
        <v>76094.33</v>
      </c>
      <c r="G52" s="890">
        <v>88825.66</v>
      </c>
    </row>
    <row r="53" spans="1:7" ht="14.4" customHeight="1" x14ac:dyDescent="0.3">
      <c r="A53" s="857" t="s">
        <v>1750</v>
      </c>
      <c r="B53" s="849">
        <v>8</v>
      </c>
      <c r="C53" s="849">
        <v>3</v>
      </c>
      <c r="D53" s="849">
        <v>3</v>
      </c>
      <c r="E53" s="889">
        <v>296</v>
      </c>
      <c r="F53" s="889">
        <v>111</v>
      </c>
      <c r="G53" s="890">
        <v>322.33</v>
      </c>
    </row>
    <row r="54" spans="1:7" ht="14.4" customHeight="1" thickBot="1" x14ac:dyDescent="0.35">
      <c r="A54" s="893" t="s">
        <v>1751</v>
      </c>
      <c r="B54" s="851">
        <v>509</v>
      </c>
      <c r="C54" s="851">
        <v>606</v>
      </c>
      <c r="D54" s="851">
        <v>425</v>
      </c>
      <c r="E54" s="891">
        <v>42882.01</v>
      </c>
      <c r="F54" s="891">
        <v>52445.67</v>
      </c>
      <c r="G54" s="892">
        <v>49473.659999999996</v>
      </c>
    </row>
    <row r="55" spans="1:7" ht="14.4" customHeight="1" x14ac:dyDescent="0.3">
      <c r="A55" s="804" t="s">
        <v>301</v>
      </c>
    </row>
    <row r="56" spans="1:7" ht="14.4" customHeight="1" x14ac:dyDescent="0.3">
      <c r="A56" s="805" t="s">
        <v>1713</v>
      </c>
    </row>
    <row r="57" spans="1:7" ht="14.4" customHeight="1" x14ac:dyDescent="0.3">
      <c r="A57" s="804" t="s">
        <v>3716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3903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7803.4000000000005</v>
      </c>
      <c r="H3" s="208">
        <f t="shared" si="0"/>
        <v>936842.2899999998</v>
      </c>
      <c r="I3" s="78"/>
      <c r="J3" s="78"/>
      <c r="K3" s="208">
        <f t="shared" si="0"/>
        <v>7288.39</v>
      </c>
      <c r="L3" s="208">
        <f t="shared" si="0"/>
        <v>863131.15999999992</v>
      </c>
      <c r="M3" s="78"/>
      <c r="N3" s="78"/>
      <c r="O3" s="208">
        <f t="shared" si="0"/>
        <v>8254.1</v>
      </c>
      <c r="P3" s="208">
        <f t="shared" si="0"/>
        <v>1120547.5900000001</v>
      </c>
      <c r="Q3" s="79">
        <f>IF(L3=0,0,P3/L3)</f>
        <v>1.2982355891310891</v>
      </c>
      <c r="R3" s="209">
        <f>IF(O3=0,0,P3/O3)</f>
        <v>135.75648344459117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3735</v>
      </c>
      <c r="B6" s="825" t="s">
        <v>3736</v>
      </c>
      <c r="C6" s="825" t="s">
        <v>577</v>
      </c>
      <c r="D6" s="825" t="s">
        <v>3737</v>
      </c>
      <c r="E6" s="825" t="s">
        <v>3738</v>
      </c>
      <c r="F6" s="825" t="s">
        <v>3739</v>
      </c>
      <c r="G6" s="225">
        <v>2.7000000000000006</v>
      </c>
      <c r="H6" s="225">
        <v>407.71</v>
      </c>
      <c r="I6" s="825">
        <v>0.62776768392202742</v>
      </c>
      <c r="J6" s="825">
        <v>151.00370370370365</v>
      </c>
      <c r="K6" s="225">
        <v>4.3000000000000007</v>
      </c>
      <c r="L6" s="225">
        <v>649.46</v>
      </c>
      <c r="M6" s="825">
        <v>1</v>
      </c>
      <c r="N6" s="825">
        <v>151.03720930232558</v>
      </c>
      <c r="O6" s="225">
        <v>3.9000000000000012</v>
      </c>
      <c r="P6" s="225">
        <v>271.86000000000007</v>
      </c>
      <c r="Q6" s="830">
        <v>0.41859390878576058</v>
      </c>
      <c r="R6" s="848">
        <v>69.707692307692298</v>
      </c>
    </row>
    <row r="7" spans="1:18" ht="14.4" customHeight="1" x14ac:dyDescent="0.3">
      <c r="A7" s="831" t="s">
        <v>3735</v>
      </c>
      <c r="B7" s="832" t="s">
        <v>3736</v>
      </c>
      <c r="C7" s="832" t="s">
        <v>577</v>
      </c>
      <c r="D7" s="832" t="s">
        <v>3737</v>
      </c>
      <c r="E7" s="832" t="s">
        <v>3740</v>
      </c>
      <c r="F7" s="832" t="s">
        <v>3741</v>
      </c>
      <c r="G7" s="849"/>
      <c r="H7" s="849"/>
      <c r="I7" s="832"/>
      <c r="J7" s="832"/>
      <c r="K7" s="849">
        <v>0.2</v>
      </c>
      <c r="L7" s="849">
        <v>50.71</v>
      </c>
      <c r="M7" s="832">
        <v>1</v>
      </c>
      <c r="N7" s="832">
        <v>253.54999999999998</v>
      </c>
      <c r="O7" s="849">
        <v>0.2</v>
      </c>
      <c r="P7" s="849">
        <v>73.540000000000006</v>
      </c>
      <c r="Q7" s="837">
        <v>1.4502070597515284</v>
      </c>
      <c r="R7" s="850">
        <v>367.7</v>
      </c>
    </row>
    <row r="8" spans="1:18" ht="14.4" customHeight="1" x14ac:dyDescent="0.3">
      <c r="A8" s="831" t="s">
        <v>3735</v>
      </c>
      <c r="B8" s="832" t="s">
        <v>3736</v>
      </c>
      <c r="C8" s="832" t="s">
        <v>577</v>
      </c>
      <c r="D8" s="832" t="s">
        <v>3737</v>
      </c>
      <c r="E8" s="832" t="s">
        <v>3742</v>
      </c>
      <c r="F8" s="832" t="s">
        <v>1450</v>
      </c>
      <c r="G8" s="849">
        <v>0.1</v>
      </c>
      <c r="H8" s="849">
        <v>6.14</v>
      </c>
      <c r="I8" s="832">
        <v>1</v>
      </c>
      <c r="J8" s="832">
        <v>61.399999999999991</v>
      </c>
      <c r="K8" s="849">
        <v>0.1</v>
      </c>
      <c r="L8" s="849">
        <v>6.14</v>
      </c>
      <c r="M8" s="832">
        <v>1</v>
      </c>
      <c r="N8" s="832">
        <v>61.399999999999991</v>
      </c>
      <c r="O8" s="849"/>
      <c r="P8" s="849"/>
      <c r="Q8" s="837"/>
      <c r="R8" s="850"/>
    </row>
    <row r="9" spans="1:18" ht="14.4" customHeight="1" x14ac:dyDescent="0.3">
      <c r="A9" s="831" t="s">
        <v>3735</v>
      </c>
      <c r="B9" s="832" t="s">
        <v>3736</v>
      </c>
      <c r="C9" s="832" t="s">
        <v>577</v>
      </c>
      <c r="D9" s="832" t="s">
        <v>3737</v>
      </c>
      <c r="E9" s="832" t="s">
        <v>3743</v>
      </c>
      <c r="F9" s="832" t="s">
        <v>1450</v>
      </c>
      <c r="G9" s="849"/>
      <c r="H9" s="849"/>
      <c r="I9" s="832"/>
      <c r="J9" s="832"/>
      <c r="K9" s="849"/>
      <c r="L9" s="849"/>
      <c r="M9" s="832"/>
      <c r="N9" s="832"/>
      <c r="O9" s="849">
        <v>0.2</v>
      </c>
      <c r="P9" s="849">
        <v>15.37</v>
      </c>
      <c r="Q9" s="837"/>
      <c r="R9" s="850">
        <v>76.849999999999994</v>
      </c>
    </row>
    <row r="10" spans="1:18" ht="14.4" customHeight="1" x14ac:dyDescent="0.3">
      <c r="A10" s="831" t="s">
        <v>3735</v>
      </c>
      <c r="B10" s="832" t="s">
        <v>3736</v>
      </c>
      <c r="C10" s="832" t="s">
        <v>577</v>
      </c>
      <c r="D10" s="832" t="s">
        <v>3737</v>
      </c>
      <c r="E10" s="832" t="s">
        <v>3744</v>
      </c>
      <c r="F10" s="832" t="s">
        <v>3745</v>
      </c>
      <c r="G10" s="849">
        <v>3.2</v>
      </c>
      <c r="H10" s="849">
        <v>164.54</v>
      </c>
      <c r="I10" s="832">
        <v>1.5903730910496812</v>
      </c>
      <c r="J10" s="832">
        <v>51.418749999999996</v>
      </c>
      <c r="K10" s="849">
        <v>1.9000000000000001</v>
      </c>
      <c r="L10" s="849">
        <v>103.46</v>
      </c>
      <c r="M10" s="832">
        <v>1</v>
      </c>
      <c r="N10" s="832">
        <v>54.452631578947361</v>
      </c>
      <c r="O10" s="849">
        <v>1.2</v>
      </c>
      <c r="P10" s="849">
        <v>65.34</v>
      </c>
      <c r="Q10" s="837">
        <v>0.63154842451188875</v>
      </c>
      <c r="R10" s="850">
        <v>54.45</v>
      </c>
    </row>
    <row r="11" spans="1:18" ht="14.4" customHeight="1" x14ac:dyDescent="0.3">
      <c r="A11" s="831" t="s">
        <v>3735</v>
      </c>
      <c r="B11" s="832" t="s">
        <v>3736</v>
      </c>
      <c r="C11" s="832" t="s">
        <v>577</v>
      </c>
      <c r="D11" s="832" t="s">
        <v>3737</v>
      </c>
      <c r="E11" s="832" t="s">
        <v>3746</v>
      </c>
      <c r="F11" s="832" t="s">
        <v>1247</v>
      </c>
      <c r="G11" s="849">
        <v>2.6000000000000005</v>
      </c>
      <c r="H11" s="849">
        <v>180.31</v>
      </c>
      <c r="I11" s="832">
        <v>1.1818181818181819</v>
      </c>
      <c r="J11" s="832">
        <v>69.34999999999998</v>
      </c>
      <c r="K11" s="849">
        <v>2.1999999999999997</v>
      </c>
      <c r="L11" s="849">
        <v>152.57</v>
      </c>
      <c r="M11" s="832">
        <v>1</v>
      </c>
      <c r="N11" s="832">
        <v>69.350000000000009</v>
      </c>
      <c r="O11" s="849">
        <v>1.4</v>
      </c>
      <c r="P11" s="849">
        <v>97.09</v>
      </c>
      <c r="Q11" s="837">
        <v>0.63636363636363646</v>
      </c>
      <c r="R11" s="850">
        <v>69.350000000000009</v>
      </c>
    </row>
    <row r="12" spans="1:18" ht="14.4" customHeight="1" x14ac:dyDescent="0.3">
      <c r="A12" s="831" t="s">
        <v>3735</v>
      </c>
      <c r="B12" s="832" t="s">
        <v>3736</v>
      </c>
      <c r="C12" s="832" t="s">
        <v>577</v>
      </c>
      <c r="D12" s="832" t="s">
        <v>3737</v>
      </c>
      <c r="E12" s="832" t="s">
        <v>3747</v>
      </c>
      <c r="F12" s="832" t="s">
        <v>3748</v>
      </c>
      <c r="G12" s="849"/>
      <c r="H12" s="849"/>
      <c r="I12" s="832"/>
      <c r="J12" s="832"/>
      <c r="K12" s="849">
        <v>0.2</v>
      </c>
      <c r="L12" s="849">
        <v>42.01</v>
      </c>
      <c r="M12" s="832">
        <v>1</v>
      </c>
      <c r="N12" s="832">
        <v>210.04999999999998</v>
      </c>
      <c r="O12" s="849">
        <v>0.2</v>
      </c>
      <c r="P12" s="849">
        <v>42.01</v>
      </c>
      <c r="Q12" s="837">
        <v>1</v>
      </c>
      <c r="R12" s="850">
        <v>210.04999999999998</v>
      </c>
    </row>
    <row r="13" spans="1:18" ht="14.4" customHeight="1" x14ac:dyDescent="0.3">
      <c r="A13" s="831" t="s">
        <v>3735</v>
      </c>
      <c r="B13" s="832" t="s">
        <v>3736</v>
      </c>
      <c r="C13" s="832" t="s">
        <v>577</v>
      </c>
      <c r="D13" s="832" t="s">
        <v>3749</v>
      </c>
      <c r="E13" s="832" t="s">
        <v>3750</v>
      </c>
      <c r="F13" s="832" t="s">
        <v>3751</v>
      </c>
      <c r="G13" s="849">
        <v>11</v>
      </c>
      <c r="H13" s="849">
        <v>1790.7999999999997</v>
      </c>
      <c r="I13" s="832">
        <v>0.7857142857142857</v>
      </c>
      <c r="J13" s="832">
        <v>162.79999999999998</v>
      </c>
      <c r="K13" s="849">
        <v>14</v>
      </c>
      <c r="L13" s="849">
        <v>2279.1999999999998</v>
      </c>
      <c r="M13" s="832">
        <v>1</v>
      </c>
      <c r="N13" s="832">
        <v>162.79999999999998</v>
      </c>
      <c r="O13" s="849">
        <v>19</v>
      </c>
      <c r="P13" s="849">
        <v>3093.2</v>
      </c>
      <c r="Q13" s="837">
        <v>1.3571428571428572</v>
      </c>
      <c r="R13" s="850">
        <v>162.79999999999998</v>
      </c>
    </row>
    <row r="14" spans="1:18" ht="14.4" customHeight="1" x14ac:dyDescent="0.3">
      <c r="A14" s="831" t="s">
        <v>3735</v>
      </c>
      <c r="B14" s="832" t="s">
        <v>3736</v>
      </c>
      <c r="C14" s="832" t="s">
        <v>577</v>
      </c>
      <c r="D14" s="832" t="s">
        <v>3749</v>
      </c>
      <c r="E14" s="832" t="s">
        <v>3750</v>
      </c>
      <c r="F14" s="832" t="s">
        <v>3752</v>
      </c>
      <c r="G14" s="849">
        <v>9</v>
      </c>
      <c r="H14" s="849">
        <v>1465.1999999999998</v>
      </c>
      <c r="I14" s="832">
        <v>0.81818181818181812</v>
      </c>
      <c r="J14" s="832">
        <v>162.79999999999998</v>
      </c>
      <c r="K14" s="849">
        <v>11</v>
      </c>
      <c r="L14" s="849">
        <v>1790.8</v>
      </c>
      <c r="M14" s="832">
        <v>1</v>
      </c>
      <c r="N14" s="832">
        <v>162.79999999999998</v>
      </c>
      <c r="O14" s="849">
        <v>9</v>
      </c>
      <c r="P14" s="849">
        <v>1465.1999999999998</v>
      </c>
      <c r="Q14" s="837">
        <v>0.81818181818181812</v>
      </c>
      <c r="R14" s="850">
        <v>162.79999999999998</v>
      </c>
    </row>
    <row r="15" spans="1:18" ht="14.4" customHeight="1" x14ac:dyDescent="0.3">
      <c r="A15" s="831" t="s">
        <v>3735</v>
      </c>
      <c r="B15" s="832" t="s">
        <v>3736</v>
      </c>
      <c r="C15" s="832" t="s">
        <v>577</v>
      </c>
      <c r="D15" s="832" t="s">
        <v>3753</v>
      </c>
      <c r="E15" s="832" t="s">
        <v>3754</v>
      </c>
      <c r="F15" s="832" t="s">
        <v>3755</v>
      </c>
      <c r="G15" s="849"/>
      <c r="H15" s="849"/>
      <c r="I15" s="832"/>
      <c r="J15" s="832"/>
      <c r="K15" s="849">
        <v>1</v>
      </c>
      <c r="L15" s="849">
        <v>300</v>
      </c>
      <c r="M15" s="832">
        <v>1</v>
      </c>
      <c r="N15" s="832">
        <v>300</v>
      </c>
      <c r="O15" s="849"/>
      <c r="P15" s="849"/>
      <c r="Q15" s="837"/>
      <c r="R15" s="850"/>
    </row>
    <row r="16" spans="1:18" ht="14.4" customHeight="1" x14ac:dyDescent="0.3">
      <c r="A16" s="831" t="s">
        <v>3735</v>
      </c>
      <c r="B16" s="832" t="s">
        <v>3736</v>
      </c>
      <c r="C16" s="832" t="s">
        <v>577</v>
      </c>
      <c r="D16" s="832" t="s">
        <v>3753</v>
      </c>
      <c r="E16" s="832" t="s">
        <v>3756</v>
      </c>
      <c r="F16" s="832" t="s">
        <v>3757</v>
      </c>
      <c r="G16" s="849">
        <v>1</v>
      </c>
      <c r="H16" s="849">
        <v>146</v>
      </c>
      <c r="I16" s="832">
        <v>0.99319727891156462</v>
      </c>
      <c r="J16" s="832">
        <v>146</v>
      </c>
      <c r="K16" s="849">
        <v>1</v>
      </c>
      <c r="L16" s="849">
        <v>147</v>
      </c>
      <c r="M16" s="832">
        <v>1</v>
      </c>
      <c r="N16" s="832">
        <v>147</v>
      </c>
      <c r="O16" s="849"/>
      <c r="P16" s="849"/>
      <c r="Q16" s="837"/>
      <c r="R16" s="850"/>
    </row>
    <row r="17" spans="1:18" ht="14.4" customHeight="1" x14ac:dyDescent="0.3">
      <c r="A17" s="831" t="s">
        <v>3735</v>
      </c>
      <c r="B17" s="832" t="s">
        <v>3736</v>
      </c>
      <c r="C17" s="832" t="s">
        <v>577</v>
      </c>
      <c r="D17" s="832" t="s">
        <v>3753</v>
      </c>
      <c r="E17" s="832" t="s">
        <v>3756</v>
      </c>
      <c r="F17" s="832" t="s">
        <v>3758</v>
      </c>
      <c r="G17" s="849">
        <v>3</v>
      </c>
      <c r="H17" s="849">
        <v>438</v>
      </c>
      <c r="I17" s="832"/>
      <c r="J17" s="832">
        <v>146</v>
      </c>
      <c r="K17" s="849"/>
      <c r="L17" s="849"/>
      <c r="M17" s="832"/>
      <c r="N17" s="832"/>
      <c r="O17" s="849">
        <v>2</v>
      </c>
      <c r="P17" s="849">
        <v>294</v>
      </c>
      <c r="Q17" s="837"/>
      <c r="R17" s="850">
        <v>147</v>
      </c>
    </row>
    <row r="18" spans="1:18" ht="14.4" customHeight="1" x14ac:dyDescent="0.3">
      <c r="A18" s="831" t="s">
        <v>3735</v>
      </c>
      <c r="B18" s="832" t="s">
        <v>3736</v>
      </c>
      <c r="C18" s="832" t="s">
        <v>577</v>
      </c>
      <c r="D18" s="832" t="s">
        <v>3753</v>
      </c>
      <c r="E18" s="832" t="s">
        <v>3759</v>
      </c>
      <c r="F18" s="832" t="s">
        <v>3760</v>
      </c>
      <c r="G18" s="849">
        <v>174</v>
      </c>
      <c r="H18" s="849">
        <v>14442</v>
      </c>
      <c r="I18" s="832">
        <v>0.96666666666666667</v>
      </c>
      <c r="J18" s="832">
        <v>83</v>
      </c>
      <c r="K18" s="849">
        <v>180</v>
      </c>
      <c r="L18" s="849">
        <v>14940</v>
      </c>
      <c r="M18" s="832">
        <v>1</v>
      </c>
      <c r="N18" s="832">
        <v>83</v>
      </c>
      <c r="O18" s="849">
        <v>215</v>
      </c>
      <c r="P18" s="849">
        <v>17845</v>
      </c>
      <c r="Q18" s="837">
        <v>1.1944444444444444</v>
      </c>
      <c r="R18" s="850">
        <v>83</v>
      </c>
    </row>
    <row r="19" spans="1:18" ht="14.4" customHeight="1" x14ac:dyDescent="0.3">
      <c r="A19" s="831" t="s">
        <v>3735</v>
      </c>
      <c r="B19" s="832" t="s">
        <v>3736</v>
      </c>
      <c r="C19" s="832" t="s">
        <v>577</v>
      </c>
      <c r="D19" s="832" t="s">
        <v>3753</v>
      </c>
      <c r="E19" s="832" t="s">
        <v>3759</v>
      </c>
      <c r="F19" s="832" t="s">
        <v>3761</v>
      </c>
      <c r="G19" s="849">
        <v>295</v>
      </c>
      <c r="H19" s="849">
        <v>24485</v>
      </c>
      <c r="I19" s="832">
        <v>1.8209876543209877</v>
      </c>
      <c r="J19" s="832">
        <v>83</v>
      </c>
      <c r="K19" s="849">
        <v>162</v>
      </c>
      <c r="L19" s="849">
        <v>13446</v>
      </c>
      <c r="M19" s="832">
        <v>1</v>
      </c>
      <c r="N19" s="832">
        <v>83</v>
      </c>
      <c r="O19" s="849">
        <v>250</v>
      </c>
      <c r="P19" s="849">
        <v>20750</v>
      </c>
      <c r="Q19" s="837">
        <v>1.5432098765432098</v>
      </c>
      <c r="R19" s="850">
        <v>83</v>
      </c>
    </row>
    <row r="20" spans="1:18" ht="14.4" customHeight="1" x14ac:dyDescent="0.3">
      <c r="A20" s="831" t="s">
        <v>3735</v>
      </c>
      <c r="B20" s="832" t="s">
        <v>3736</v>
      </c>
      <c r="C20" s="832" t="s">
        <v>577</v>
      </c>
      <c r="D20" s="832" t="s">
        <v>3753</v>
      </c>
      <c r="E20" s="832" t="s">
        <v>3762</v>
      </c>
      <c r="F20" s="832" t="s">
        <v>3763</v>
      </c>
      <c r="G20" s="849">
        <v>156</v>
      </c>
      <c r="H20" s="849">
        <v>5772</v>
      </c>
      <c r="I20" s="832">
        <v>0.69955156950672648</v>
      </c>
      <c r="J20" s="832">
        <v>37</v>
      </c>
      <c r="K20" s="849">
        <v>223</v>
      </c>
      <c r="L20" s="849">
        <v>8251</v>
      </c>
      <c r="M20" s="832">
        <v>1</v>
      </c>
      <c r="N20" s="832">
        <v>37</v>
      </c>
      <c r="O20" s="849">
        <v>241</v>
      </c>
      <c r="P20" s="849">
        <v>8917</v>
      </c>
      <c r="Q20" s="837">
        <v>1.0807174887892377</v>
      </c>
      <c r="R20" s="850">
        <v>37</v>
      </c>
    </row>
    <row r="21" spans="1:18" ht="14.4" customHeight="1" x14ac:dyDescent="0.3">
      <c r="A21" s="831" t="s">
        <v>3735</v>
      </c>
      <c r="B21" s="832" t="s">
        <v>3736</v>
      </c>
      <c r="C21" s="832" t="s">
        <v>577</v>
      </c>
      <c r="D21" s="832" t="s">
        <v>3753</v>
      </c>
      <c r="E21" s="832" t="s">
        <v>3762</v>
      </c>
      <c r="F21" s="832" t="s">
        <v>3764</v>
      </c>
      <c r="G21" s="849">
        <v>188</v>
      </c>
      <c r="H21" s="849">
        <v>6956</v>
      </c>
      <c r="I21" s="832">
        <v>1.0273224043715847</v>
      </c>
      <c r="J21" s="832">
        <v>37</v>
      </c>
      <c r="K21" s="849">
        <v>183</v>
      </c>
      <c r="L21" s="849">
        <v>6771</v>
      </c>
      <c r="M21" s="832">
        <v>1</v>
      </c>
      <c r="N21" s="832">
        <v>37</v>
      </c>
      <c r="O21" s="849">
        <v>279</v>
      </c>
      <c r="P21" s="849">
        <v>10323</v>
      </c>
      <c r="Q21" s="837">
        <v>1.5245901639344261</v>
      </c>
      <c r="R21" s="850">
        <v>37</v>
      </c>
    </row>
    <row r="22" spans="1:18" ht="14.4" customHeight="1" x14ac:dyDescent="0.3">
      <c r="A22" s="831" t="s">
        <v>3735</v>
      </c>
      <c r="B22" s="832" t="s">
        <v>3736</v>
      </c>
      <c r="C22" s="832" t="s">
        <v>577</v>
      </c>
      <c r="D22" s="832" t="s">
        <v>3753</v>
      </c>
      <c r="E22" s="832" t="s">
        <v>3765</v>
      </c>
      <c r="F22" s="832" t="s">
        <v>3766</v>
      </c>
      <c r="G22" s="849">
        <v>161</v>
      </c>
      <c r="H22" s="849">
        <v>1610</v>
      </c>
      <c r="I22" s="832">
        <v>1.4122807017543859</v>
      </c>
      <c r="J22" s="832">
        <v>10</v>
      </c>
      <c r="K22" s="849">
        <v>114</v>
      </c>
      <c r="L22" s="849">
        <v>1140</v>
      </c>
      <c r="M22" s="832">
        <v>1</v>
      </c>
      <c r="N22" s="832">
        <v>10</v>
      </c>
      <c r="O22" s="849">
        <v>174</v>
      </c>
      <c r="P22" s="849">
        <v>1740</v>
      </c>
      <c r="Q22" s="837">
        <v>1.5263157894736843</v>
      </c>
      <c r="R22" s="850">
        <v>10</v>
      </c>
    </row>
    <row r="23" spans="1:18" ht="14.4" customHeight="1" x14ac:dyDescent="0.3">
      <c r="A23" s="831" t="s">
        <v>3735</v>
      </c>
      <c r="B23" s="832" t="s">
        <v>3736</v>
      </c>
      <c r="C23" s="832" t="s">
        <v>577</v>
      </c>
      <c r="D23" s="832" t="s">
        <v>3753</v>
      </c>
      <c r="E23" s="832" t="s">
        <v>3765</v>
      </c>
      <c r="F23" s="832" t="s">
        <v>3767</v>
      </c>
      <c r="G23" s="849">
        <v>11</v>
      </c>
      <c r="H23" s="849">
        <v>110</v>
      </c>
      <c r="I23" s="832">
        <v>1.1000000000000001</v>
      </c>
      <c r="J23" s="832">
        <v>10</v>
      </c>
      <c r="K23" s="849">
        <v>10</v>
      </c>
      <c r="L23" s="849">
        <v>100</v>
      </c>
      <c r="M23" s="832">
        <v>1</v>
      </c>
      <c r="N23" s="832">
        <v>10</v>
      </c>
      <c r="O23" s="849">
        <v>17</v>
      </c>
      <c r="P23" s="849">
        <v>170</v>
      </c>
      <c r="Q23" s="837">
        <v>1.7</v>
      </c>
      <c r="R23" s="850">
        <v>10</v>
      </c>
    </row>
    <row r="24" spans="1:18" ht="14.4" customHeight="1" x14ac:dyDescent="0.3">
      <c r="A24" s="831" t="s">
        <v>3735</v>
      </c>
      <c r="B24" s="832" t="s">
        <v>3736</v>
      </c>
      <c r="C24" s="832" t="s">
        <v>577</v>
      </c>
      <c r="D24" s="832" t="s">
        <v>3753</v>
      </c>
      <c r="E24" s="832" t="s">
        <v>3768</v>
      </c>
      <c r="F24" s="832" t="s">
        <v>3769</v>
      </c>
      <c r="G24" s="849">
        <v>2</v>
      </c>
      <c r="H24" s="849">
        <v>10</v>
      </c>
      <c r="I24" s="832">
        <v>0.66666666666666663</v>
      </c>
      <c r="J24" s="832">
        <v>5</v>
      </c>
      <c r="K24" s="849">
        <v>3</v>
      </c>
      <c r="L24" s="849">
        <v>15</v>
      </c>
      <c r="M24" s="832">
        <v>1</v>
      </c>
      <c r="N24" s="832">
        <v>5</v>
      </c>
      <c r="O24" s="849">
        <v>4</v>
      </c>
      <c r="P24" s="849">
        <v>20</v>
      </c>
      <c r="Q24" s="837">
        <v>1.3333333333333333</v>
      </c>
      <c r="R24" s="850">
        <v>5</v>
      </c>
    </row>
    <row r="25" spans="1:18" ht="14.4" customHeight="1" x14ac:dyDescent="0.3">
      <c r="A25" s="831" t="s">
        <v>3735</v>
      </c>
      <c r="B25" s="832" t="s">
        <v>3736</v>
      </c>
      <c r="C25" s="832" t="s">
        <v>577</v>
      </c>
      <c r="D25" s="832" t="s">
        <v>3753</v>
      </c>
      <c r="E25" s="832" t="s">
        <v>3770</v>
      </c>
      <c r="F25" s="832" t="s">
        <v>3771</v>
      </c>
      <c r="G25" s="849"/>
      <c r="H25" s="849"/>
      <c r="I25" s="832"/>
      <c r="J25" s="832"/>
      <c r="K25" s="849">
        <v>1</v>
      </c>
      <c r="L25" s="849">
        <v>5</v>
      </c>
      <c r="M25" s="832">
        <v>1</v>
      </c>
      <c r="N25" s="832">
        <v>5</v>
      </c>
      <c r="O25" s="849"/>
      <c r="P25" s="849"/>
      <c r="Q25" s="837"/>
      <c r="R25" s="850"/>
    </row>
    <row r="26" spans="1:18" ht="14.4" customHeight="1" x14ac:dyDescent="0.3">
      <c r="A26" s="831" t="s">
        <v>3735</v>
      </c>
      <c r="B26" s="832" t="s">
        <v>3736</v>
      </c>
      <c r="C26" s="832" t="s">
        <v>577</v>
      </c>
      <c r="D26" s="832" t="s">
        <v>3753</v>
      </c>
      <c r="E26" s="832" t="s">
        <v>3772</v>
      </c>
      <c r="F26" s="832" t="s">
        <v>3773</v>
      </c>
      <c r="G26" s="849">
        <v>2</v>
      </c>
      <c r="H26" s="849">
        <v>176</v>
      </c>
      <c r="I26" s="832"/>
      <c r="J26" s="832">
        <v>88</v>
      </c>
      <c r="K26" s="849"/>
      <c r="L26" s="849"/>
      <c r="M26" s="832"/>
      <c r="N26" s="832"/>
      <c r="O26" s="849">
        <v>7</v>
      </c>
      <c r="P26" s="849">
        <v>616</v>
      </c>
      <c r="Q26" s="837"/>
      <c r="R26" s="850">
        <v>88</v>
      </c>
    </row>
    <row r="27" spans="1:18" ht="14.4" customHeight="1" x14ac:dyDescent="0.3">
      <c r="A27" s="831" t="s">
        <v>3735</v>
      </c>
      <c r="B27" s="832" t="s">
        <v>3736</v>
      </c>
      <c r="C27" s="832" t="s">
        <v>577</v>
      </c>
      <c r="D27" s="832" t="s">
        <v>3753</v>
      </c>
      <c r="E27" s="832" t="s">
        <v>3772</v>
      </c>
      <c r="F27" s="832" t="s">
        <v>3774</v>
      </c>
      <c r="G27" s="849">
        <v>1</v>
      </c>
      <c r="H27" s="849">
        <v>88</v>
      </c>
      <c r="I27" s="832">
        <v>0.5</v>
      </c>
      <c r="J27" s="832">
        <v>88</v>
      </c>
      <c r="K27" s="849">
        <v>2</v>
      </c>
      <c r="L27" s="849">
        <v>176</v>
      </c>
      <c r="M27" s="832">
        <v>1</v>
      </c>
      <c r="N27" s="832">
        <v>88</v>
      </c>
      <c r="O27" s="849"/>
      <c r="P27" s="849"/>
      <c r="Q27" s="837"/>
      <c r="R27" s="850"/>
    </row>
    <row r="28" spans="1:18" ht="14.4" customHeight="1" x14ac:dyDescent="0.3">
      <c r="A28" s="831" t="s">
        <v>3735</v>
      </c>
      <c r="B28" s="832" t="s">
        <v>3736</v>
      </c>
      <c r="C28" s="832" t="s">
        <v>577</v>
      </c>
      <c r="D28" s="832" t="s">
        <v>3753</v>
      </c>
      <c r="E28" s="832" t="s">
        <v>3775</v>
      </c>
      <c r="F28" s="832" t="s">
        <v>3776</v>
      </c>
      <c r="G28" s="849">
        <v>35</v>
      </c>
      <c r="H28" s="849">
        <v>22050</v>
      </c>
      <c r="I28" s="832">
        <v>1.2068965517241379</v>
      </c>
      <c r="J28" s="832">
        <v>630</v>
      </c>
      <c r="K28" s="849">
        <v>29</v>
      </c>
      <c r="L28" s="849">
        <v>18270</v>
      </c>
      <c r="M28" s="832">
        <v>1</v>
      </c>
      <c r="N28" s="832">
        <v>630</v>
      </c>
      <c r="O28" s="849">
        <v>22</v>
      </c>
      <c r="P28" s="849">
        <v>13882</v>
      </c>
      <c r="Q28" s="837">
        <v>0.75982484948002194</v>
      </c>
      <c r="R28" s="850">
        <v>631</v>
      </c>
    </row>
    <row r="29" spans="1:18" ht="14.4" customHeight="1" x14ac:dyDescent="0.3">
      <c r="A29" s="831" t="s">
        <v>3735</v>
      </c>
      <c r="B29" s="832" t="s">
        <v>3736</v>
      </c>
      <c r="C29" s="832" t="s">
        <v>577</v>
      </c>
      <c r="D29" s="832" t="s">
        <v>3753</v>
      </c>
      <c r="E29" s="832" t="s">
        <v>3775</v>
      </c>
      <c r="F29" s="832" t="s">
        <v>3777</v>
      </c>
      <c r="G29" s="849">
        <v>1</v>
      </c>
      <c r="H29" s="849">
        <v>630</v>
      </c>
      <c r="I29" s="832">
        <v>0.5</v>
      </c>
      <c r="J29" s="832">
        <v>630</v>
      </c>
      <c r="K29" s="849">
        <v>2</v>
      </c>
      <c r="L29" s="849">
        <v>1260</v>
      </c>
      <c r="M29" s="832">
        <v>1</v>
      </c>
      <c r="N29" s="832">
        <v>630</v>
      </c>
      <c r="O29" s="849">
        <v>5</v>
      </c>
      <c r="P29" s="849">
        <v>3155</v>
      </c>
      <c r="Q29" s="837">
        <v>2.503968253968254</v>
      </c>
      <c r="R29" s="850">
        <v>631</v>
      </c>
    </row>
    <row r="30" spans="1:18" ht="14.4" customHeight="1" x14ac:dyDescent="0.3">
      <c r="A30" s="831" t="s">
        <v>3735</v>
      </c>
      <c r="B30" s="832" t="s">
        <v>3736</v>
      </c>
      <c r="C30" s="832" t="s">
        <v>577</v>
      </c>
      <c r="D30" s="832" t="s">
        <v>3753</v>
      </c>
      <c r="E30" s="832" t="s">
        <v>3778</v>
      </c>
      <c r="F30" s="832" t="s">
        <v>3779</v>
      </c>
      <c r="G30" s="849">
        <v>15</v>
      </c>
      <c r="H30" s="849">
        <v>5880</v>
      </c>
      <c r="I30" s="832">
        <v>1.6666666666666667</v>
      </c>
      <c r="J30" s="832">
        <v>392</v>
      </c>
      <c r="K30" s="849">
        <v>9</v>
      </c>
      <c r="L30" s="849">
        <v>3528</v>
      </c>
      <c r="M30" s="832">
        <v>1</v>
      </c>
      <c r="N30" s="832">
        <v>392</v>
      </c>
      <c r="O30" s="849">
        <v>9</v>
      </c>
      <c r="P30" s="849">
        <v>3537</v>
      </c>
      <c r="Q30" s="837">
        <v>1.0025510204081634</v>
      </c>
      <c r="R30" s="850">
        <v>393</v>
      </c>
    </row>
    <row r="31" spans="1:18" ht="14.4" customHeight="1" x14ac:dyDescent="0.3">
      <c r="A31" s="831" t="s">
        <v>3735</v>
      </c>
      <c r="B31" s="832" t="s">
        <v>3736</v>
      </c>
      <c r="C31" s="832" t="s">
        <v>577</v>
      </c>
      <c r="D31" s="832" t="s">
        <v>3753</v>
      </c>
      <c r="E31" s="832" t="s">
        <v>3778</v>
      </c>
      <c r="F31" s="832" t="s">
        <v>3780</v>
      </c>
      <c r="G31" s="849">
        <v>7</v>
      </c>
      <c r="H31" s="849">
        <v>2744</v>
      </c>
      <c r="I31" s="832">
        <v>0.41176470588235292</v>
      </c>
      <c r="J31" s="832">
        <v>392</v>
      </c>
      <c r="K31" s="849">
        <v>17</v>
      </c>
      <c r="L31" s="849">
        <v>6664</v>
      </c>
      <c r="M31" s="832">
        <v>1</v>
      </c>
      <c r="N31" s="832">
        <v>392</v>
      </c>
      <c r="O31" s="849">
        <v>10</v>
      </c>
      <c r="P31" s="849">
        <v>3930</v>
      </c>
      <c r="Q31" s="837">
        <v>0.5897358943577431</v>
      </c>
      <c r="R31" s="850">
        <v>393</v>
      </c>
    </row>
    <row r="32" spans="1:18" ht="14.4" customHeight="1" x14ac:dyDescent="0.3">
      <c r="A32" s="831" t="s">
        <v>3735</v>
      </c>
      <c r="B32" s="832" t="s">
        <v>3736</v>
      </c>
      <c r="C32" s="832" t="s">
        <v>577</v>
      </c>
      <c r="D32" s="832" t="s">
        <v>3753</v>
      </c>
      <c r="E32" s="832" t="s">
        <v>3781</v>
      </c>
      <c r="F32" s="832" t="s">
        <v>3782</v>
      </c>
      <c r="G32" s="849">
        <v>17</v>
      </c>
      <c r="H32" s="849">
        <v>663</v>
      </c>
      <c r="I32" s="832">
        <v>1.3076923076923077</v>
      </c>
      <c r="J32" s="832">
        <v>39</v>
      </c>
      <c r="K32" s="849">
        <v>13</v>
      </c>
      <c r="L32" s="849">
        <v>507</v>
      </c>
      <c r="M32" s="832">
        <v>1</v>
      </c>
      <c r="N32" s="832">
        <v>39</v>
      </c>
      <c r="O32" s="849">
        <v>22</v>
      </c>
      <c r="P32" s="849">
        <v>858</v>
      </c>
      <c r="Q32" s="837">
        <v>1.6923076923076923</v>
      </c>
      <c r="R32" s="850">
        <v>39</v>
      </c>
    </row>
    <row r="33" spans="1:18" ht="14.4" customHeight="1" x14ac:dyDescent="0.3">
      <c r="A33" s="831" t="s">
        <v>3735</v>
      </c>
      <c r="B33" s="832" t="s">
        <v>3736</v>
      </c>
      <c r="C33" s="832" t="s">
        <v>577</v>
      </c>
      <c r="D33" s="832" t="s">
        <v>3753</v>
      </c>
      <c r="E33" s="832" t="s">
        <v>3781</v>
      </c>
      <c r="F33" s="832" t="s">
        <v>3783</v>
      </c>
      <c r="G33" s="849">
        <v>14</v>
      </c>
      <c r="H33" s="849">
        <v>546</v>
      </c>
      <c r="I33" s="832">
        <v>1</v>
      </c>
      <c r="J33" s="832">
        <v>39</v>
      </c>
      <c r="K33" s="849">
        <v>14</v>
      </c>
      <c r="L33" s="849">
        <v>546</v>
      </c>
      <c r="M33" s="832">
        <v>1</v>
      </c>
      <c r="N33" s="832">
        <v>39</v>
      </c>
      <c r="O33" s="849">
        <v>30</v>
      </c>
      <c r="P33" s="849">
        <v>1170</v>
      </c>
      <c r="Q33" s="837">
        <v>2.1428571428571428</v>
      </c>
      <c r="R33" s="850">
        <v>39</v>
      </c>
    </row>
    <row r="34" spans="1:18" ht="14.4" customHeight="1" x14ac:dyDescent="0.3">
      <c r="A34" s="831" t="s">
        <v>3735</v>
      </c>
      <c r="B34" s="832" t="s">
        <v>3736</v>
      </c>
      <c r="C34" s="832" t="s">
        <v>577</v>
      </c>
      <c r="D34" s="832" t="s">
        <v>3753</v>
      </c>
      <c r="E34" s="832" t="s">
        <v>3784</v>
      </c>
      <c r="F34" s="832" t="s">
        <v>3785</v>
      </c>
      <c r="G34" s="849">
        <v>1</v>
      </c>
      <c r="H34" s="849">
        <v>4442</v>
      </c>
      <c r="I34" s="832">
        <v>0.33333333333333331</v>
      </c>
      <c r="J34" s="832">
        <v>4442</v>
      </c>
      <c r="K34" s="849">
        <v>3</v>
      </c>
      <c r="L34" s="849">
        <v>13326</v>
      </c>
      <c r="M34" s="832">
        <v>1</v>
      </c>
      <c r="N34" s="832">
        <v>4442</v>
      </c>
      <c r="O34" s="849">
        <v>3</v>
      </c>
      <c r="P34" s="849">
        <v>13326</v>
      </c>
      <c r="Q34" s="837">
        <v>1</v>
      </c>
      <c r="R34" s="850">
        <v>4442</v>
      </c>
    </row>
    <row r="35" spans="1:18" ht="14.4" customHeight="1" x14ac:dyDescent="0.3">
      <c r="A35" s="831" t="s">
        <v>3735</v>
      </c>
      <c r="B35" s="832" t="s">
        <v>3736</v>
      </c>
      <c r="C35" s="832" t="s">
        <v>577</v>
      </c>
      <c r="D35" s="832" t="s">
        <v>3753</v>
      </c>
      <c r="E35" s="832" t="s">
        <v>3784</v>
      </c>
      <c r="F35" s="832" t="s">
        <v>3786</v>
      </c>
      <c r="G35" s="849">
        <v>3</v>
      </c>
      <c r="H35" s="849">
        <v>13326</v>
      </c>
      <c r="I35" s="832"/>
      <c r="J35" s="832">
        <v>4442</v>
      </c>
      <c r="K35" s="849"/>
      <c r="L35" s="849"/>
      <c r="M35" s="832"/>
      <c r="N35" s="832"/>
      <c r="O35" s="849">
        <v>1</v>
      </c>
      <c r="P35" s="849">
        <v>4442</v>
      </c>
      <c r="Q35" s="837"/>
      <c r="R35" s="850">
        <v>4442</v>
      </c>
    </row>
    <row r="36" spans="1:18" ht="14.4" customHeight="1" x14ac:dyDescent="0.3">
      <c r="A36" s="831" t="s">
        <v>3735</v>
      </c>
      <c r="B36" s="832" t="s">
        <v>3736</v>
      </c>
      <c r="C36" s="832" t="s">
        <v>577</v>
      </c>
      <c r="D36" s="832" t="s">
        <v>3753</v>
      </c>
      <c r="E36" s="832" t="s">
        <v>3787</v>
      </c>
      <c r="F36" s="832" t="s">
        <v>3788</v>
      </c>
      <c r="G36" s="849">
        <v>307</v>
      </c>
      <c r="H36" s="849">
        <v>77057</v>
      </c>
      <c r="I36" s="832">
        <v>0.75061124694376524</v>
      </c>
      <c r="J36" s="832">
        <v>251</v>
      </c>
      <c r="K36" s="849">
        <v>409</v>
      </c>
      <c r="L36" s="849">
        <v>102659</v>
      </c>
      <c r="M36" s="832">
        <v>1</v>
      </c>
      <c r="N36" s="832">
        <v>251</v>
      </c>
      <c r="O36" s="849">
        <v>599</v>
      </c>
      <c r="P36" s="849">
        <v>150948</v>
      </c>
      <c r="Q36" s="837">
        <v>1.4703825285654448</v>
      </c>
      <c r="R36" s="850">
        <v>252</v>
      </c>
    </row>
    <row r="37" spans="1:18" ht="14.4" customHeight="1" x14ac:dyDescent="0.3">
      <c r="A37" s="831" t="s">
        <v>3735</v>
      </c>
      <c r="B37" s="832" t="s">
        <v>3736</v>
      </c>
      <c r="C37" s="832" t="s">
        <v>577</v>
      </c>
      <c r="D37" s="832" t="s">
        <v>3753</v>
      </c>
      <c r="E37" s="832" t="s">
        <v>3787</v>
      </c>
      <c r="F37" s="832" t="s">
        <v>3789</v>
      </c>
      <c r="G37" s="849">
        <v>400</v>
      </c>
      <c r="H37" s="849">
        <v>100400</v>
      </c>
      <c r="I37" s="832">
        <v>1.4234875444839858</v>
      </c>
      <c r="J37" s="832">
        <v>251</v>
      </c>
      <c r="K37" s="849">
        <v>281</v>
      </c>
      <c r="L37" s="849">
        <v>70531</v>
      </c>
      <c r="M37" s="832">
        <v>1</v>
      </c>
      <c r="N37" s="832">
        <v>251</v>
      </c>
      <c r="O37" s="849">
        <v>938</v>
      </c>
      <c r="P37" s="849">
        <v>236376</v>
      </c>
      <c r="Q37" s="837">
        <v>3.3513774085154044</v>
      </c>
      <c r="R37" s="850">
        <v>252</v>
      </c>
    </row>
    <row r="38" spans="1:18" ht="14.4" customHeight="1" x14ac:dyDescent="0.3">
      <c r="A38" s="831" t="s">
        <v>3735</v>
      </c>
      <c r="B38" s="832" t="s">
        <v>3736</v>
      </c>
      <c r="C38" s="832" t="s">
        <v>577</v>
      </c>
      <c r="D38" s="832" t="s">
        <v>3753</v>
      </c>
      <c r="E38" s="832" t="s">
        <v>3790</v>
      </c>
      <c r="F38" s="832" t="s">
        <v>3791</v>
      </c>
      <c r="G38" s="849">
        <v>739</v>
      </c>
      <c r="H38" s="849">
        <v>93114</v>
      </c>
      <c r="I38" s="832">
        <v>0.80676855895196509</v>
      </c>
      <c r="J38" s="832">
        <v>126</v>
      </c>
      <c r="K38" s="849">
        <v>916</v>
      </c>
      <c r="L38" s="849">
        <v>115416</v>
      </c>
      <c r="M38" s="832">
        <v>1</v>
      </c>
      <c r="N38" s="832">
        <v>126</v>
      </c>
      <c r="O38" s="849">
        <v>710</v>
      </c>
      <c r="P38" s="849">
        <v>90170</v>
      </c>
      <c r="Q38" s="837">
        <v>0.78126083038746796</v>
      </c>
      <c r="R38" s="850">
        <v>127</v>
      </c>
    </row>
    <row r="39" spans="1:18" ht="14.4" customHeight="1" x14ac:dyDescent="0.3">
      <c r="A39" s="831" t="s">
        <v>3735</v>
      </c>
      <c r="B39" s="832" t="s">
        <v>3736</v>
      </c>
      <c r="C39" s="832" t="s">
        <v>577</v>
      </c>
      <c r="D39" s="832" t="s">
        <v>3753</v>
      </c>
      <c r="E39" s="832" t="s">
        <v>3790</v>
      </c>
      <c r="F39" s="832" t="s">
        <v>3792</v>
      </c>
      <c r="G39" s="849">
        <v>1032</v>
      </c>
      <c r="H39" s="849">
        <v>130032</v>
      </c>
      <c r="I39" s="832">
        <v>1.1229597388465724</v>
      </c>
      <c r="J39" s="832">
        <v>126</v>
      </c>
      <c r="K39" s="849">
        <v>919</v>
      </c>
      <c r="L39" s="849">
        <v>115794</v>
      </c>
      <c r="M39" s="832">
        <v>1</v>
      </c>
      <c r="N39" s="832">
        <v>126</v>
      </c>
      <c r="O39" s="849">
        <v>345</v>
      </c>
      <c r="P39" s="849">
        <v>43815</v>
      </c>
      <c r="Q39" s="837">
        <v>0.37838748121664334</v>
      </c>
      <c r="R39" s="850">
        <v>127</v>
      </c>
    </row>
    <row r="40" spans="1:18" ht="14.4" customHeight="1" x14ac:dyDescent="0.3">
      <c r="A40" s="831" t="s">
        <v>3735</v>
      </c>
      <c r="B40" s="832" t="s">
        <v>3736</v>
      </c>
      <c r="C40" s="832" t="s">
        <v>577</v>
      </c>
      <c r="D40" s="832" t="s">
        <v>3753</v>
      </c>
      <c r="E40" s="832" t="s">
        <v>3793</v>
      </c>
      <c r="F40" s="832" t="s">
        <v>3794</v>
      </c>
      <c r="G40" s="849">
        <v>2</v>
      </c>
      <c r="H40" s="849">
        <v>1434</v>
      </c>
      <c r="I40" s="832"/>
      <c r="J40" s="832">
        <v>717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" customHeight="1" x14ac:dyDescent="0.3">
      <c r="A41" s="831" t="s">
        <v>3735</v>
      </c>
      <c r="B41" s="832" t="s">
        <v>3736</v>
      </c>
      <c r="C41" s="832" t="s">
        <v>577</v>
      </c>
      <c r="D41" s="832" t="s">
        <v>3753</v>
      </c>
      <c r="E41" s="832" t="s">
        <v>3793</v>
      </c>
      <c r="F41" s="832" t="s">
        <v>3795</v>
      </c>
      <c r="G41" s="849">
        <v>2</v>
      </c>
      <c r="H41" s="849">
        <v>1434</v>
      </c>
      <c r="I41" s="832"/>
      <c r="J41" s="832">
        <v>717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3735</v>
      </c>
      <c r="B42" s="832" t="s">
        <v>3736</v>
      </c>
      <c r="C42" s="832" t="s">
        <v>577</v>
      </c>
      <c r="D42" s="832" t="s">
        <v>3753</v>
      </c>
      <c r="E42" s="832" t="s">
        <v>3796</v>
      </c>
      <c r="F42" s="832" t="s">
        <v>3797</v>
      </c>
      <c r="G42" s="849"/>
      <c r="H42" s="849"/>
      <c r="I42" s="832"/>
      <c r="J42" s="832"/>
      <c r="K42" s="849"/>
      <c r="L42" s="849"/>
      <c r="M42" s="832"/>
      <c r="N42" s="832"/>
      <c r="O42" s="849">
        <v>1</v>
      </c>
      <c r="P42" s="849">
        <v>196</v>
      </c>
      <c r="Q42" s="837"/>
      <c r="R42" s="850">
        <v>196</v>
      </c>
    </row>
    <row r="43" spans="1:18" ht="14.4" customHeight="1" x14ac:dyDescent="0.3">
      <c r="A43" s="831" t="s">
        <v>3735</v>
      </c>
      <c r="B43" s="832" t="s">
        <v>3736</v>
      </c>
      <c r="C43" s="832" t="s">
        <v>577</v>
      </c>
      <c r="D43" s="832" t="s">
        <v>3753</v>
      </c>
      <c r="E43" s="832" t="s">
        <v>3798</v>
      </c>
      <c r="F43" s="832" t="s">
        <v>3799</v>
      </c>
      <c r="G43" s="849"/>
      <c r="H43" s="849"/>
      <c r="I43" s="832"/>
      <c r="J43" s="832"/>
      <c r="K43" s="849">
        <v>4</v>
      </c>
      <c r="L43" s="849">
        <v>796</v>
      </c>
      <c r="M43" s="832">
        <v>1</v>
      </c>
      <c r="N43" s="832">
        <v>199</v>
      </c>
      <c r="O43" s="849">
        <v>2</v>
      </c>
      <c r="P43" s="849">
        <v>370</v>
      </c>
      <c r="Q43" s="837">
        <v>0.46482412060301509</v>
      </c>
      <c r="R43" s="850">
        <v>185</v>
      </c>
    </row>
    <row r="44" spans="1:18" ht="14.4" customHeight="1" x14ac:dyDescent="0.3">
      <c r="A44" s="831" t="s">
        <v>3735</v>
      </c>
      <c r="B44" s="832" t="s">
        <v>3736</v>
      </c>
      <c r="C44" s="832" t="s">
        <v>577</v>
      </c>
      <c r="D44" s="832" t="s">
        <v>3753</v>
      </c>
      <c r="E44" s="832" t="s">
        <v>3800</v>
      </c>
      <c r="F44" s="832" t="s">
        <v>3801</v>
      </c>
      <c r="G44" s="849">
        <v>2</v>
      </c>
      <c r="H44" s="849">
        <v>1000</v>
      </c>
      <c r="I44" s="832"/>
      <c r="J44" s="832">
        <v>500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3735</v>
      </c>
      <c r="B45" s="832" t="s">
        <v>3736</v>
      </c>
      <c r="C45" s="832" t="s">
        <v>577</v>
      </c>
      <c r="D45" s="832" t="s">
        <v>3753</v>
      </c>
      <c r="E45" s="832" t="s">
        <v>3802</v>
      </c>
      <c r="F45" s="832" t="s">
        <v>3803</v>
      </c>
      <c r="G45" s="849">
        <v>4</v>
      </c>
      <c r="H45" s="849">
        <v>2716</v>
      </c>
      <c r="I45" s="832">
        <v>2</v>
      </c>
      <c r="J45" s="832">
        <v>679</v>
      </c>
      <c r="K45" s="849">
        <v>2</v>
      </c>
      <c r="L45" s="849">
        <v>1358</v>
      </c>
      <c r="M45" s="832">
        <v>1</v>
      </c>
      <c r="N45" s="832">
        <v>679</v>
      </c>
      <c r="O45" s="849">
        <v>5</v>
      </c>
      <c r="P45" s="849">
        <v>3400</v>
      </c>
      <c r="Q45" s="837">
        <v>2.5036818851251841</v>
      </c>
      <c r="R45" s="850">
        <v>680</v>
      </c>
    </row>
    <row r="46" spans="1:18" ht="14.4" customHeight="1" x14ac:dyDescent="0.3">
      <c r="A46" s="831" t="s">
        <v>3735</v>
      </c>
      <c r="B46" s="832" t="s">
        <v>3736</v>
      </c>
      <c r="C46" s="832" t="s">
        <v>577</v>
      </c>
      <c r="D46" s="832" t="s">
        <v>3753</v>
      </c>
      <c r="E46" s="832" t="s">
        <v>3802</v>
      </c>
      <c r="F46" s="832" t="s">
        <v>3804</v>
      </c>
      <c r="G46" s="849">
        <v>6</v>
      </c>
      <c r="H46" s="849">
        <v>4074</v>
      </c>
      <c r="I46" s="832">
        <v>0.66666666666666663</v>
      </c>
      <c r="J46" s="832">
        <v>679</v>
      </c>
      <c r="K46" s="849">
        <v>9</v>
      </c>
      <c r="L46" s="849">
        <v>6111</v>
      </c>
      <c r="M46" s="832">
        <v>1</v>
      </c>
      <c r="N46" s="832">
        <v>679</v>
      </c>
      <c r="O46" s="849">
        <v>6</v>
      </c>
      <c r="P46" s="849">
        <v>4080</v>
      </c>
      <c r="Q46" s="837">
        <v>0.66764850270004905</v>
      </c>
      <c r="R46" s="850">
        <v>680</v>
      </c>
    </row>
    <row r="47" spans="1:18" ht="14.4" customHeight="1" x14ac:dyDescent="0.3">
      <c r="A47" s="831" t="s">
        <v>3735</v>
      </c>
      <c r="B47" s="832" t="s">
        <v>3736</v>
      </c>
      <c r="C47" s="832" t="s">
        <v>577</v>
      </c>
      <c r="D47" s="832" t="s">
        <v>3753</v>
      </c>
      <c r="E47" s="832" t="s">
        <v>3805</v>
      </c>
      <c r="F47" s="832" t="s">
        <v>3806</v>
      </c>
      <c r="G47" s="849"/>
      <c r="H47" s="849"/>
      <c r="I47" s="832"/>
      <c r="J47" s="832"/>
      <c r="K47" s="849">
        <v>1</v>
      </c>
      <c r="L47" s="849">
        <v>1028</v>
      </c>
      <c r="M47" s="832">
        <v>1</v>
      </c>
      <c r="N47" s="832">
        <v>1028</v>
      </c>
      <c r="O47" s="849"/>
      <c r="P47" s="849"/>
      <c r="Q47" s="837"/>
      <c r="R47" s="850"/>
    </row>
    <row r="48" spans="1:18" ht="14.4" customHeight="1" x14ac:dyDescent="0.3">
      <c r="A48" s="831" t="s">
        <v>3735</v>
      </c>
      <c r="B48" s="832" t="s">
        <v>3736</v>
      </c>
      <c r="C48" s="832" t="s">
        <v>577</v>
      </c>
      <c r="D48" s="832" t="s">
        <v>3753</v>
      </c>
      <c r="E48" s="832" t="s">
        <v>3805</v>
      </c>
      <c r="F48" s="832" t="s">
        <v>3807</v>
      </c>
      <c r="G48" s="849"/>
      <c r="H48" s="849"/>
      <c r="I48" s="832"/>
      <c r="J48" s="832"/>
      <c r="K48" s="849">
        <v>2</v>
      </c>
      <c r="L48" s="849">
        <v>2056</v>
      </c>
      <c r="M48" s="832">
        <v>1</v>
      </c>
      <c r="N48" s="832">
        <v>1028</v>
      </c>
      <c r="O48" s="849">
        <v>3</v>
      </c>
      <c r="P48" s="849">
        <v>3093</v>
      </c>
      <c r="Q48" s="837">
        <v>1.5043774319066148</v>
      </c>
      <c r="R48" s="850">
        <v>1031</v>
      </c>
    </row>
    <row r="49" spans="1:18" ht="14.4" customHeight="1" x14ac:dyDescent="0.3">
      <c r="A49" s="831" t="s">
        <v>3735</v>
      </c>
      <c r="B49" s="832" t="s">
        <v>3736</v>
      </c>
      <c r="C49" s="832" t="s">
        <v>577</v>
      </c>
      <c r="D49" s="832" t="s">
        <v>3753</v>
      </c>
      <c r="E49" s="832" t="s">
        <v>3808</v>
      </c>
      <c r="F49" s="832" t="s">
        <v>3809</v>
      </c>
      <c r="G49" s="849">
        <v>2365</v>
      </c>
      <c r="H49" s="849">
        <v>78833.379999999976</v>
      </c>
      <c r="I49" s="832">
        <v>0.97485662814727991</v>
      </c>
      <c r="J49" s="832">
        <v>33.3333530655391</v>
      </c>
      <c r="K49" s="849">
        <v>2426</v>
      </c>
      <c r="L49" s="849">
        <v>80866.640000000029</v>
      </c>
      <c r="M49" s="832">
        <v>1</v>
      </c>
      <c r="N49" s="832">
        <v>33.333322341302569</v>
      </c>
      <c r="O49" s="849">
        <v>2488</v>
      </c>
      <c r="P49" s="849">
        <v>82933.300000000017</v>
      </c>
      <c r="Q49" s="837">
        <v>1.0255563975453907</v>
      </c>
      <c r="R49" s="850">
        <v>33.333319935691328</v>
      </c>
    </row>
    <row r="50" spans="1:18" ht="14.4" customHeight="1" x14ac:dyDescent="0.3">
      <c r="A50" s="831" t="s">
        <v>3735</v>
      </c>
      <c r="B50" s="832" t="s">
        <v>3736</v>
      </c>
      <c r="C50" s="832" t="s">
        <v>577</v>
      </c>
      <c r="D50" s="832" t="s">
        <v>3753</v>
      </c>
      <c r="E50" s="832" t="s">
        <v>3808</v>
      </c>
      <c r="F50" s="832" t="s">
        <v>3810</v>
      </c>
      <c r="G50" s="849">
        <v>69</v>
      </c>
      <c r="H50" s="849">
        <v>2299.9799999999996</v>
      </c>
      <c r="I50" s="832">
        <v>1.4375144533960011</v>
      </c>
      <c r="J50" s="832">
        <v>33.333043478260862</v>
      </c>
      <c r="K50" s="849">
        <v>48</v>
      </c>
      <c r="L50" s="849">
        <v>1599.9699999999998</v>
      </c>
      <c r="M50" s="832">
        <v>1</v>
      </c>
      <c r="N50" s="832">
        <v>33.332708333333329</v>
      </c>
      <c r="O50" s="849">
        <v>43</v>
      </c>
      <c r="P50" s="849">
        <v>1433.31</v>
      </c>
      <c r="Q50" s="837">
        <v>0.8958355469165048</v>
      </c>
      <c r="R50" s="850">
        <v>33.332790697674419</v>
      </c>
    </row>
    <row r="51" spans="1:18" ht="14.4" customHeight="1" x14ac:dyDescent="0.3">
      <c r="A51" s="831" t="s">
        <v>3735</v>
      </c>
      <c r="B51" s="832" t="s">
        <v>3736</v>
      </c>
      <c r="C51" s="832" t="s">
        <v>577</v>
      </c>
      <c r="D51" s="832" t="s">
        <v>3753</v>
      </c>
      <c r="E51" s="832" t="s">
        <v>3811</v>
      </c>
      <c r="F51" s="832" t="s">
        <v>3812</v>
      </c>
      <c r="G51" s="849">
        <v>12</v>
      </c>
      <c r="H51" s="849">
        <v>11760</v>
      </c>
      <c r="I51" s="832">
        <v>1.0909090909090908</v>
      </c>
      <c r="J51" s="832">
        <v>980</v>
      </c>
      <c r="K51" s="849">
        <v>11</v>
      </c>
      <c r="L51" s="849">
        <v>10780</v>
      </c>
      <c r="M51" s="832">
        <v>1</v>
      </c>
      <c r="N51" s="832">
        <v>980</v>
      </c>
      <c r="O51" s="849">
        <v>11</v>
      </c>
      <c r="P51" s="849">
        <v>10802</v>
      </c>
      <c r="Q51" s="837">
        <v>1.0020408163265306</v>
      </c>
      <c r="R51" s="850">
        <v>982</v>
      </c>
    </row>
    <row r="52" spans="1:18" ht="14.4" customHeight="1" x14ac:dyDescent="0.3">
      <c r="A52" s="831" t="s">
        <v>3735</v>
      </c>
      <c r="B52" s="832" t="s">
        <v>3736</v>
      </c>
      <c r="C52" s="832" t="s">
        <v>577</v>
      </c>
      <c r="D52" s="832" t="s">
        <v>3753</v>
      </c>
      <c r="E52" s="832" t="s">
        <v>3811</v>
      </c>
      <c r="F52" s="832" t="s">
        <v>3813</v>
      </c>
      <c r="G52" s="849">
        <v>2</v>
      </c>
      <c r="H52" s="849">
        <v>1960</v>
      </c>
      <c r="I52" s="832"/>
      <c r="J52" s="832">
        <v>980</v>
      </c>
      <c r="K52" s="849"/>
      <c r="L52" s="849"/>
      <c r="M52" s="832"/>
      <c r="N52" s="832"/>
      <c r="O52" s="849">
        <v>1</v>
      </c>
      <c r="P52" s="849">
        <v>982</v>
      </c>
      <c r="Q52" s="837"/>
      <c r="R52" s="850">
        <v>982</v>
      </c>
    </row>
    <row r="53" spans="1:18" ht="14.4" customHeight="1" x14ac:dyDescent="0.3">
      <c r="A53" s="831" t="s">
        <v>3735</v>
      </c>
      <c r="B53" s="832" t="s">
        <v>3736</v>
      </c>
      <c r="C53" s="832" t="s">
        <v>577</v>
      </c>
      <c r="D53" s="832" t="s">
        <v>3753</v>
      </c>
      <c r="E53" s="832" t="s">
        <v>3814</v>
      </c>
      <c r="F53" s="832" t="s">
        <v>3815</v>
      </c>
      <c r="G53" s="849">
        <v>4</v>
      </c>
      <c r="H53" s="849">
        <v>688</v>
      </c>
      <c r="I53" s="832">
        <v>2</v>
      </c>
      <c r="J53" s="832">
        <v>172</v>
      </c>
      <c r="K53" s="849">
        <v>2</v>
      </c>
      <c r="L53" s="849">
        <v>344</v>
      </c>
      <c r="M53" s="832">
        <v>1</v>
      </c>
      <c r="N53" s="832">
        <v>172</v>
      </c>
      <c r="O53" s="849">
        <v>4</v>
      </c>
      <c r="P53" s="849">
        <v>688</v>
      </c>
      <c r="Q53" s="837">
        <v>2</v>
      </c>
      <c r="R53" s="850">
        <v>172</v>
      </c>
    </row>
    <row r="54" spans="1:18" ht="14.4" customHeight="1" x14ac:dyDescent="0.3">
      <c r="A54" s="831" t="s">
        <v>3735</v>
      </c>
      <c r="B54" s="832" t="s">
        <v>3736</v>
      </c>
      <c r="C54" s="832" t="s">
        <v>577</v>
      </c>
      <c r="D54" s="832" t="s">
        <v>3753</v>
      </c>
      <c r="E54" s="832" t="s">
        <v>3814</v>
      </c>
      <c r="F54" s="832" t="s">
        <v>3816</v>
      </c>
      <c r="G54" s="849">
        <v>40</v>
      </c>
      <c r="H54" s="849">
        <v>6880</v>
      </c>
      <c r="I54" s="832">
        <v>1.4285714285714286</v>
      </c>
      <c r="J54" s="832">
        <v>172</v>
      </c>
      <c r="K54" s="849">
        <v>28</v>
      </c>
      <c r="L54" s="849">
        <v>4816</v>
      </c>
      <c r="M54" s="832">
        <v>1</v>
      </c>
      <c r="N54" s="832">
        <v>172</v>
      </c>
      <c r="O54" s="849">
        <v>32</v>
      </c>
      <c r="P54" s="849">
        <v>5504</v>
      </c>
      <c r="Q54" s="837">
        <v>1.1428571428571428</v>
      </c>
      <c r="R54" s="850">
        <v>172</v>
      </c>
    </row>
    <row r="55" spans="1:18" ht="14.4" customHeight="1" x14ac:dyDescent="0.3">
      <c r="A55" s="831" t="s">
        <v>3735</v>
      </c>
      <c r="B55" s="832" t="s">
        <v>3736</v>
      </c>
      <c r="C55" s="832" t="s">
        <v>577</v>
      </c>
      <c r="D55" s="832" t="s">
        <v>3753</v>
      </c>
      <c r="E55" s="832" t="s">
        <v>3817</v>
      </c>
      <c r="F55" s="832" t="s">
        <v>3818</v>
      </c>
      <c r="G55" s="849">
        <v>66</v>
      </c>
      <c r="H55" s="849">
        <v>2442</v>
      </c>
      <c r="I55" s="832">
        <v>1</v>
      </c>
      <c r="J55" s="832">
        <v>37</v>
      </c>
      <c r="K55" s="849">
        <v>66</v>
      </c>
      <c r="L55" s="849">
        <v>2442</v>
      </c>
      <c r="M55" s="832">
        <v>1</v>
      </c>
      <c r="N55" s="832">
        <v>37</v>
      </c>
      <c r="O55" s="849">
        <v>109</v>
      </c>
      <c r="P55" s="849">
        <v>4033</v>
      </c>
      <c r="Q55" s="837">
        <v>1.6515151515151516</v>
      </c>
      <c r="R55" s="850">
        <v>37</v>
      </c>
    </row>
    <row r="56" spans="1:18" ht="14.4" customHeight="1" x14ac:dyDescent="0.3">
      <c r="A56" s="831" t="s">
        <v>3735</v>
      </c>
      <c r="B56" s="832" t="s">
        <v>3736</v>
      </c>
      <c r="C56" s="832" t="s">
        <v>577</v>
      </c>
      <c r="D56" s="832" t="s">
        <v>3753</v>
      </c>
      <c r="E56" s="832" t="s">
        <v>3817</v>
      </c>
      <c r="F56" s="832" t="s">
        <v>3819</v>
      </c>
      <c r="G56" s="849">
        <v>68</v>
      </c>
      <c r="H56" s="849">
        <v>2516</v>
      </c>
      <c r="I56" s="832">
        <v>1.0149253731343284</v>
      </c>
      <c r="J56" s="832">
        <v>37</v>
      </c>
      <c r="K56" s="849">
        <v>67</v>
      </c>
      <c r="L56" s="849">
        <v>2479</v>
      </c>
      <c r="M56" s="832">
        <v>1</v>
      </c>
      <c r="N56" s="832">
        <v>37</v>
      </c>
      <c r="O56" s="849">
        <v>87</v>
      </c>
      <c r="P56" s="849">
        <v>3219</v>
      </c>
      <c r="Q56" s="837">
        <v>1.2985074626865671</v>
      </c>
      <c r="R56" s="850">
        <v>37</v>
      </c>
    </row>
    <row r="57" spans="1:18" ht="14.4" customHeight="1" x14ac:dyDescent="0.3">
      <c r="A57" s="831" t="s">
        <v>3735</v>
      </c>
      <c r="B57" s="832" t="s">
        <v>3736</v>
      </c>
      <c r="C57" s="832" t="s">
        <v>577</v>
      </c>
      <c r="D57" s="832" t="s">
        <v>3753</v>
      </c>
      <c r="E57" s="832" t="s">
        <v>3820</v>
      </c>
      <c r="F57" s="832" t="s">
        <v>3821</v>
      </c>
      <c r="G57" s="849">
        <v>18</v>
      </c>
      <c r="H57" s="849">
        <v>1548</v>
      </c>
      <c r="I57" s="832">
        <v>1.5</v>
      </c>
      <c r="J57" s="832">
        <v>86</v>
      </c>
      <c r="K57" s="849">
        <v>12</v>
      </c>
      <c r="L57" s="849">
        <v>1032</v>
      </c>
      <c r="M57" s="832">
        <v>1</v>
      </c>
      <c r="N57" s="832">
        <v>86</v>
      </c>
      <c r="O57" s="849">
        <v>22</v>
      </c>
      <c r="P57" s="849">
        <v>1892</v>
      </c>
      <c r="Q57" s="837">
        <v>1.8333333333333333</v>
      </c>
      <c r="R57" s="850">
        <v>86</v>
      </c>
    </row>
    <row r="58" spans="1:18" ht="14.4" customHeight="1" x14ac:dyDescent="0.3">
      <c r="A58" s="831" t="s">
        <v>3735</v>
      </c>
      <c r="B58" s="832" t="s">
        <v>3736</v>
      </c>
      <c r="C58" s="832" t="s">
        <v>577</v>
      </c>
      <c r="D58" s="832" t="s">
        <v>3753</v>
      </c>
      <c r="E58" s="832" t="s">
        <v>3820</v>
      </c>
      <c r="F58" s="832" t="s">
        <v>3822</v>
      </c>
      <c r="G58" s="849">
        <v>22</v>
      </c>
      <c r="H58" s="849">
        <v>1892</v>
      </c>
      <c r="I58" s="832">
        <v>0.7857142857142857</v>
      </c>
      <c r="J58" s="832">
        <v>86</v>
      </c>
      <c r="K58" s="849">
        <v>28</v>
      </c>
      <c r="L58" s="849">
        <v>2408</v>
      </c>
      <c r="M58" s="832">
        <v>1</v>
      </c>
      <c r="N58" s="832">
        <v>86</v>
      </c>
      <c r="O58" s="849">
        <v>17</v>
      </c>
      <c r="P58" s="849">
        <v>1462</v>
      </c>
      <c r="Q58" s="837">
        <v>0.6071428571428571</v>
      </c>
      <c r="R58" s="850">
        <v>86</v>
      </c>
    </row>
    <row r="59" spans="1:18" ht="14.4" customHeight="1" x14ac:dyDescent="0.3">
      <c r="A59" s="831" t="s">
        <v>3735</v>
      </c>
      <c r="B59" s="832" t="s">
        <v>3736</v>
      </c>
      <c r="C59" s="832" t="s">
        <v>577</v>
      </c>
      <c r="D59" s="832" t="s">
        <v>3753</v>
      </c>
      <c r="E59" s="832" t="s">
        <v>3823</v>
      </c>
      <c r="F59" s="832" t="s">
        <v>3824</v>
      </c>
      <c r="G59" s="849">
        <v>3</v>
      </c>
      <c r="H59" s="849">
        <v>96</v>
      </c>
      <c r="I59" s="832"/>
      <c r="J59" s="832">
        <v>32</v>
      </c>
      <c r="K59" s="849"/>
      <c r="L59" s="849"/>
      <c r="M59" s="832"/>
      <c r="N59" s="832"/>
      <c r="O59" s="849"/>
      <c r="P59" s="849"/>
      <c r="Q59" s="837"/>
      <c r="R59" s="850"/>
    </row>
    <row r="60" spans="1:18" ht="14.4" customHeight="1" x14ac:dyDescent="0.3">
      <c r="A60" s="831" t="s">
        <v>3735</v>
      </c>
      <c r="B60" s="832" t="s">
        <v>3736</v>
      </c>
      <c r="C60" s="832" t="s">
        <v>577</v>
      </c>
      <c r="D60" s="832" t="s">
        <v>3753</v>
      </c>
      <c r="E60" s="832" t="s">
        <v>3823</v>
      </c>
      <c r="F60" s="832" t="s">
        <v>3825</v>
      </c>
      <c r="G60" s="849">
        <v>1</v>
      </c>
      <c r="H60" s="849">
        <v>32</v>
      </c>
      <c r="I60" s="832"/>
      <c r="J60" s="832">
        <v>32</v>
      </c>
      <c r="K60" s="849"/>
      <c r="L60" s="849"/>
      <c r="M60" s="832"/>
      <c r="N60" s="832"/>
      <c r="O60" s="849">
        <v>1</v>
      </c>
      <c r="P60" s="849">
        <v>32</v>
      </c>
      <c r="Q60" s="837"/>
      <c r="R60" s="850">
        <v>32</v>
      </c>
    </row>
    <row r="61" spans="1:18" ht="14.4" customHeight="1" x14ac:dyDescent="0.3">
      <c r="A61" s="831" t="s">
        <v>3735</v>
      </c>
      <c r="B61" s="832" t="s">
        <v>3736</v>
      </c>
      <c r="C61" s="832" t="s">
        <v>577</v>
      </c>
      <c r="D61" s="832" t="s">
        <v>3753</v>
      </c>
      <c r="E61" s="832" t="s">
        <v>3826</v>
      </c>
      <c r="F61" s="832" t="s">
        <v>3827</v>
      </c>
      <c r="G61" s="849">
        <v>1</v>
      </c>
      <c r="H61" s="849">
        <v>131</v>
      </c>
      <c r="I61" s="832"/>
      <c r="J61" s="832">
        <v>131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3735</v>
      </c>
      <c r="B62" s="832" t="s">
        <v>3736</v>
      </c>
      <c r="C62" s="832" t="s">
        <v>577</v>
      </c>
      <c r="D62" s="832" t="s">
        <v>3753</v>
      </c>
      <c r="E62" s="832" t="s">
        <v>3828</v>
      </c>
      <c r="F62" s="832" t="s">
        <v>3829</v>
      </c>
      <c r="G62" s="849">
        <v>4</v>
      </c>
      <c r="H62" s="849">
        <v>888</v>
      </c>
      <c r="I62" s="832">
        <v>1.3273542600896862</v>
      </c>
      <c r="J62" s="832">
        <v>222</v>
      </c>
      <c r="K62" s="849">
        <v>3</v>
      </c>
      <c r="L62" s="849">
        <v>669</v>
      </c>
      <c r="M62" s="832">
        <v>1</v>
      </c>
      <c r="N62" s="832">
        <v>223</v>
      </c>
      <c r="O62" s="849">
        <v>62</v>
      </c>
      <c r="P62" s="849">
        <v>13826</v>
      </c>
      <c r="Q62" s="837">
        <v>20.666666666666668</v>
      </c>
      <c r="R62" s="850">
        <v>223</v>
      </c>
    </row>
    <row r="63" spans="1:18" ht="14.4" customHeight="1" x14ac:dyDescent="0.3">
      <c r="A63" s="831" t="s">
        <v>3735</v>
      </c>
      <c r="B63" s="832" t="s">
        <v>3736</v>
      </c>
      <c r="C63" s="832" t="s">
        <v>577</v>
      </c>
      <c r="D63" s="832" t="s">
        <v>3753</v>
      </c>
      <c r="E63" s="832" t="s">
        <v>3828</v>
      </c>
      <c r="F63" s="832" t="s">
        <v>3830</v>
      </c>
      <c r="G63" s="849">
        <v>1</v>
      </c>
      <c r="H63" s="849">
        <v>222</v>
      </c>
      <c r="I63" s="832">
        <v>0.49775784753363228</v>
      </c>
      <c r="J63" s="832">
        <v>222</v>
      </c>
      <c r="K63" s="849">
        <v>2</v>
      </c>
      <c r="L63" s="849">
        <v>446</v>
      </c>
      <c r="M63" s="832">
        <v>1</v>
      </c>
      <c r="N63" s="832">
        <v>223</v>
      </c>
      <c r="O63" s="849">
        <v>99</v>
      </c>
      <c r="P63" s="849">
        <v>22077</v>
      </c>
      <c r="Q63" s="837">
        <v>49.5</v>
      </c>
      <c r="R63" s="850">
        <v>223</v>
      </c>
    </row>
    <row r="64" spans="1:18" ht="14.4" customHeight="1" x14ac:dyDescent="0.3">
      <c r="A64" s="831" t="s">
        <v>3735</v>
      </c>
      <c r="B64" s="832" t="s">
        <v>3736</v>
      </c>
      <c r="C64" s="832" t="s">
        <v>577</v>
      </c>
      <c r="D64" s="832" t="s">
        <v>3753</v>
      </c>
      <c r="E64" s="832" t="s">
        <v>3831</v>
      </c>
      <c r="F64" s="832" t="s">
        <v>3832</v>
      </c>
      <c r="G64" s="849"/>
      <c r="H64" s="849"/>
      <c r="I64" s="832"/>
      <c r="J64" s="832"/>
      <c r="K64" s="849"/>
      <c r="L64" s="849"/>
      <c r="M64" s="832"/>
      <c r="N64" s="832"/>
      <c r="O64" s="849">
        <v>21</v>
      </c>
      <c r="P64" s="849">
        <v>1617</v>
      </c>
      <c r="Q64" s="837"/>
      <c r="R64" s="850">
        <v>77</v>
      </c>
    </row>
    <row r="65" spans="1:18" ht="14.4" customHeight="1" x14ac:dyDescent="0.3">
      <c r="A65" s="831" t="s">
        <v>3735</v>
      </c>
      <c r="B65" s="832" t="s">
        <v>3736</v>
      </c>
      <c r="C65" s="832" t="s">
        <v>577</v>
      </c>
      <c r="D65" s="832" t="s">
        <v>3753</v>
      </c>
      <c r="E65" s="832" t="s">
        <v>3833</v>
      </c>
      <c r="F65" s="832" t="s">
        <v>3834</v>
      </c>
      <c r="G65" s="849">
        <v>1</v>
      </c>
      <c r="H65" s="849">
        <v>753</v>
      </c>
      <c r="I65" s="832">
        <v>0.25</v>
      </c>
      <c r="J65" s="832">
        <v>753</v>
      </c>
      <c r="K65" s="849">
        <v>4</v>
      </c>
      <c r="L65" s="849">
        <v>3012</v>
      </c>
      <c r="M65" s="832">
        <v>1</v>
      </c>
      <c r="N65" s="832">
        <v>753</v>
      </c>
      <c r="O65" s="849"/>
      <c r="P65" s="849"/>
      <c r="Q65" s="837"/>
      <c r="R65" s="850"/>
    </row>
    <row r="66" spans="1:18" ht="14.4" customHeight="1" x14ac:dyDescent="0.3">
      <c r="A66" s="831" t="s">
        <v>3735</v>
      </c>
      <c r="B66" s="832" t="s">
        <v>3736</v>
      </c>
      <c r="C66" s="832" t="s">
        <v>577</v>
      </c>
      <c r="D66" s="832" t="s">
        <v>3753</v>
      </c>
      <c r="E66" s="832" t="s">
        <v>3833</v>
      </c>
      <c r="F66" s="832" t="s">
        <v>3835</v>
      </c>
      <c r="G66" s="849"/>
      <c r="H66" s="849"/>
      <c r="I66" s="832"/>
      <c r="J66" s="832"/>
      <c r="K66" s="849"/>
      <c r="L66" s="849"/>
      <c r="M66" s="832"/>
      <c r="N66" s="832"/>
      <c r="O66" s="849">
        <v>1</v>
      </c>
      <c r="P66" s="849">
        <v>754</v>
      </c>
      <c r="Q66" s="837"/>
      <c r="R66" s="850">
        <v>754</v>
      </c>
    </row>
    <row r="67" spans="1:18" ht="14.4" customHeight="1" x14ac:dyDescent="0.3">
      <c r="A67" s="831" t="s">
        <v>3735</v>
      </c>
      <c r="B67" s="832" t="s">
        <v>3736</v>
      </c>
      <c r="C67" s="832" t="s">
        <v>577</v>
      </c>
      <c r="D67" s="832" t="s">
        <v>3753</v>
      </c>
      <c r="E67" s="832" t="s">
        <v>3836</v>
      </c>
      <c r="F67" s="832" t="s">
        <v>3837</v>
      </c>
      <c r="G67" s="849">
        <v>9</v>
      </c>
      <c r="H67" s="849">
        <v>9567</v>
      </c>
      <c r="I67" s="832">
        <v>0.81818181818181823</v>
      </c>
      <c r="J67" s="832">
        <v>1063</v>
      </c>
      <c r="K67" s="849">
        <v>11</v>
      </c>
      <c r="L67" s="849">
        <v>11693</v>
      </c>
      <c r="M67" s="832">
        <v>1</v>
      </c>
      <c r="N67" s="832">
        <v>1063</v>
      </c>
      <c r="O67" s="849">
        <v>6</v>
      </c>
      <c r="P67" s="849">
        <v>6384</v>
      </c>
      <c r="Q67" s="837">
        <v>0.54596767296673221</v>
      </c>
      <c r="R67" s="850">
        <v>1064</v>
      </c>
    </row>
    <row r="68" spans="1:18" ht="14.4" customHeight="1" x14ac:dyDescent="0.3">
      <c r="A68" s="831" t="s">
        <v>3735</v>
      </c>
      <c r="B68" s="832" t="s">
        <v>3736</v>
      </c>
      <c r="C68" s="832" t="s">
        <v>577</v>
      </c>
      <c r="D68" s="832" t="s">
        <v>3753</v>
      </c>
      <c r="E68" s="832" t="s">
        <v>3838</v>
      </c>
      <c r="F68" s="832" t="s">
        <v>3839</v>
      </c>
      <c r="G68" s="849"/>
      <c r="H68" s="849"/>
      <c r="I68" s="832"/>
      <c r="J68" s="832"/>
      <c r="K68" s="849">
        <v>2</v>
      </c>
      <c r="L68" s="849">
        <v>746</v>
      </c>
      <c r="M68" s="832">
        <v>1</v>
      </c>
      <c r="N68" s="832">
        <v>373</v>
      </c>
      <c r="O68" s="849">
        <v>1</v>
      </c>
      <c r="P68" s="849">
        <v>374</v>
      </c>
      <c r="Q68" s="837">
        <v>0.50134048257372654</v>
      </c>
      <c r="R68" s="850">
        <v>374</v>
      </c>
    </row>
    <row r="69" spans="1:18" ht="14.4" customHeight="1" x14ac:dyDescent="0.3">
      <c r="A69" s="831" t="s">
        <v>3735</v>
      </c>
      <c r="B69" s="832" t="s">
        <v>3736</v>
      </c>
      <c r="C69" s="832" t="s">
        <v>577</v>
      </c>
      <c r="D69" s="832" t="s">
        <v>3753</v>
      </c>
      <c r="E69" s="832" t="s">
        <v>3838</v>
      </c>
      <c r="F69" s="832" t="s">
        <v>3840</v>
      </c>
      <c r="G69" s="849"/>
      <c r="H69" s="849"/>
      <c r="I69" s="832"/>
      <c r="J69" s="832"/>
      <c r="K69" s="849">
        <v>1</v>
      </c>
      <c r="L69" s="849">
        <v>373</v>
      </c>
      <c r="M69" s="832">
        <v>1</v>
      </c>
      <c r="N69" s="832">
        <v>373</v>
      </c>
      <c r="O69" s="849">
        <v>2</v>
      </c>
      <c r="P69" s="849">
        <v>748</v>
      </c>
      <c r="Q69" s="837">
        <v>2.0053619302949062</v>
      </c>
      <c r="R69" s="850">
        <v>374</v>
      </c>
    </row>
    <row r="70" spans="1:18" ht="14.4" customHeight="1" x14ac:dyDescent="0.3">
      <c r="A70" s="831" t="s">
        <v>3735</v>
      </c>
      <c r="B70" s="832" t="s">
        <v>3736</v>
      </c>
      <c r="C70" s="832" t="s">
        <v>577</v>
      </c>
      <c r="D70" s="832" t="s">
        <v>3753</v>
      </c>
      <c r="E70" s="832" t="s">
        <v>3841</v>
      </c>
      <c r="F70" s="832" t="s">
        <v>3842</v>
      </c>
      <c r="G70" s="849">
        <v>1</v>
      </c>
      <c r="H70" s="849">
        <v>59</v>
      </c>
      <c r="I70" s="832"/>
      <c r="J70" s="832">
        <v>59</v>
      </c>
      <c r="K70" s="849"/>
      <c r="L70" s="849"/>
      <c r="M70" s="832"/>
      <c r="N70" s="832"/>
      <c r="O70" s="849">
        <v>4</v>
      </c>
      <c r="P70" s="849">
        <v>236</v>
      </c>
      <c r="Q70" s="837"/>
      <c r="R70" s="850">
        <v>59</v>
      </c>
    </row>
    <row r="71" spans="1:18" ht="14.4" customHeight="1" x14ac:dyDescent="0.3">
      <c r="A71" s="831" t="s">
        <v>3735</v>
      </c>
      <c r="B71" s="832" t="s">
        <v>3736</v>
      </c>
      <c r="C71" s="832" t="s">
        <v>577</v>
      </c>
      <c r="D71" s="832" t="s">
        <v>3753</v>
      </c>
      <c r="E71" s="832" t="s">
        <v>3841</v>
      </c>
      <c r="F71" s="832" t="s">
        <v>3843</v>
      </c>
      <c r="G71" s="849">
        <v>12</v>
      </c>
      <c r="H71" s="849">
        <v>708</v>
      </c>
      <c r="I71" s="832"/>
      <c r="J71" s="832">
        <v>59</v>
      </c>
      <c r="K71" s="849"/>
      <c r="L71" s="849"/>
      <c r="M71" s="832"/>
      <c r="N71" s="832"/>
      <c r="O71" s="849">
        <v>5</v>
      </c>
      <c r="P71" s="849">
        <v>295</v>
      </c>
      <c r="Q71" s="837"/>
      <c r="R71" s="850">
        <v>59</v>
      </c>
    </row>
    <row r="72" spans="1:18" ht="14.4" customHeight="1" x14ac:dyDescent="0.3">
      <c r="A72" s="831" t="s">
        <v>3735</v>
      </c>
      <c r="B72" s="832" t="s">
        <v>3736</v>
      </c>
      <c r="C72" s="832" t="s">
        <v>577</v>
      </c>
      <c r="D72" s="832" t="s">
        <v>3753</v>
      </c>
      <c r="E72" s="832" t="s">
        <v>3844</v>
      </c>
      <c r="F72" s="832" t="s">
        <v>3845</v>
      </c>
      <c r="G72" s="849">
        <v>30</v>
      </c>
      <c r="H72" s="849">
        <v>3660</v>
      </c>
      <c r="I72" s="832">
        <v>1.2620689655172415</v>
      </c>
      <c r="J72" s="832">
        <v>122</v>
      </c>
      <c r="K72" s="849">
        <v>25</v>
      </c>
      <c r="L72" s="849">
        <v>2900</v>
      </c>
      <c r="M72" s="832">
        <v>1</v>
      </c>
      <c r="N72" s="832">
        <v>116</v>
      </c>
      <c r="O72" s="849">
        <v>51</v>
      </c>
      <c r="P72" s="849">
        <v>5916</v>
      </c>
      <c r="Q72" s="837">
        <v>2.04</v>
      </c>
      <c r="R72" s="850">
        <v>116</v>
      </c>
    </row>
    <row r="73" spans="1:18" ht="14.4" customHeight="1" x14ac:dyDescent="0.3">
      <c r="A73" s="831" t="s">
        <v>3735</v>
      </c>
      <c r="B73" s="832" t="s">
        <v>3736</v>
      </c>
      <c r="C73" s="832" t="s">
        <v>577</v>
      </c>
      <c r="D73" s="832" t="s">
        <v>3753</v>
      </c>
      <c r="E73" s="832" t="s">
        <v>3844</v>
      </c>
      <c r="F73" s="832" t="s">
        <v>3846</v>
      </c>
      <c r="G73" s="849">
        <v>28</v>
      </c>
      <c r="H73" s="849">
        <v>3416</v>
      </c>
      <c r="I73" s="832">
        <v>0.77495462794918335</v>
      </c>
      <c r="J73" s="832">
        <v>122</v>
      </c>
      <c r="K73" s="849">
        <v>38</v>
      </c>
      <c r="L73" s="849">
        <v>4408</v>
      </c>
      <c r="M73" s="832">
        <v>1</v>
      </c>
      <c r="N73" s="832">
        <v>116</v>
      </c>
      <c r="O73" s="849">
        <v>49</v>
      </c>
      <c r="P73" s="849">
        <v>5684</v>
      </c>
      <c r="Q73" s="837">
        <v>1.2894736842105263</v>
      </c>
      <c r="R73" s="850">
        <v>116</v>
      </c>
    </row>
    <row r="74" spans="1:18" ht="14.4" customHeight="1" x14ac:dyDescent="0.3">
      <c r="A74" s="831" t="s">
        <v>3735</v>
      </c>
      <c r="B74" s="832" t="s">
        <v>3736</v>
      </c>
      <c r="C74" s="832" t="s">
        <v>577</v>
      </c>
      <c r="D74" s="832" t="s">
        <v>3753</v>
      </c>
      <c r="E74" s="832" t="s">
        <v>3847</v>
      </c>
      <c r="F74" s="832" t="s">
        <v>3848</v>
      </c>
      <c r="G74" s="849"/>
      <c r="H74" s="849"/>
      <c r="I74" s="832"/>
      <c r="J74" s="832"/>
      <c r="K74" s="849">
        <v>1</v>
      </c>
      <c r="L74" s="849">
        <v>91</v>
      </c>
      <c r="M74" s="832">
        <v>1</v>
      </c>
      <c r="N74" s="832">
        <v>91</v>
      </c>
      <c r="O74" s="849"/>
      <c r="P74" s="849"/>
      <c r="Q74" s="837"/>
      <c r="R74" s="850"/>
    </row>
    <row r="75" spans="1:18" ht="14.4" customHeight="1" x14ac:dyDescent="0.3">
      <c r="A75" s="831" t="s">
        <v>3735</v>
      </c>
      <c r="B75" s="832" t="s">
        <v>3736</v>
      </c>
      <c r="C75" s="832" t="s">
        <v>577</v>
      </c>
      <c r="D75" s="832" t="s">
        <v>3753</v>
      </c>
      <c r="E75" s="832" t="s">
        <v>3849</v>
      </c>
      <c r="F75" s="832" t="s">
        <v>3850</v>
      </c>
      <c r="G75" s="849">
        <v>4</v>
      </c>
      <c r="H75" s="849">
        <v>732</v>
      </c>
      <c r="I75" s="832">
        <v>1.3333333333333333</v>
      </c>
      <c r="J75" s="832">
        <v>183</v>
      </c>
      <c r="K75" s="849">
        <v>3</v>
      </c>
      <c r="L75" s="849">
        <v>549</v>
      </c>
      <c r="M75" s="832">
        <v>1</v>
      </c>
      <c r="N75" s="832">
        <v>183</v>
      </c>
      <c r="O75" s="849">
        <v>8</v>
      </c>
      <c r="P75" s="849">
        <v>3000</v>
      </c>
      <c r="Q75" s="837">
        <v>5.4644808743169397</v>
      </c>
      <c r="R75" s="850">
        <v>375</v>
      </c>
    </row>
    <row r="76" spans="1:18" ht="14.4" customHeight="1" x14ac:dyDescent="0.3">
      <c r="A76" s="831" t="s">
        <v>3735</v>
      </c>
      <c r="B76" s="832" t="s">
        <v>3736</v>
      </c>
      <c r="C76" s="832" t="s">
        <v>577</v>
      </c>
      <c r="D76" s="832" t="s">
        <v>3753</v>
      </c>
      <c r="E76" s="832" t="s">
        <v>3849</v>
      </c>
      <c r="F76" s="832" t="s">
        <v>3851</v>
      </c>
      <c r="G76" s="849">
        <v>9</v>
      </c>
      <c r="H76" s="849">
        <v>1647</v>
      </c>
      <c r="I76" s="832">
        <v>3</v>
      </c>
      <c r="J76" s="832">
        <v>183</v>
      </c>
      <c r="K76" s="849">
        <v>3</v>
      </c>
      <c r="L76" s="849">
        <v>549</v>
      </c>
      <c r="M76" s="832">
        <v>1</v>
      </c>
      <c r="N76" s="832">
        <v>183</v>
      </c>
      <c r="O76" s="849">
        <v>5</v>
      </c>
      <c r="P76" s="849">
        <v>1875</v>
      </c>
      <c r="Q76" s="837">
        <v>3.4153005464480874</v>
      </c>
      <c r="R76" s="850">
        <v>375</v>
      </c>
    </row>
    <row r="77" spans="1:18" ht="14.4" customHeight="1" x14ac:dyDescent="0.3">
      <c r="A77" s="831" t="s">
        <v>3735</v>
      </c>
      <c r="B77" s="832" t="s">
        <v>3736</v>
      </c>
      <c r="C77" s="832" t="s">
        <v>577</v>
      </c>
      <c r="D77" s="832" t="s">
        <v>3753</v>
      </c>
      <c r="E77" s="832" t="s">
        <v>3852</v>
      </c>
      <c r="F77" s="832" t="s">
        <v>3853</v>
      </c>
      <c r="G77" s="849">
        <v>1</v>
      </c>
      <c r="H77" s="849">
        <v>648</v>
      </c>
      <c r="I77" s="832">
        <v>1</v>
      </c>
      <c r="J77" s="832">
        <v>648</v>
      </c>
      <c r="K77" s="849">
        <v>1</v>
      </c>
      <c r="L77" s="849">
        <v>648</v>
      </c>
      <c r="M77" s="832">
        <v>1</v>
      </c>
      <c r="N77" s="832">
        <v>648</v>
      </c>
      <c r="O77" s="849"/>
      <c r="P77" s="849"/>
      <c r="Q77" s="837"/>
      <c r="R77" s="850"/>
    </row>
    <row r="78" spans="1:18" ht="14.4" customHeight="1" x14ac:dyDescent="0.3">
      <c r="A78" s="831" t="s">
        <v>3735</v>
      </c>
      <c r="B78" s="832" t="s">
        <v>3736</v>
      </c>
      <c r="C78" s="832" t="s">
        <v>577</v>
      </c>
      <c r="D78" s="832" t="s">
        <v>3753</v>
      </c>
      <c r="E78" s="832" t="s">
        <v>3852</v>
      </c>
      <c r="F78" s="832" t="s">
        <v>3854</v>
      </c>
      <c r="G78" s="849">
        <v>1</v>
      </c>
      <c r="H78" s="849">
        <v>648</v>
      </c>
      <c r="I78" s="832">
        <v>1</v>
      </c>
      <c r="J78" s="832">
        <v>648</v>
      </c>
      <c r="K78" s="849">
        <v>1</v>
      </c>
      <c r="L78" s="849">
        <v>648</v>
      </c>
      <c r="M78" s="832">
        <v>1</v>
      </c>
      <c r="N78" s="832">
        <v>648</v>
      </c>
      <c r="O78" s="849"/>
      <c r="P78" s="849"/>
      <c r="Q78" s="837"/>
      <c r="R78" s="850"/>
    </row>
    <row r="79" spans="1:18" ht="14.4" customHeight="1" x14ac:dyDescent="0.3">
      <c r="A79" s="831" t="s">
        <v>3735</v>
      </c>
      <c r="B79" s="832" t="s">
        <v>3736</v>
      </c>
      <c r="C79" s="832" t="s">
        <v>577</v>
      </c>
      <c r="D79" s="832" t="s">
        <v>3753</v>
      </c>
      <c r="E79" s="832" t="s">
        <v>3855</v>
      </c>
      <c r="F79" s="832" t="s">
        <v>3856</v>
      </c>
      <c r="G79" s="849"/>
      <c r="H79" s="849"/>
      <c r="I79" s="832"/>
      <c r="J79" s="832"/>
      <c r="K79" s="849">
        <v>1</v>
      </c>
      <c r="L79" s="849">
        <v>1308</v>
      </c>
      <c r="M79" s="832">
        <v>1</v>
      </c>
      <c r="N79" s="832">
        <v>1308</v>
      </c>
      <c r="O79" s="849"/>
      <c r="P79" s="849"/>
      <c r="Q79" s="837"/>
      <c r="R79" s="850"/>
    </row>
    <row r="80" spans="1:18" ht="14.4" customHeight="1" x14ac:dyDescent="0.3">
      <c r="A80" s="831" t="s">
        <v>3735</v>
      </c>
      <c r="B80" s="832" t="s">
        <v>3736</v>
      </c>
      <c r="C80" s="832" t="s">
        <v>577</v>
      </c>
      <c r="D80" s="832" t="s">
        <v>3753</v>
      </c>
      <c r="E80" s="832" t="s">
        <v>3855</v>
      </c>
      <c r="F80" s="832" t="s">
        <v>3857</v>
      </c>
      <c r="G80" s="849">
        <v>1</v>
      </c>
      <c r="H80" s="849">
        <v>1307</v>
      </c>
      <c r="I80" s="832">
        <v>0.99923547400611623</v>
      </c>
      <c r="J80" s="832">
        <v>1307</v>
      </c>
      <c r="K80" s="849">
        <v>1</v>
      </c>
      <c r="L80" s="849">
        <v>1308</v>
      </c>
      <c r="M80" s="832">
        <v>1</v>
      </c>
      <c r="N80" s="832">
        <v>1308</v>
      </c>
      <c r="O80" s="849">
        <v>1</v>
      </c>
      <c r="P80" s="849">
        <v>1310</v>
      </c>
      <c r="Q80" s="837">
        <v>1.0015290519877675</v>
      </c>
      <c r="R80" s="850">
        <v>1310</v>
      </c>
    </row>
    <row r="81" spans="1:18" ht="14.4" customHeight="1" x14ac:dyDescent="0.3">
      <c r="A81" s="831" t="s">
        <v>3735</v>
      </c>
      <c r="B81" s="832" t="s">
        <v>3736</v>
      </c>
      <c r="C81" s="832" t="s">
        <v>577</v>
      </c>
      <c r="D81" s="832" t="s">
        <v>3753</v>
      </c>
      <c r="E81" s="832" t="s">
        <v>3858</v>
      </c>
      <c r="F81" s="832" t="s">
        <v>3859</v>
      </c>
      <c r="G81" s="849"/>
      <c r="H81" s="849"/>
      <c r="I81" s="832"/>
      <c r="J81" s="832"/>
      <c r="K81" s="849"/>
      <c r="L81" s="849"/>
      <c r="M81" s="832"/>
      <c r="N81" s="832"/>
      <c r="O81" s="849">
        <v>1</v>
      </c>
      <c r="P81" s="849">
        <v>391</v>
      </c>
      <c r="Q81" s="837"/>
      <c r="R81" s="850">
        <v>391</v>
      </c>
    </row>
    <row r="82" spans="1:18" ht="14.4" customHeight="1" x14ac:dyDescent="0.3">
      <c r="A82" s="831" t="s">
        <v>3735</v>
      </c>
      <c r="B82" s="832" t="s">
        <v>3736</v>
      </c>
      <c r="C82" s="832" t="s">
        <v>577</v>
      </c>
      <c r="D82" s="832" t="s">
        <v>3753</v>
      </c>
      <c r="E82" s="832" t="s">
        <v>3858</v>
      </c>
      <c r="F82" s="832" t="s">
        <v>3860</v>
      </c>
      <c r="G82" s="849"/>
      <c r="H82" s="849"/>
      <c r="I82" s="832"/>
      <c r="J82" s="832"/>
      <c r="K82" s="849"/>
      <c r="L82" s="849"/>
      <c r="M82" s="832"/>
      <c r="N82" s="832"/>
      <c r="O82" s="849">
        <v>2</v>
      </c>
      <c r="P82" s="849">
        <v>782</v>
      </c>
      <c r="Q82" s="837"/>
      <c r="R82" s="850">
        <v>391</v>
      </c>
    </row>
    <row r="83" spans="1:18" ht="14.4" customHeight="1" x14ac:dyDescent="0.3">
      <c r="A83" s="831" t="s">
        <v>3735</v>
      </c>
      <c r="B83" s="832" t="s">
        <v>3736</v>
      </c>
      <c r="C83" s="832" t="s">
        <v>577</v>
      </c>
      <c r="D83" s="832" t="s">
        <v>3753</v>
      </c>
      <c r="E83" s="832" t="s">
        <v>3861</v>
      </c>
      <c r="F83" s="832" t="s">
        <v>3862</v>
      </c>
      <c r="G83" s="849"/>
      <c r="H83" s="849"/>
      <c r="I83" s="832"/>
      <c r="J83" s="832"/>
      <c r="K83" s="849">
        <v>1</v>
      </c>
      <c r="L83" s="849">
        <v>500</v>
      </c>
      <c r="M83" s="832">
        <v>1</v>
      </c>
      <c r="N83" s="832">
        <v>500</v>
      </c>
      <c r="O83" s="849"/>
      <c r="P83" s="849"/>
      <c r="Q83" s="837"/>
      <c r="R83" s="850"/>
    </row>
    <row r="84" spans="1:18" ht="14.4" customHeight="1" x14ac:dyDescent="0.3">
      <c r="A84" s="831" t="s">
        <v>3735</v>
      </c>
      <c r="B84" s="832" t="s">
        <v>3736</v>
      </c>
      <c r="C84" s="832" t="s">
        <v>577</v>
      </c>
      <c r="D84" s="832" t="s">
        <v>3753</v>
      </c>
      <c r="E84" s="832" t="s">
        <v>3863</v>
      </c>
      <c r="F84" s="832" t="s">
        <v>3864</v>
      </c>
      <c r="G84" s="849">
        <v>4</v>
      </c>
      <c r="H84" s="849">
        <v>1072</v>
      </c>
      <c r="I84" s="832">
        <v>1.9925650557620818</v>
      </c>
      <c r="J84" s="832">
        <v>268</v>
      </c>
      <c r="K84" s="849">
        <v>2</v>
      </c>
      <c r="L84" s="849">
        <v>538</v>
      </c>
      <c r="M84" s="832">
        <v>1</v>
      </c>
      <c r="N84" s="832">
        <v>269</v>
      </c>
      <c r="O84" s="849">
        <v>2</v>
      </c>
      <c r="P84" s="849">
        <v>540</v>
      </c>
      <c r="Q84" s="837">
        <v>1.003717472118959</v>
      </c>
      <c r="R84" s="850">
        <v>270</v>
      </c>
    </row>
    <row r="85" spans="1:18" ht="14.4" customHeight="1" x14ac:dyDescent="0.3">
      <c r="A85" s="831" t="s">
        <v>3735</v>
      </c>
      <c r="B85" s="832" t="s">
        <v>3736</v>
      </c>
      <c r="C85" s="832" t="s">
        <v>577</v>
      </c>
      <c r="D85" s="832" t="s">
        <v>3753</v>
      </c>
      <c r="E85" s="832" t="s">
        <v>3863</v>
      </c>
      <c r="F85" s="832" t="s">
        <v>3865</v>
      </c>
      <c r="G85" s="849">
        <v>3</v>
      </c>
      <c r="H85" s="849">
        <v>804</v>
      </c>
      <c r="I85" s="832">
        <v>1.4944237918215613</v>
      </c>
      <c r="J85" s="832">
        <v>268</v>
      </c>
      <c r="K85" s="849">
        <v>2</v>
      </c>
      <c r="L85" s="849">
        <v>538</v>
      </c>
      <c r="M85" s="832">
        <v>1</v>
      </c>
      <c r="N85" s="832">
        <v>269</v>
      </c>
      <c r="O85" s="849">
        <v>3</v>
      </c>
      <c r="P85" s="849">
        <v>810</v>
      </c>
      <c r="Q85" s="837">
        <v>1.5055762081784387</v>
      </c>
      <c r="R85" s="850">
        <v>270</v>
      </c>
    </row>
    <row r="86" spans="1:18" ht="14.4" customHeight="1" x14ac:dyDescent="0.3">
      <c r="A86" s="831" t="s">
        <v>3735</v>
      </c>
      <c r="B86" s="832" t="s">
        <v>3736</v>
      </c>
      <c r="C86" s="832" t="s">
        <v>577</v>
      </c>
      <c r="D86" s="832" t="s">
        <v>3753</v>
      </c>
      <c r="E86" s="832" t="s">
        <v>3866</v>
      </c>
      <c r="F86" s="832" t="s">
        <v>3867</v>
      </c>
      <c r="G86" s="849">
        <v>4</v>
      </c>
      <c r="H86" s="849">
        <v>480</v>
      </c>
      <c r="I86" s="832">
        <v>4</v>
      </c>
      <c r="J86" s="832">
        <v>120</v>
      </c>
      <c r="K86" s="849">
        <v>1</v>
      </c>
      <c r="L86" s="849">
        <v>120</v>
      </c>
      <c r="M86" s="832">
        <v>1</v>
      </c>
      <c r="N86" s="832">
        <v>120</v>
      </c>
      <c r="O86" s="849">
        <v>2</v>
      </c>
      <c r="P86" s="849">
        <v>362</v>
      </c>
      <c r="Q86" s="837">
        <v>3.0166666666666666</v>
      </c>
      <c r="R86" s="850">
        <v>181</v>
      </c>
    </row>
    <row r="87" spans="1:18" ht="14.4" customHeight="1" x14ac:dyDescent="0.3">
      <c r="A87" s="831" t="s">
        <v>3735</v>
      </c>
      <c r="B87" s="832" t="s">
        <v>3736</v>
      </c>
      <c r="C87" s="832" t="s">
        <v>577</v>
      </c>
      <c r="D87" s="832" t="s">
        <v>3753</v>
      </c>
      <c r="E87" s="832" t="s">
        <v>3866</v>
      </c>
      <c r="F87" s="832" t="s">
        <v>3868</v>
      </c>
      <c r="G87" s="849">
        <v>4</v>
      </c>
      <c r="H87" s="849">
        <v>480</v>
      </c>
      <c r="I87" s="832">
        <v>2</v>
      </c>
      <c r="J87" s="832">
        <v>120</v>
      </c>
      <c r="K87" s="849">
        <v>2</v>
      </c>
      <c r="L87" s="849">
        <v>240</v>
      </c>
      <c r="M87" s="832">
        <v>1</v>
      </c>
      <c r="N87" s="832">
        <v>120</v>
      </c>
      <c r="O87" s="849">
        <v>4</v>
      </c>
      <c r="P87" s="849">
        <v>724</v>
      </c>
      <c r="Q87" s="837">
        <v>3.0166666666666666</v>
      </c>
      <c r="R87" s="850">
        <v>181</v>
      </c>
    </row>
    <row r="88" spans="1:18" ht="14.4" customHeight="1" x14ac:dyDescent="0.3">
      <c r="A88" s="831" t="s">
        <v>3735</v>
      </c>
      <c r="B88" s="832" t="s">
        <v>3736</v>
      </c>
      <c r="C88" s="832" t="s">
        <v>577</v>
      </c>
      <c r="D88" s="832" t="s">
        <v>3753</v>
      </c>
      <c r="E88" s="832" t="s">
        <v>3869</v>
      </c>
      <c r="F88" s="832" t="s">
        <v>3870</v>
      </c>
      <c r="G88" s="849">
        <v>1</v>
      </c>
      <c r="H88" s="849">
        <v>948</v>
      </c>
      <c r="I88" s="832">
        <v>1</v>
      </c>
      <c r="J88" s="832">
        <v>948</v>
      </c>
      <c r="K88" s="849">
        <v>1</v>
      </c>
      <c r="L88" s="849">
        <v>948</v>
      </c>
      <c r="M88" s="832">
        <v>1</v>
      </c>
      <c r="N88" s="832">
        <v>948</v>
      </c>
      <c r="O88" s="849"/>
      <c r="P88" s="849"/>
      <c r="Q88" s="837"/>
      <c r="R88" s="850"/>
    </row>
    <row r="89" spans="1:18" ht="14.4" customHeight="1" x14ac:dyDescent="0.3">
      <c r="A89" s="831" t="s">
        <v>3735</v>
      </c>
      <c r="B89" s="832" t="s">
        <v>3736</v>
      </c>
      <c r="C89" s="832" t="s">
        <v>577</v>
      </c>
      <c r="D89" s="832" t="s">
        <v>3753</v>
      </c>
      <c r="E89" s="832" t="s">
        <v>3871</v>
      </c>
      <c r="F89" s="832" t="s">
        <v>3872</v>
      </c>
      <c r="G89" s="849"/>
      <c r="H89" s="849"/>
      <c r="I89" s="832"/>
      <c r="J89" s="832"/>
      <c r="K89" s="849"/>
      <c r="L89" s="849"/>
      <c r="M89" s="832"/>
      <c r="N89" s="832"/>
      <c r="O89" s="849">
        <v>1</v>
      </c>
      <c r="P89" s="849">
        <v>87</v>
      </c>
      <c r="Q89" s="837"/>
      <c r="R89" s="850">
        <v>87</v>
      </c>
    </row>
    <row r="90" spans="1:18" ht="14.4" customHeight="1" x14ac:dyDescent="0.3">
      <c r="A90" s="831" t="s">
        <v>3735</v>
      </c>
      <c r="B90" s="832" t="s">
        <v>3736</v>
      </c>
      <c r="C90" s="832" t="s">
        <v>577</v>
      </c>
      <c r="D90" s="832" t="s">
        <v>3753</v>
      </c>
      <c r="E90" s="832" t="s">
        <v>3873</v>
      </c>
      <c r="F90" s="832" t="s">
        <v>3874</v>
      </c>
      <c r="G90" s="849">
        <v>19</v>
      </c>
      <c r="H90" s="849">
        <v>3800</v>
      </c>
      <c r="I90" s="832">
        <v>0.79166666666666663</v>
      </c>
      <c r="J90" s="832">
        <v>200</v>
      </c>
      <c r="K90" s="849">
        <v>24</v>
      </c>
      <c r="L90" s="849">
        <v>4800</v>
      </c>
      <c r="M90" s="832">
        <v>1</v>
      </c>
      <c r="N90" s="832">
        <v>200</v>
      </c>
      <c r="O90" s="849">
        <v>25</v>
      </c>
      <c r="P90" s="849">
        <v>5025</v>
      </c>
      <c r="Q90" s="837">
        <v>1.046875</v>
      </c>
      <c r="R90" s="850">
        <v>201</v>
      </c>
    </row>
    <row r="91" spans="1:18" ht="14.4" customHeight="1" x14ac:dyDescent="0.3">
      <c r="A91" s="831" t="s">
        <v>3735</v>
      </c>
      <c r="B91" s="832" t="s">
        <v>3736</v>
      </c>
      <c r="C91" s="832" t="s">
        <v>577</v>
      </c>
      <c r="D91" s="832" t="s">
        <v>3753</v>
      </c>
      <c r="E91" s="832" t="s">
        <v>3873</v>
      </c>
      <c r="F91" s="832" t="s">
        <v>3875</v>
      </c>
      <c r="G91" s="849">
        <v>1</v>
      </c>
      <c r="H91" s="849">
        <v>200</v>
      </c>
      <c r="I91" s="832">
        <v>1</v>
      </c>
      <c r="J91" s="832">
        <v>200</v>
      </c>
      <c r="K91" s="849">
        <v>1</v>
      </c>
      <c r="L91" s="849">
        <v>200</v>
      </c>
      <c r="M91" s="832">
        <v>1</v>
      </c>
      <c r="N91" s="832">
        <v>200</v>
      </c>
      <c r="O91" s="849">
        <v>3</v>
      </c>
      <c r="P91" s="849">
        <v>603</v>
      </c>
      <c r="Q91" s="837">
        <v>3.0150000000000001</v>
      </c>
      <c r="R91" s="850">
        <v>201</v>
      </c>
    </row>
    <row r="92" spans="1:18" ht="14.4" customHeight="1" x14ac:dyDescent="0.3">
      <c r="A92" s="831" t="s">
        <v>3735</v>
      </c>
      <c r="B92" s="832" t="s">
        <v>3736</v>
      </c>
      <c r="C92" s="832" t="s">
        <v>577</v>
      </c>
      <c r="D92" s="832" t="s">
        <v>3753</v>
      </c>
      <c r="E92" s="832" t="s">
        <v>3876</v>
      </c>
      <c r="F92" s="832" t="s">
        <v>3877</v>
      </c>
      <c r="G92" s="849"/>
      <c r="H92" s="849"/>
      <c r="I92" s="832"/>
      <c r="J92" s="832"/>
      <c r="K92" s="849"/>
      <c r="L92" s="849"/>
      <c r="M92" s="832"/>
      <c r="N92" s="832"/>
      <c r="O92" s="849">
        <v>4</v>
      </c>
      <c r="P92" s="849">
        <v>400</v>
      </c>
      <c r="Q92" s="837"/>
      <c r="R92" s="850">
        <v>100</v>
      </c>
    </row>
    <row r="93" spans="1:18" ht="14.4" customHeight="1" x14ac:dyDescent="0.3">
      <c r="A93" s="831" t="s">
        <v>3735</v>
      </c>
      <c r="B93" s="832" t="s">
        <v>3736</v>
      </c>
      <c r="C93" s="832" t="s">
        <v>577</v>
      </c>
      <c r="D93" s="832" t="s">
        <v>3753</v>
      </c>
      <c r="E93" s="832" t="s">
        <v>3876</v>
      </c>
      <c r="F93" s="832" t="s">
        <v>3878</v>
      </c>
      <c r="G93" s="849"/>
      <c r="H93" s="849"/>
      <c r="I93" s="832"/>
      <c r="J93" s="832"/>
      <c r="K93" s="849"/>
      <c r="L93" s="849"/>
      <c r="M93" s="832"/>
      <c r="N93" s="832"/>
      <c r="O93" s="849">
        <v>3</v>
      </c>
      <c r="P93" s="849">
        <v>300</v>
      </c>
      <c r="Q93" s="837"/>
      <c r="R93" s="850">
        <v>100</v>
      </c>
    </row>
    <row r="94" spans="1:18" ht="14.4" customHeight="1" x14ac:dyDescent="0.3">
      <c r="A94" s="831" t="s">
        <v>3735</v>
      </c>
      <c r="B94" s="832" t="s">
        <v>3736</v>
      </c>
      <c r="C94" s="832" t="s">
        <v>586</v>
      </c>
      <c r="D94" s="832" t="s">
        <v>3737</v>
      </c>
      <c r="E94" s="832" t="s">
        <v>3738</v>
      </c>
      <c r="F94" s="832" t="s">
        <v>3739</v>
      </c>
      <c r="G94" s="849">
        <v>0.2</v>
      </c>
      <c r="H94" s="849">
        <v>30.2</v>
      </c>
      <c r="I94" s="832"/>
      <c r="J94" s="832">
        <v>151</v>
      </c>
      <c r="K94" s="849"/>
      <c r="L94" s="849"/>
      <c r="M94" s="832"/>
      <c r="N94" s="832"/>
      <c r="O94" s="849"/>
      <c r="P94" s="849"/>
      <c r="Q94" s="837"/>
      <c r="R94" s="850"/>
    </row>
    <row r="95" spans="1:18" ht="14.4" customHeight="1" x14ac:dyDescent="0.3">
      <c r="A95" s="831" t="s">
        <v>3735</v>
      </c>
      <c r="B95" s="832" t="s">
        <v>3736</v>
      </c>
      <c r="C95" s="832" t="s">
        <v>586</v>
      </c>
      <c r="D95" s="832" t="s">
        <v>3737</v>
      </c>
      <c r="E95" s="832" t="s">
        <v>3744</v>
      </c>
      <c r="F95" s="832" t="s">
        <v>3745</v>
      </c>
      <c r="G95" s="849">
        <v>5.6</v>
      </c>
      <c r="H95" s="849">
        <v>287.83999999999997</v>
      </c>
      <c r="I95" s="832">
        <v>1.7621059075604526</v>
      </c>
      <c r="J95" s="832">
        <v>51.4</v>
      </c>
      <c r="K95" s="849">
        <v>3</v>
      </c>
      <c r="L95" s="849">
        <v>163.35000000000002</v>
      </c>
      <c r="M95" s="832">
        <v>1</v>
      </c>
      <c r="N95" s="832">
        <v>54.45000000000001</v>
      </c>
      <c r="O95" s="849">
        <v>4.6000000000000005</v>
      </c>
      <c r="P95" s="849">
        <v>250.47000000000003</v>
      </c>
      <c r="Q95" s="837">
        <v>1.5333333333333332</v>
      </c>
      <c r="R95" s="850">
        <v>54.45</v>
      </c>
    </row>
    <row r="96" spans="1:18" ht="14.4" customHeight="1" x14ac:dyDescent="0.3">
      <c r="A96" s="831" t="s">
        <v>3735</v>
      </c>
      <c r="B96" s="832" t="s">
        <v>3736</v>
      </c>
      <c r="C96" s="832" t="s">
        <v>586</v>
      </c>
      <c r="D96" s="832" t="s">
        <v>3737</v>
      </c>
      <c r="E96" s="832" t="s">
        <v>3746</v>
      </c>
      <c r="F96" s="832" t="s">
        <v>1247</v>
      </c>
      <c r="G96" s="849"/>
      <c r="H96" s="849"/>
      <c r="I96" s="832"/>
      <c r="J96" s="832"/>
      <c r="K96" s="849">
        <v>1.05</v>
      </c>
      <c r="L96" s="849">
        <v>72.81</v>
      </c>
      <c r="M96" s="832">
        <v>1</v>
      </c>
      <c r="N96" s="832">
        <v>69.342857142857142</v>
      </c>
      <c r="O96" s="849">
        <v>3.2</v>
      </c>
      <c r="P96" s="849">
        <v>221.92000000000002</v>
      </c>
      <c r="Q96" s="837">
        <v>3.0479329762395277</v>
      </c>
      <c r="R96" s="850">
        <v>69.349999999999994</v>
      </c>
    </row>
    <row r="97" spans="1:18" ht="14.4" customHeight="1" x14ac:dyDescent="0.3">
      <c r="A97" s="831" t="s">
        <v>3735</v>
      </c>
      <c r="B97" s="832" t="s">
        <v>3736</v>
      </c>
      <c r="C97" s="832" t="s">
        <v>586</v>
      </c>
      <c r="D97" s="832" t="s">
        <v>3737</v>
      </c>
      <c r="E97" s="832" t="s">
        <v>3879</v>
      </c>
      <c r="F97" s="832" t="s">
        <v>3745</v>
      </c>
      <c r="G97" s="849"/>
      <c r="H97" s="849"/>
      <c r="I97" s="832"/>
      <c r="J97" s="832"/>
      <c r="K97" s="849">
        <v>0.02</v>
      </c>
      <c r="L97" s="849">
        <v>1.08</v>
      </c>
      <c r="M97" s="832">
        <v>1</v>
      </c>
      <c r="N97" s="832">
        <v>54</v>
      </c>
      <c r="O97" s="849"/>
      <c r="P97" s="849"/>
      <c r="Q97" s="837"/>
      <c r="R97" s="850"/>
    </row>
    <row r="98" spans="1:18" ht="14.4" customHeight="1" x14ac:dyDescent="0.3">
      <c r="A98" s="831" t="s">
        <v>3735</v>
      </c>
      <c r="B98" s="832" t="s">
        <v>3736</v>
      </c>
      <c r="C98" s="832" t="s">
        <v>586</v>
      </c>
      <c r="D98" s="832" t="s">
        <v>3737</v>
      </c>
      <c r="E98" s="832" t="s">
        <v>3880</v>
      </c>
      <c r="F98" s="832" t="s">
        <v>1153</v>
      </c>
      <c r="G98" s="849"/>
      <c r="H98" s="849"/>
      <c r="I98" s="832"/>
      <c r="J98" s="832"/>
      <c r="K98" s="849">
        <v>1.42</v>
      </c>
      <c r="L98" s="849">
        <v>77.31</v>
      </c>
      <c r="M98" s="832">
        <v>1</v>
      </c>
      <c r="N98" s="832">
        <v>54.443661971830991</v>
      </c>
      <c r="O98" s="849">
        <v>1</v>
      </c>
      <c r="P98" s="849">
        <v>54.45</v>
      </c>
      <c r="Q98" s="837">
        <v>0.70430733410942958</v>
      </c>
      <c r="R98" s="850">
        <v>54.45</v>
      </c>
    </row>
    <row r="99" spans="1:18" ht="14.4" customHeight="1" x14ac:dyDescent="0.3">
      <c r="A99" s="831" t="s">
        <v>3735</v>
      </c>
      <c r="B99" s="832" t="s">
        <v>3736</v>
      </c>
      <c r="C99" s="832" t="s">
        <v>586</v>
      </c>
      <c r="D99" s="832" t="s">
        <v>3737</v>
      </c>
      <c r="E99" s="832" t="s">
        <v>3881</v>
      </c>
      <c r="F99" s="832" t="s">
        <v>1247</v>
      </c>
      <c r="G99" s="849"/>
      <c r="H99" s="849"/>
      <c r="I99" s="832"/>
      <c r="J99" s="832"/>
      <c r="K99" s="849"/>
      <c r="L99" s="849"/>
      <c r="M99" s="832"/>
      <c r="N99" s="832"/>
      <c r="O99" s="849">
        <v>0.2</v>
      </c>
      <c r="P99" s="849">
        <v>13.87</v>
      </c>
      <c r="Q99" s="837"/>
      <c r="R99" s="850">
        <v>69.349999999999994</v>
      </c>
    </row>
    <row r="100" spans="1:18" ht="14.4" customHeight="1" x14ac:dyDescent="0.3">
      <c r="A100" s="831" t="s">
        <v>3735</v>
      </c>
      <c r="B100" s="832" t="s">
        <v>3736</v>
      </c>
      <c r="C100" s="832" t="s">
        <v>586</v>
      </c>
      <c r="D100" s="832" t="s">
        <v>3749</v>
      </c>
      <c r="E100" s="832" t="s">
        <v>3882</v>
      </c>
      <c r="F100" s="832" t="s">
        <v>3883</v>
      </c>
      <c r="G100" s="849">
        <v>1</v>
      </c>
      <c r="H100" s="849">
        <v>3714.22</v>
      </c>
      <c r="I100" s="832"/>
      <c r="J100" s="832">
        <v>3714.22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3735</v>
      </c>
      <c r="B101" s="832" t="s">
        <v>3736</v>
      </c>
      <c r="C101" s="832" t="s">
        <v>586</v>
      </c>
      <c r="D101" s="832" t="s">
        <v>3753</v>
      </c>
      <c r="E101" s="832" t="s">
        <v>3756</v>
      </c>
      <c r="F101" s="832" t="s">
        <v>3757</v>
      </c>
      <c r="G101" s="849">
        <v>13</v>
      </c>
      <c r="H101" s="849">
        <v>1898</v>
      </c>
      <c r="I101" s="832">
        <v>0.67955603293949163</v>
      </c>
      <c r="J101" s="832">
        <v>146</v>
      </c>
      <c r="K101" s="849">
        <v>19</v>
      </c>
      <c r="L101" s="849">
        <v>2793</v>
      </c>
      <c r="M101" s="832">
        <v>1</v>
      </c>
      <c r="N101" s="832">
        <v>147</v>
      </c>
      <c r="O101" s="849">
        <v>19</v>
      </c>
      <c r="P101" s="849">
        <v>2793</v>
      </c>
      <c r="Q101" s="837">
        <v>1</v>
      </c>
      <c r="R101" s="850">
        <v>147</v>
      </c>
    </row>
    <row r="102" spans="1:18" ht="14.4" customHeight="1" x14ac:dyDescent="0.3">
      <c r="A102" s="831" t="s">
        <v>3735</v>
      </c>
      <c r="B102" s="832" t="s">
        <v>3736</v>
      </c>
      <c r="C102" s="832" t="s">
        <v>586</v>
      </c>
      <c r="D102" s="832" t="s">
        <v>3753</v>
      </c>
      <c r="E102" s="832" t="s">
        <v>3756</v>
      </c>
      <c r="F102" s="832" t="s">
        <v>3758</v>
      </c>
      <c r="G102" s="849">
        <v>15</v>
      </c>
      <c r="H102" s="849">
        <v>2190</v>
      </c>
      <c r="I102" s="832">
        <v>1.489795918367347</v>
      </c>
      <c r="J102" s="832">
        <v>146</v>
      </c>
      <c r="K102" s="849">
        <v>10</v>
      </c>
      <c r="L102" s="849">
        <v>1470</v>
      </c>
      <c r="M102" s="832">
        <v>1</v>
      </c>
      <c r="N102" s="832">
        <v>147</v>
      </c>
      <c r="O102" s="849">
        <v>17</v>
      </c>
      <c r="P102" s="849">
        <v>2499</v>
      </c>
      <c r="Q102" s="837">
        <v>1.7</v>
      </c>
      <c r="R102" s="850">
        <v>147</v>
      </c>
    </row>
    <row r="103" spans="1:18" ht="14.4" customHeight="1" x14ac:dyDescent="0.3">
      <c r="A103" s="831" t="s">
        <v>3735</v>
      </c>
      <c r="B103" s="832" t="s">
        <v>3736</v>
      </c>
      <c r="C103" s="832" t="s">
        <v>586</v>
      </c>
      <c r="D103" s="832" t="s">
        <v>3753</v>
      </c>
      <c r="E103" s="832" t="s">
        <v>3762</v>
      </c>
      <c r="F103" s="832" t="s">
        <v>3763</v>
      </c>
      <c r="G103" s="849">
        <v>18</v>
      </c>
      <c r="H103" s="849">
        <v>666</v>
      </c>
      <c r="I103" s="832">
        <v>1.6363636363636365</v>
      </c>
      <c r="J103" s="832">
        <v>37</v>
      </c>
      <c r="K103" s="849">
        <v>11</v>
      </c>
      <c r="L103" s="849">
        <v>407</v>
      </c>
      <c r="M103" s="832">
        <v>1</v>
      </c>
      <c r="N103" s="832">
        <v>37</v>
      </c>
      <c r="O103" s="849">
        <v>1</v>
      </c>
      <c r="P103" s="849">
        <v>37</v>
      </c>
      <c r="Q103" s="837">
        <v>9.0909090909090912E-2</v>
      </c>
      <c r="R103" s="850">
        <v>37</v>
      </c>
    </row>
    <row r="104" spans="1:18" ht="14.4" customHeight="1" x14ac:dyDescent="0.3">
      <c r="A104" s="831" t="s">
        <v>3735</v>
      </c>
      <c r="B104" s="832" t="s">
        <v>3736</v>
      </c>
      <c r="C104" s="832" t="s">
        <v>586</v>
      </c>
      <c r="D104" s="832" t="s">
        <v>3753</v>
      </c>
      <c r="E104" s="832" t="s">
        <v>3762</v>
      </c>
      <c r="F104" s="832" t="s">
        <v>3764</v>
      </c>
      <c r="G104" s="849"/>
      <c r="H104" s="849"/>
      <c r="I104" s="832"/>
      <c r="J104" s="832"/>
      <c r="K104" s="849">
        <v>2</v>
      </c>
      <c r="L104" s="849">
        <v>74</v>
      </c>
      <c r="M104" s="832">
        <v>1</v>
      </c>
      <c r="N104" s="832">
        <v>37</v>
      </c>
      <c r="O104" s="849">
        <v>6</v>
      </c>
      <c r="P104" s="849">
        <v>222</v>
      </c>
      <c r="Q104" s="837">
        <v>3</v>
      </c>
      <c r="R104" s="850">
        <v>37</v>
      </c>
    </row>
    <row r="105" spans="1:18" ht="14.4" customHeight="1" x14ac:dyDescent="0.3">
      <c r="A105" s="831" t="s">
        <v>3735</v>
      </c>
      <c r="B105" s="832" t="s">
        <v>3736</v>
      </c>
      <c r="C105" s="832" t="s">
        <v>586</v>
      </c>
      <c r="D105" s="832" t="s">
        <v>3753</v>
      </c>
      <c r="E105" s="832" t="s">
        <v>3765</v>
      </c>
      <c r="F105" s="832" t="s">
        <v>3766</v>
      </c>
      <c r="G105" s="849">
        <v>30</v>
      </c>
      <c r="H105" s="849">
        <v>300</v>
      </c>
      <c r="I105" s="832">
        <v>5</v>
      </c>
      <c r="J105" s="832">
        <v>10</v>
      </c>
      <c r="K105" s="849">
        <v>6</v>
      </c>
      <c r="L105" s="849">
        <v>60</v>
      </c>
      <c r="M105" s="832">
        <v>1</v>
      </c>
      <c r="N105" s="832">
        <v>10</v>
      </c>
      <c r="O105" s="849">
        <v>8</v>
      </c>
      <c r="P105" s="849">
        <v>80</v>
      </c>
      <c r="Q105" s="837">
        <v>1.3333333333333333</v>
      </c>
      <c r="R105" s="850">
        <v>10</v>
      </c>
    </row>
    <row r="106" spans="1:18" ht="14.4" customHeight="1" x14ac:dyDescent="0.3">
      <c r="A106" s="831" t="s">
        <v>3735</v>
      </c>
      <c r="B106" s="832" t="s">
        <v>3736</v>
      </c>
      <c r="C106" s="832" t="s">
        <v>586</v>
      </c>
      <c r="D106" s="832" t="s">
        <v>3753</v>
      </c>
      <c r="E106" s="832" t="s">
        <v>3765</v>
      </c>
      <c r="F106" s="832" t="s">
        <v>3767</v>
      </c>
      <c r="G106" s="849"/>
      <c r="H106" s="849"/>
      <c r="I106" s="832"/>
      <c r="J106" s="832"/>
      <c r="K106" s="849">
        <v>5</v>
      </c>
      <c r="L106" s="849">
        <v>50</v>
      </c>
      <c r="M106" s="832">
        <v>1</v>
      </c>
      <c r="N106" s="832">
        <v>10</v>
      </c>
      <c r="O106" s="849"/>
      <c r="P106" s="849"/>
      <c r="Q106" s="837"/>
      <c r="R106" s="850"/>
    </row>
    <row r="107" spans="1:18" ht="14.4" customHeight="1" x14ac:dyDescent="0.3">
      <c r="A107" s="831" t="s">
        <v>3735</v>
      </c>
      <c r="B107" s="832" t="s">
        <v>3736</v>
      </c>
      <c r="C107" s="832" t="s">
        <v>586</v>
      </c>
      <c r="D107" s="832" t="s">
        <v>3753</v>
      </c>
      <c r="E107" s="832" t="s">
        <v>3772</v>
      </c>
      <c r="F107" s="832" t="s">
        <v>3773</v>
      </c>
      <c r="G107" s="849">
        <v>24</v>
      </c>
      <c r="H107" s="849">
        <v>2112</v>
      </c>
      <c r="I107" s="832">
        <v>1.6</v>
      </c>
      <c r="J107" s="832">
        <v>88</v>
      </c>
      <c r="K107" s="849">
        <v>15</v>
      </c>
      <c r="L107" s="849">
        <v>1320</v>
      </c>
      <c r="M107" s="832">
        <v>1</v>
      </c>
      <c r="N107" s="832">
        <v>88</v>
      </c>
      <c r="O107" s="849">
        <v>31</v>
      </c>
      <c r="P107" s="849">
        <v>2728</v>
      </c>
      <c r="Q107" s="837">
        <v>2.0666666666666669</v>
      </c>
      <c r="R107" s="850">
        <v>88</v>
      </c>
    </row>
    <row r="108" spans="1:18" ht="14.4" customHeight="1" x14ac:dyDescent="0.3">
      <c r="A108" s="831" t="s">
        <v>3735</v>
      </c>
      <c r="B108" s="832" t="s">
        <v>3736</v>
      </c>
      <c r="C108" s="832" t="s">
        <v>586</v>
      </c>
      <c r="D108" s="832" t="s">
        <v>3753</v>
      </c>
      <c r="E108" s="832" t="s">
        <v>3772</v>
      </c>
      <c r="F108" s="832" t="s">
        <v>3774</v>
      </c>
      <c r="G108" s="849">
        <v>1</v>
      </c>
      <c r="H108" s="849">
        <v>88</v>
      </c>
      <c r="I108" s="832">
        <v>0.5</v>
      </c>
      <c r="J108" s="832">
        <v>88</v>
      </c>
      <c r="K108" s="849">
        <v>2</v>
      </c>
      <c r="L108" s="849">
        <v>176</v>
      </c>
      <c r="M108" s="832">
        <v>1</v>
      </c>
      <c r="N108" s="832">
        <v>88</v>
      </c>
      <c r="O108" s="849">
        <v>1</v>
      </c>
      <c r="P108" s="849">
        <v>88</v>
      </c>
      <c r="Q108" s="837">
        <v>0.5</v>
      </c>
      <c r="R108" s="850">
        <v>88</v>
      </c>
    </row>
    <row r="109" spans="1:18" ht="14.4" customHeight="1" x14ac:dyDescent="0.3">
      <c r="A109" s="831" t="s">
        <v>3735</v>
      </c>
      <c r="B109" s="832" t="s">
        <v>3736</v>
      </c>
      <c r="C109" s="832" t="s">
        <v>586</v>
      </c>
      <c r="D109" s="832" t="s">
        <v>3753</v>
      </c>
      <c r="E109" s="832" t="s">
        <v>3775</v>
      </c>
      <c r="F109" s="832" t="s">
        <v>3776</v>
      </c>
      <c r="G109" s="849">
        <v>24</v>
      </c>
      <c r="H109" s="849">
        <v>15120</v>
      </c>
      <c r="I109" s="832">
        <v>1.5</v>
      </c>
      <c r="J109" s="832">
        <v>630</v>
      </c>
      <c r="K109" s="849">
        <v>16</v>
      </c>
      <c r="L109" s="849">
        <v>10080</v>
      </c>
      <c r="M109" s="832">
        <v>1</v>
      </c>
      <c r="N109" s="832">
        <v>630</v>
      </c>
      <c r="O109" s="849">
        <v>33</v>
      </c>
      <c r="P109" s="849">
        <v>20823</v>
      </c>
      <c r="Q109" s="837">
        <v>2.0657738095238094</v>
      </c>
      <c r="R109" s="850">
        <v>631</v>
      </c>
    </row>
    <row r="110" spans="1:18" ht="14.4" customHeight="1" x14ac:dyDescent="0.3">
      <c r="A110" s="831" t="s">
        <v>3735</v>
      </c>
      <c r="B110" s="832" t="s">
        <v>3736</v>
      </c>
      <c r="C110" s="832" t="s">
        <v>586</v>
      </c>
      <c r="D110" s="832" t="s">
        <v>3753</v>
      </c>
      <c r="E110" s="832" t="s">
        <v>3775</v>
      </c>
      <c r="F110" s="832" t="s">
        <v>3777</v>
      </c>
      <c r="G110" s="849">
        <v>1</v>
      </c>
      <c r="H110" s="849">
        <v>630</v>
      </c>
      <c r="I110" s="832">
        <v>0.25</v>
      </c>
      <c r="J110" s="832">
        <v>630</v>
      </c>
      <c r="K110" s="849">
        <v>4</v>
      </c>
      <c r="L110" s="849">
        <v>2520</v>
      </c>
      <c r="M110" s="832">
        <v>1</v>
      </c>
      <c r="N110" s="832">
        <v>630</v>
      </c>
      <c r="O110" s="849">
        <v>2</v>
      </c>
      <c r="P110" s="849">
        <v>1262</v>
      </c>
      <c r="Q110" s="837">
        <v>0.50079365079365079</v>
      </c>
      <c r="R110" s="850">
        <v>631</v>
      </c>
    </row>
    <row r="111" spans="1:18" ht="14.4" customHeight="1" x14ac:dyDescent="0.3">
      <c r="A111" s="831" t="s">
        <v>3735</v>
      </c>
      <c r="B111" s="832" t="s">
        <v>3736</v>
      </c>
      <c r="C111" s="832" t="s">
        <v>586</v>
      </c>
      <c r="D111" s="832" t="s">
        <v>3753</v>
      </c>
      <c r="E111" s="832" t="s">
        <v>3778</v>
      </c>
      <c r="F111" s="832" t="s">
        <v>3779</v>
      </c>
      <c r="G111" s="849">
        <v>8</v>
      </c>
      <c r="H111" s="849">
        <v>3136</v>
      </c>
      <c r="I111" s="832">
        <v>0.66666666666666663</v>
      </c>
      <c r="J111" s="832">
        <v>392</v>
      </c>
      <c r="K111" s="849">
        <v>12</v>
      </c>
      <c r="L111" s="849">
        <v>4704</v>
      </c>
      <c r="M111" s="832">
        <v>1</v>
      </c>
      <c r="N111" s="832">
        <v>392</v>
      </c>
      <c r="O111" s="849">
        <v>17</v>
      </c>
      <c r="P111" s="849">
        <v>6681</v>
      </c>
      <c r="Q111" s="837">
        <v>1.4202806122448979</v>
      </c>
      <c r="R111" s="850">
        <v>393</v>
      </c>
    </row>
    <row r="112" spans="1:18" ht="14.4" customHeight="1" x14ac:dyDescent="0.3">
      <c r="A112" s="831" t="s">
        <v>3735</v>
      </c>
      <c r="B112" s="832" t="s">
        <v>3736</v>
      </c>
      <c r="C112" s="832" t="s">
        <v>586</v>
      </c>
      <c r="D112" s="832" t="s">
        <v>3753</v>
      </c>
      <c r="E112" s="832" t="s">
        <v>3778</v>
      </c>
      <c r="F112" s="832" t="s">
        <v>3780</v>
      </c>
      <c r="G112" s="849">
        <v>22</v>
      </c>
      <c r="H112" s="849">
        <v>8624</v>
      </c>
      <c r="I112" s="832">
        <v>1.5714285714285714</v>
      </c>
      <c r="J112" s="832">
        <v>392</v>
      </c>
      <c r="K112" s="849">
        <v>14</v>
      </c>
      <c r="L112" s="849">
        <v>5488</v>
      </c>
      <c r="M112" s="832">
        <v>1</v>
      </c>
      <c r="N112" s="832">
        <v>392</v>
      </c>
      <c r="O112" s="849">
        <v>28</v>
      </c>
      <c r="P112" s="849">
        <v>11004</v>
      </c>
      <c r="Q112" s="837">
        <v>2.0051020408163267</v>
      </c>
      <c r="R112" s="850">
        <v>393</v>
      </c>
    </row>
    <row r="113" spans="1:18" ht="14.4" customHeight="1" x14ac:dyDescent="0.3">
      <c r="A113" s="831" t="s">
        <v>3735</v>
      </c>
      <c r="B113" s="832" t="s">
        <v>3736</v>
      </c>
      <c r="C113" s="832" t="s">
        <v>586</v>
      </c>
      <c r="D113" s="832" t="s">
        <v>3753</v>
      </c>
      <c r="E113" s="832" t="s">
        <v>3781</v>
      </c>
      <c r="F113" s="832" t="s">
        <v>3782</v>
      </c>
      <c r="G113" s="849">
        <v>73</v>
      </c>
      <c r="H113" s="849">
        <v>2847</v>
      </c>
      <c r="I113" s="832">
        <v>0.92405063291139244</v>
      </c>
      <c r="J113" s="832">
        <v>39</v>
      </c>
      <c r="K113" s="849">
        <v>79</v>
      </c>
      <c r="L113" s="849">
        <v>3081</v>
      </c>
      <c r="M113" s="832">
        <v>1</v>
      </c>
      <c r="N113" s="832">
        <v>39</v>
      </c>
      <c r="O113" s="849">
        <v>89</v>
      </c>
      <c r="P113" s="849">
        <v>3471</v>
      </c>
      <c r="Q113" s="837">
        <v>1.1265822784810127</v>
      </c>
      <c r="R113" s="850">
        <v>39</v>
      </c>
    </row>
    <row r="114" spans="1:18" ht="14.4" customHeight="1" x14ac:dyDescent="0.3">
      <c r="A114" s="831" t="s">
        <v>3735</v>
      </c>
      <c r="B114" s="832" t="s">
        <v>3736</v>
      </c>
      <c r="C114" s="832" t="s">
        <v>586</v>
      </c>
      <c r="D114" s="832" t="s">
        <v>3753</v>
      </c>
      <c r="E114" s="832" t="s">
        <v>3781</v>
      </c>
      <c r="F114" s="832" t="s">
        <v>3783</v>
      </c>
      <c r="G114" s="849">
        <v>99</v>
      </c>
      <c r="H114" s="849">
        <v>3861</v>
      </c>
      <c r="I114" s="832">
        <v>1.596774193548387</v>
      </c>
      <c r="J114" s="832">
        <v>39</v>
      </c>
      <c r="K114" s="849">
        <v>62</v>
      </c>
      <c r="L114" s="849">
        <v>2418</v>
      </c>
      <c r="M114" s="832">
        <v>1</v>
      </c>
      <c r="N114" s="832">
        <v>39</v>
      </c>
      <c r="O114" s="849">
        <v>101</v>
      </c>
      <c r="P114" s="849">
        <v>3939</v>
      </c>
      <c r="Q114" s="837">
        <v>1.6290322580645162</v>
      </c>
      <c r="R114" s="850">
        <v>39</v>
      </c>
    </row>
    <row r="115" spans="1:18" ht="14.4" customHeight="1" x14ac:dyDescent="0.3">
      <c r="A115" s="831" t="s">
        <v>3735</v>
      </c>
      <c r="B115" s="832" t="s">
        <v>3736</v>
      </c>
      <c r="C115" s="832" t="s">
        <v>586</v>
      </c>
      <c r="D115" s="832" t="s">
        <v>3753</v>
      </c>
      <c r="E115" s="832" t="s">
        <v>3884</v>
      </c>
      <c r="F115" s="832" t="s">
        <v>3885</v>
      </c>
      <c r="G115" s="849"/>
      <c r="H115" s="849"/>
      <c r="I115" s="832"/>
      <c r="J115" s="832"/>
      <c r="K115" s="849"/>
      <c r="L115" s="849"/>
      <c r="M115" s="832"/>
      <c r="N115" s="832"/>
      <c r="O115" s="849">
        <v>1</v>
      </c>
      <c r="P115" s="849">
        <v>17713</v>
      </c>
      <c r="Q115" s="837"/>
      <c r="R115" s="850">
        <v>17713</v>
      </c>
    </row>
    <row r="116" spans="1:18" ht="14.4" customHeight="1" x14ac:dyDescent="0.3">
      <c r="A116" s="831" t="s">
        <v>3735</v>
      </c>
      <c r="B116" s="832" t="s">
        <v>3736</v>
      </c>
      <c r="C116" s="832" t="s">
        <v>586</v>
      </c>
      <c r="D116" s="832" t="s">
        <v>3753</v>
      </c>
      <c r="E116" s="832" t="s">
        <v>3886</v>
      </c>
      <c r="F116" s="832" t="s">
        <v>3887</v>
      </c>
      <c r="G116" s="849">
        <v>1</v>
      </c>
      <c r="H116" s="849">
        <v>586</v>
      </c>
      <c r="I116" s="832"/>
      <c r="J116" s="832">
        <v>586</v>
      </c>
      <c r="K116" s="849"/>
      <c r="L116" s="849"/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3735</v>
      </c>
      <c r="B117" s="832" t="s">
        <v>3736</v>
      </c>
      <c r="C117" s="832" t="s">
        <v>586</v>
      </c>
      <c r="D117" s="832" t="s">
        <v>3753</v>
      </c>
      <c r="E117" s="832" t="s">
        <v>3888</v>
      </c>
      <c r="F117" s="832" t="s">
        <v>3889</v>
      </c>
      <c r="G117" s="849">
        <v>2</v>
      </c>
      <c r="H117" s="849">
        <v>3402</v>
      </c>
      <c r="I117" s="832"/>
      <c r="J117" s="832">
        <v>1701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3735</v>
      </c>
      <c r="B118" s="832" t="s">
        <v>3736</v>
      </c>
      <c r="C118" s="832" t="s">
        <v>586</v>
      </c>
      <c r="D118" s="832" t="s">
        <v>3753</v>
      </c>
      <c r="E118" s="832" t="s">
        <v>3890</v>
      </c>
      <c r="F118" s="832" t="s">
        <v>3891</v>
      </c>
      <c r="G118" s="849">
        <v>1</v>
      </c>
      <c r="H118" s="849">
        <v>704</v>
      </c>
      <c r="I118" s="832"/>
      <c r="J118" s="832">
        <v>704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3735</v>
      </c>
      <c r="B119" s="832" t="s">
        <v>3736</v>
      </c>
      <c r="C119" s="832" t="s">
        <v>586</v>
      </c>
      <c r="D119" s="832" t="s">
        <v>3753</v>
      </c>
      <c r="E119" s="832" t="s">
        <v>3784</v>
      </c>
      <c r="F119" s="832" t="s">
        <v>3785</v>
      </c>
      <c r="G119" s="849">
        <v>5</v>
      </c>
      <c r="H119" s="849">
        <v>22210</v>
      </c>
      <c r="I119" s="832">
        <v>0.83333333333333337</v>
      </c>
      <c r="J119" s="832">
        <v>4442</v>
      </c>
      <c r="K119" s="849">
        <v>6</v>
      </c>
      <c r="L119" s="849">
        <v>26652</v>
      </c>
      <c r="M119" s="832">
        <v>1</v>
      </c>
      <c r="N119" s="832">
        <v>4442</v>
      </c>
      <c r="O119" s="849">
        <v>12</v>
      </c>
      <c r="P119" s="849">
        <v>53304</v>
      </c>
      <c r="Q119" s="837">
        <v>2</v>
      </c>
      <c r="R119" s="850">
        <v>4442</v>
      </c>
    </row>
    <row r="120" spans="1:18" ht="14.4" customHeight="1" x14ac:dyDescent="0.3">
      <c r="A120" s="831" t="s">
        <v>3735</v>
      </c>
      <c r="B120" s="832" t="s">
        <v>3736</v>
      </c>
      <c r="C120" s="832" t="s">
        <v>586</v>
      </c>
      <c r="D120" s="832" t="s">
        <v>3753</v>
      </c>
      <c r="E120" s="832" t="s">
        <v>3784</v>
      </c>
      <c r="F120" s="832" t="s">
        <v>3786</v>
      </c>
      <c r="G120" s="849">
        <v>3</v>
      </c>
      <c r="H120" s="849">
        <v>13326</v>
      </c>
      <c r="I120" s="832">
        <v>1.5</v>
      </c>
      <c r="J120" s="832">
        <v>4442</v>
      </c>
      <c r="K120" s="849">
        <v>2</v>
      </c>
      <c r="L120" s="849">
        <v>8884</v>
      </c>
      <c r="M120" s="832">
        <v>1</v>
      </c>
      <c r="N120" s="832">
        <v>4442</v>
      </c>
      <c r="O120" s="849"/>
      <c r="P120" s="849"/>
      <c r="Q120" s="837"/>
      <c r="R120" s="850"/>
    </row>
    <row r="121" spans="1:18" ht="14.4" customHeight="1" x14ac:dyDescent="0.3">
      <c r="A121" s="831" t="s">
        <v>3735</v>
      </c>
      <c r="B121" s="832" t="s">
        <v>3736</v>
      </c>
      <c r="C121" s="832" t="s">
        <v>586</v>
      </c>
      <c r="D121" s="832" t="s">
        <v>3753</v>
      </c>
      <c r="E121" s="832" t="s">
        <v>3892</v>
      </c>
      <c r="F121" s="832" t="s">
        <v>3893</v>
      </c>
      <c r="G121" s="849">
        <v>1</v>
      </c>
      <c r="H121" s="849">
        <v>719</v>
      </c>
      <c r="I121" s="832"/>
      <c r="J121" s="832">
        <v>719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3735</v>
      </c>
      <c r="B122" s="832" t="s">
        <v>3736</v>
      </c>
      <c r="C122" s="832" t="s">
        <v>586</v>
      </c>
      <c r="D122" s="832" t="s">
        <v>3753</v>
      </c>
      <c r="E122" s="832" t="s">
        <v>3787</v>
      </c>
      <c r="F122" s="832" t="s">
        <v>3788</v>
      </c>
      <c r="G122" s="849">
        <v>75</v>
      </c>
      <c r="H122" s="849">
        <v>18825</v>
      </c>
      <c r="I122" s="832">
        <v>2.6785714285714284</v>
      </c>
      <c r="J122" s="832">
        <v>251</v>
      </c>
      <c r="K122" s="849">
        <v>28</v>
      </c>
      <c r="L122" s="849">
        <v>7028</v>
      </c>
      <c r="M122" s="832">
        <v>1</v>
      </c>
      <c r="N122" s="832">
        <v>251</v>
      </c>
      <c r="O122" s="849">
        <v>42</v>
      </c>
      <c r="P122" s="849">
        <v>10584</v>
      </c>
      <c r="Q122" s="837">
        <v>1.5059760956175299</v>
      </c>
      <c r="R122" s="850">
        <v>252</v>
      </c>
    </row>
    <row r="123" spans="1:18" ht="14.4" customHeight="1" x14ac:dyDescent="0.3">
      <c r="A123" s="831" t="s">
        <v>3735</v>
      </c>
      <c r="B123" s="832" t="s">
        <v>3736</v>
      </c>
      <c r="C123" s="832" t="s">
        <v>586</v>
      </c>
      <c r="D123" s="832" t="s">
        <v>3753</v>
      </c>
      <c r="E123" s="832" t="s">
        <v>3787</v>
      </c>
      <c r="F123" s="832" t="s">
        <v>3789</v>
      </c>
      <c r="G123" s="849">
        <v>59</v>
      </c>
      <c r="H123" s="849">
        <v>14809</v>
      </c>
      <c r="I123" s="832">
        <v>2.4583333333333335</v>
      </c>
      <c r="J123" s="832">
        <v>251</v>
      </c>
      <c r="K123" s="849">
        <v>24</v>
      </c>
      <c r="L123" s="849">
        <v>6024</v>
      </c>
      <c r="M123" s="832">
        <v>1</v>
      </c>
      <c r="N123" s="832">
        <v>251</v>
      </c>
      <c r="O123" s="849">
        <v>85</v>
      </c>
      <c r="P123" s="849">
        <v>21420</v>
      </c>
      <c r="Q123" s="837">
        <v>3.5557768924302788</v>
      </c>
      <c r="R123" s="850">
        <v>252</v>
      </c>
    </row>
    <row r="124" spans="1:18" ht="14.4" customHeight="1" x14ac:dyDescent="0.3">
      <c r="A124" s="831" t="s">
        <v>3735</v>
      </c>
      <c r="B124" s="832" t="s">
        <v>3736</v>
      </c>
      <c r="C124" s="832" t="s">
        <v>586</v>
      </c>
      <c r="D124" s="832" t="s">
        <v>3753</v>
      </c>
      <c r="E124" s="832" t="s">
        <v>3790</v>
      </c>
      <c r="F124" s="832" t="s">
        <v>3791</v>
      </c>
      <c r="G124" s="849">
        <v>113</v>
      </c>
      <c r="H124" s="849">
        <v>14238</v>
      </c>
      <c r="I124" s="832">
        <v>3.0540540540540539</v>
      </c>
      <c r="J124" s="832">
        <v>126</v>
      </c>
      <c r="K124" s="849">
        <v>37</v>
      </c>
      <c r="L124" s="849">
        <v>4662</v>
      </c>
      <c r="M124" s="832">
        <v>1</v>
      </c>
      <c r="N124" s="832">
        <v>126</v>
      </c>
      <c r="O124" s="849">
        <v>39</v>
      </c>
      <c r="P124" s="849">
        <v>4953</v>
      </c>
      <c r="Q124" s="837">
        <v>1.0624195624195625</v>
      </c>
      <c r="R124" s="850">
        <v>127</v>
      </c>
    </row>
    <row r="125" spans="1:18" ht="14.4" customHeight="1" x14ac:dyDescent="0.3">
      <c r="A125" s="831" t="s">
        <v>3735</v>
      </c>
      <c r="B125" s="832" t="s">
        <v>3736</v>
      </c>
      <c r="C125" s="832" t="s">
        <v>586</v>
      </c>
      <c r="D125" s="832" t="s">
        <v>3753</v>
      </c>
      <c r="E125" s="832" t="s">
        <v>3790</v>
      </c>
      <c r="F125" s="832" t="s">
        <v>3792</v>
      </c>
      <c r="G125" s="849">
        <v>40</v>
      </c>
      <c r="H125" s="849">
        <v>5040</v>
      </c>
      <c r="I125" s="832">
        <v>1.0810810810810811</v>
      </c>
      <c r="J125" s="832">
        <v>126</v>
      </c>
      <c r="K125" s="849">
        <v>37</v>
      </c>
      <c r="L125" s="849">
        <v>4662</v>
      </c>
      <c r="M125" s="832">
        <v>1</v>
      </c>
      <c r="N125" s="832">
        <v>126</v>
      </c>
      <c r="O125" s="849">
        <v>6</v>
      </c>
      <c r="P125" s="849">
        <v>762</v>
      </c>
      <c r="Q125" s="837">
        <v>0.16344916344916344</v>
      </c>
      <c r="R125" s="850">
        <v>127</v>
      </c>
    </row>
    <row r="126" spans="1:18" ht="14.4" customHeight="1" x14ac:dyDescent="0.3">
      <c r="A126" s="831" t="s">
        <v>3735</v>
      </c>
      <c r="B126" s="832" t="s">
        <v>3736</v>
      </c>
      <c r="C126" s="832" t="s">
        <v>586</v>
      </c>
      <c r="D126" s="832" t="s">
        <v>3753</v>
      </c>
      <c r="E126" s="832" t="s">
        <v>3808</v>
      </c>
      <c r="F126" s="832" t="s">
        <v>3809</v>
      </c>
      <c r="G126" s="849">
        <v>281</v>
      </c>
      <c r="H126" s="849">
        <v>9366.65</v>
      </c>
      <c r="I126" s="832">
        <v>2.30327270223549</v>
      </c>
      <c r="J126" s="832">
        <v>33.33327402135231</v>
      </c>
      <c r="K126" s="849">
        <v>122</v>
      </c>
      <c r="L126" s="849">
        <v>4066.67</v>
      </c>
      <c r="M126" s="832">
        <v>1</v>
      </c>
      <c r="N126" s="832">
        <v>33.333360655737707</v>
      </c>
      <c r="O126" s="849">
        <v>171</v>
      </c>
      <c r="P126" s="849">
        <v>5700</v>
      </c>
      <c r="Q126" s="837">
        <v>1.4016381953785284</v>
      </c>
      <c r="R126" s="850">
        <v>33.333333333333336</v>
      </c>
    </row>
    <row r="127" spans="1:18" ht="14.4" customHeight="1" x14ac:dyDescent="0.3">
      <c r="A127" s="831" t="s">
        <v>3735</v>
      </c>
      <c r="B127" s="832" t="s">
        <v>3736</v>
      </c>
      <c r="C127" s="832" t="s">
        <v>586</v>
      </c>
      <c r="D127" s="832" t="s">
        <v>3753</v>
      </c>
      <c r="E127" s="832" t="s">
        <v>3808</v>
      </c>
      <c r="F127" s="832" t="s">
        <v>3810</v>
      </c>
      <c r="G127" s="849">
        <v>4</v>
      </c>
      <c r="H127" s="849">
        <v>133.32999999999998</v>
      </c>
      <c r="I127" s="832">
        <v>1.0000750075007501</v>
      </c>
      <c r="J127" s="832">
        <v>33.332499999999996</v>
      </c>
      <c r="K127" s="849">
        <v>4</v>
      </c>
      <c r="L127" s="849">
        <v>133.32</v>
      </c>
      <c r="M127" s="832">
        <v>1</v>
      </c>
      <c r="N127" s="832">
        <v>33.33</v>
      </c>
      <c r="O127" s="849">
        <v>1</v>
      </c>
      <c r="P127" s="849">
        <v>33.33</v>
      </c>
      <c r="Q127" s="837">
        <v>0.25</v>
      </c>
      <c r="R127" s="850">
        <v>33.33</v>
      </c>
    </row>
    <row r="128" spans="1:18" ht="14.4" customHeight="1" x14ac:dyDescent="0.3">
      <c r="A128" s="831" t="s">
        <v>3735</v>
      </c>
      <c r="B128" s="832" t="s">
        <v>3736</v>
      </c>
      <c r="C128" s="832" t="s">
        <v>586</v>
      </c>
      <c r="D128" s="832" t="s">
        <v>3753</v>
      </c>
      <c r="E128" s="832" t="s">
        <v>3811</v>
      </c>
      <c r="F128" s="832" t="s">
        <v>3812</v>
      </c>
      <c r="G128" s="849">
        <v>48</v>
      </c>
      <c r="H128" s="849">
        <v>47040</v>
      </c>
      <c r="I128" s="832">
        <v>1.2972972972972974</v>
      </c>
      <c r="J128" s="832">
        <v>980</v>
      </c>
      <c r="K128" s="849">
        <v>37</v>
      </c>
      <c r="L128" s="849">
        <v>36260</v>
      </c>
      <c r="M128" s="832">
        <v>1</v>
      </c>
      <c r="N128" s="832">
        <v>980</v>
      </c>
      <c r="O128" s="849">
        <v>45</v>
      </c>
      <c r="P128" s="849">
        <v>44190</v>
      </c>
      <c r="Q128" s="837">
        <v>1.2186982901268615</v>
      </c>
      <c r="R128" s="850">
        <v>982</v>
      </c>
    </row>
    <row r="129" spans="1:18" ht="14.4" customHeight="1" x14ac:dyDescent="0.3">
      <c r="A129" s="831" t="s">
        <v>3735</v>
      </c>
      <c r="B129" s="832" t="s">
        <v>3736</v>
      </c>
      <c r="C129" s="832" t="s">
        <v>586</v>
      </c>
      <c r="D129" s="832" t="s">
        <v>3753</v>
      </c>
      <c r="E129" s="832" t="s">
        <v>3811</v>
      </c>
      <c r="F129" s="832" t="s">
        <v>3813</v>
      </c>
      <c r="G129" s="849"/>
      <c r="H129" s="849"/>
      <c r="I129" s="832"/>
      <c r="J129" s="832"/>
      <c r="K129" s="849">
        <v>3</v>
      </c>
      <c r="L129" s="849">
        <v>2940</v>
      </c>
      <c r="M129" s="832">
        <v>1</v>
      </c>
      <c r="N129" s="832">
        <v>980</v>
      </c>
      <c r="O129" s="849"/>
      <c r="P129" s="849"/>
      <c r="Q129" s="837"/>
      <c r="R129" s="850"/>
    </row>
    <row r="130" spans="1:18" ht="14.4" customHeight="1" x14ac:dyDescent="0.3">
      <c r="A130" s="831" t="s">
        <v>3735</v>
      </c>
      <c r="B130" s="832" t="s">
        <v>3736</v>
      </c>
      <c r="C130" s="832" t="s">
        <v>586</v>
      </c>
      <c r="D130" s="832" t="s">
        <v>3753</v>
      </c>
      <c r="E130" s="832" t="s">
        <v>3814</v>
      </c>
      <c r="F130" s="832" t="s">
        <v>3815</v>
      </c>
      <c r="G130" s="849"/>
      <c r="H130" s="849"/>
      <c r="I130" s="832"/>
      <c r="J130" s="832"/>
      <c r="K130" s="849">
        <v>3</v>
      </c>
      <c r="L130" s="849">
        <v>516</v>
      </c>
      <c r="M130" s="832">
        <v>1</v>
      </c>
      <c r="N130" s="832">
        <v>172</v>
      </c>
      <c r="O130" s="849"/>
      <c r="P130" s="849"/>
      <c r="Q130" s="837"/>
      <c r="R130" s="850"/>
    </row>
    <row r="131" spans="1:18" ht="14.4" customHeight="1" x14ac:dyDescent="0.3">
      <c r="A131" s="831" t="s">
        <v>3735</v>
      </c>
      <c r="B131" s="832" t="s">
        <v>3736</v>
      </c>
      <c r="C131" s="832" t="s">
        <v>586</v>
      </c>
      <c r="D131" s="832" t="s">
        <v>3753</v>
      </c>
      <c r="E131" s="832" t="s">
        <v>3814</v>
      </c>
      <c r="F131" s="832" t="s">
        <v>3816</v>
      </c>
      <c r="G131" s="849">
        <v>46</v>
      </c>
      <c r="H131" s="849">
        <v>7912</v>
      </c>
      <c r="I131" s="832">
        <v>1.2432432432432432</v>
      </c>
      <c r="J131" s="832">
        <v>172</v>
      </c>
      <c r="K131" s="849">
        <v>37</v>
      </c>
      <c r="L131" s="849">
        <v>6364</v>
      </c>
      <c r="M131" s="832">
        <v>1</v>
      </c>
      <c r="N131" s="832">
        <v>172</v>
      </c>
      <c r="O131" s="849">
        <v>42</v>
      </c>
      <c r="P131" s="849">
        <v>7224</v>
      </c>
      <c r="Q131" s="837">
        <v>1.1351351351351351</v>
      </c>
      <c r="R131" s="850">
        <v>172</v>
      </c>
    </row>
    <row r="132" spans="1:18" ht="14.4" customHeight="1" x14ac:dyDescent="0.3">
      <c r="A132" s="831" t="s">
        <v>3735</v>
      </c>
      <c r="B132" s="832" t="s">
        <v>3736</v>
      </c>
      <c r="C132" s="832" t="s">
        <v>586</v>
      </c>
      <c r="D132" s="832" t="s">
        <v>3753</v>
      </c>
      <c r="E132" s="832" t="s">
        <v>3817</v>
      </c>
      <c r="F132" s="832" t="s">
        <v>3818</v>
      </c>
      <c r="G132" s="849">
        <v>10</v>
      </c>
      <c r="H132" s="849">
        <v>370</v>
      </c>
      <c r="I132" s="832">
        <v>5</v>
      </c>
      <c r="J132" s="832">
        <v>37</v>
      </c>
      <c r="K132" s="849">
        <v>2</v>
      </c>
      <c r="L132" s="849">
        <v>74</v>
      </c>
      <c r="M132" s="832">
        <v>1</v>
      </c>
      <c r="N132" s="832">
        <v>37</v>
      </c>
      <c r="O132" s="849">
        <v>1</v>
      </c>
      <c r="P132" s="849">
        <v>37</v>
      </c>
      <c r="Q132" s="837">
        <v>0.5</v>
      </c>
      <c r="R132" s="850">
        <v>37</v>
      </c>
    </row>
    <row r="133" spans="1:18" ht="14.4" customHeight="1" x14ac:dyDescent="0.3">
      <c r="A133" s="831" t="s">
        <v>3735</v>
      </c>
      <c r="B133" s="832" t="s">
        <v>3736</v>
      </c>
      <c r="C133" s="832" t="s">
        <v>586</v>
      </c>
      <c r="D133" s="832" t="s">
        <v>3753</v>
      </c>
      <c r="E133" s="832" t="s">
        <v>3817</v>
      </c>
      <c r="F133" s="832" t="s">
        <v>3819</v>
      </c>
      <c r="G133" s="849">
        <v>3</v>
      </c>
      <c r="H133" s="849">
        <v>111</v>
      </c>
      <c r="I133" s="832">
        <v>3</v>
      </c>
      <c r="J133" s="832">
        <v>37</v>
      </c>
      <c r="K133" s="849">
        <v>1</v>
      </c>
      <c r="L133" s="849">
        <v>37</v>
      </c>
      <c r="M133" s="832">
        <v>1</v>
      </c>
      <c r="N133" s="832">
        <v>37</v>
      </c>
      <c r="O133" s="849"/>
      <c r="P133" s="849"/>
      <c r="Q133" s="837"/>
      <c r="R133" s="850"/>
    </row>
    <row r="134" spans="1:18" ht="14.4" customHeight="1" x14ac:dyDescent="0.3">
      <c r="A134" s="831" t="s">
        <v>3735</v>
      </c>
      <c r="B134" s="832" t="s">
        <v>3736</v>
      </c>
      <c r="C134" s="832" t="s">
        <v>586</v>
      </c>
      <c r="D134" s="832" t="s">
        <v>3753</v>
      </c>
      <c r="E134" s="832" t="s">
        <v>3820</v>
      </c>
      <c r="F134" s="832" t="s">
        <v>3821</v>
      </c>
      <c r="G134" s="849">
        <v>4</v>
      </c>
      <c r="H134" s="849">
        <v>344</v>
      </c>
      <c r="I134" s="832"/>
      <c r="J134" s="832">
        <v>86</v>
      </c>
      <c r="K134" s="849"/>
      <c r="L134" s="849"/>
      <c r="M134" s="832"/>
      <c r="N134" s="832"/>
      <c r="O134" s="849"/>
      <c r="P134" s="849"/>
      <c r="Q134" s="837"/>
      <c r="R134" s="850"/>
    </row>
    <row r="135" spans="1:18" ht="14.4" customHeight="1" x14ac:dyDescent="0.3">
      <c r="A135" s="831" t="s">
        <v>3735</v>
      </c>
      <c r="B135" s="832" t="s">
        <v>3736</v>
      </c>
      <c r="C135" s="832" t="s">
        <v>586</v>
      </c>
      <c r="D135" s="832" t="s">
        <v>3753</v>
      </c>
      <c r="E135" s="832" t="s">
        <v>3833</v>
      </c>
      <c r="F135" s="832" t="s">
        <v>3834</v>
      </c>
      <c r="G135" s="849"/>
      <c r="H135" s="849"/>
      <c r="I135" s="832"/>
      <c r="J135" s="832"/>
      <c r="K135" s="849">
        <v>3</v>
      </c>
      <c r="L135" s="849">
        <v>2259</v>
      </c>
      <c r="M135" s="832">
        <v>1</v>
      </c>
      <c r="N135" s="832">
        <v>753</v>
      </c>
      <c r="O135" s="849">
        <v>5</v>
      </c>
      <c r="P135" s="849">
        <v>3770</v>
      </c>
      <c r="Q135" s="837">
        <v>1.6688800354139</v>
      </c>
      <c r="R135" s="850">
        <v>754</v>
      </c>
    </row>
    <row r="136" spans="1:18" ht="14.4" customHeight="1" x14ac:dyDescent="0.3">
      <c r="A136" s="831" t="s">
        <v>3735</v>
      </c>
      <c r="B136" s="832" t="s">
        <v>3736</v>
      </c>
      <c r="C136" s="832" t="s">
        <v>586</v>
      </c>
      <c r="D136" s="832" t="s">
        <v>3753</v>
      </c>
      <c r="E136" s="832" t="s">
        <v>3833</v>
      </c>
      <c r="F136" s="832" t="s">
        <v>3835</v>
      </c>
      <c r="G136" s="849"/>
      <c r="H136" s="849"/>
      <c r="I136" s="832"/>
      <c r="J136" s="832"/>
      <c r="K136" s="849">
        <v>1</v>
      </c>
      <c r="L136" s="849">
        <v>753</v>
      </c>
      <c r="M136" s="832">
        <v>1</v>
      </c>
      <c r="N136" s="832">
        <v>753</v>
      </c>
      <c r="O136" s="849">
        <v>1</v>
      </c>
      <c r="P136" s="849">
        <v>754</v>
      </c>
      <c r="Q136" s="837">
        <v>1.00132802124834</v>
      </c>
      <c r="R136" s="850">
        <v>754</v>
      </c>
    </row>
    <row r="137" spans="1:18" ht="14.4" customHeight="1" x14ac:dyDescent="0.3">
      <c r="A137" s="831" t="s">
        <v>3735</v>
      </c>
      <c r="B137" s="832" t="s">
        <v>3736</v>
      </c>
      <c r="C137" s="832" t="s">
        <v>586</v>
      </c>
      <c r="D137" s="832" t="s">
        <v>3753</v>
      </c>
      <c r="E137" s="832" t="s">
        <v>3841</v>
      </c>
      <c r="F137" s="832" t="s">
        <v>3842</v>
      </c>
      <c r="G137" s="849">
        <v>4</v>
      </c>
      <c r="H137" s="849">
        <v>236</v>
      </c>
      <c r="I137" s="832">
        <v>4</v>
      </c>
      <c r="J137" s="832">
        <v>59</v>
      </c>
      <c r="K137" s="849">
        <v>1</v>
      </c>
      <c r="L137" s="849">
        <v>59</v>
      </c>
      <c r="M137" s="832">
        <v>1</v>
      </c>
      <c r="N137" s="832">
        <v>59</v>
      </c>
      <c r="O137" s="849"/>
      <c r="P137" s="849"/>
      <c r="Q137" s="837"/>
      <c r="R137" s="850"/>
    </row>
    <row r="138" spans="1:18" ht="14.4" customHeight="1" x14ac:dyDescent="0.3">
      <c r="A138" s="831" t="s">
        <v>3735</v>
      </c>
      <c r="B138" s="832" t="s">
        <v>3736</v>
      </c>
      <c r="C138" s="832" t="s">
        <v>586</v>
      </c>
      <c r="D138" s="832" t="s">
        <v>3753</v>
      </c>
      <c r="E138" s="832" t="s">
        <v>3841</v>
      </c>
      <c r="F138" s="832" t="s">
        <v>3843</v>
      </c>
      <c r="G138" s="849">
        <v>1</v>
      </c>
      <c r="H138" s="849">
        <v>59</v>
      </c>
      <c r="I138" s="832"/>
      <c r="J138" s="832">
        <v>59</v>
      </c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3735</v>
      </c>
      <c r="B139" s="832" t="s">
        <v>3736</v>
      </c>
      <c r="C139" s="832" t="s">
        <v>586</v>
      </c>
      <c r="D139" s="832" t="s">
        <v>3753</v>
      </c>
      <c r="E139" s="832" t="s">
        <v>3852</v>
      </c>
      <c r="F139" s="832" t="s">
        <v>3854</v>
      </c>
      <c r="G139" s="849">
        <v>1</v>
      </c>
      <c r="H139" s="849">
        <v>648</v>
      </c>
      <c r="I139" s="832"/>
      <c r="J139" s="832">
        <v>648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" customHeight="1" x14ac:dyDescent="0.3">
      <c r="A140" s="831" t="s">
        <v>3735</v>
      </c>
      <c r="B140" s="832" t="s">
        <v>3736</v>
      </c>
      <c r="C140" s="832" t="s">
        <v>586</v>
      </c>
      <c r="D140" s="832" t="s">
        <v>3753</v>
      </c>
      <c r="E140" s="832" t="s">
        <v>3863</v>
      </c>
      <c r="F140" s="832" t="s">
        <v>3864</v>
      </c>
      <c r="G140" s="849">
        <v>1</v>
      </c>
      <c r="H140" s="849">
        <v>268</v>
      </c>
      <c r="I140" s="832"/>
      <c r="J140" s="832">
        <v>268</v>
      </c>
      <c r="K140" s="849"/>
      <c r="L140" s="849"/>
      <c r="M140" s="832"/>
      <c r="N140" s="832"/>
      <c r="O140" s="849"/>
      <c r="P140" s="849"/>
      <c r="Q140" s="837"/>
      <c r="R140" s="850"/>
    </row>
    <row r="141" spans="1:18" ht="14.4" customHeight="1" x14ac:dyDescent="0.3">
      <c r="A141" s="831" t="s">
        <v>3735</v>
      </c>
      <c r="B141" s="832" t="s">
        <v>3894</v>
      </c>
      <c r="C141" s="832" t="s">
        <v>577</v>
      </c>
      <c r="D141" s="832" t="s">
        <v>3753</v>
      </c>
      <c r="E141" s="832" t="s">
        <v>3895</v>
      </c>
      <c r="F141" s="832" t="s">
        <v>3896</v>
      </c>
      <c r="G141" s="849">
        <v>102</v>
      </c>
      <c r="H141" s="849">
        <v>25602</v>
      </c>
      <c r="I141" s="832">
        <v>1.0851063829787233</v>
      </c>
      <c r="J141" s="832">
        <v>251</v>
      </c>
      <c r="K141" s="849">
        <v>94</v>
      </c>
      <c r="L141" s="849">
        <v>23594</v>
      </c>
      <c r="M141" s="832">
        <v>1</v>
      </c>
      <c r="N141" s="832">
        <v>251</v>
      </c>
      <c r="O141" s="849">
        <v>92</v>
      </c>
      <c r="P141" s="849">
        <v>23184</v>
      </c>
      <c r="Q141" s="837">
        <v>0.98262270068661528</v>
      </c>
      <c r="R141" s="850">
        <v>252</v>
      </c>
    </row>
    <row r="142" spans="1:18" ht="14.4" customHeight="1" x14ac:dyDescent="0.3">
      <c r="A142" s="831" t="s">
        <v>3735</v>
      </c>
      <c r="B142" s="832" t="s">
        <v>3894</v>
      </c>
      <c r="C142" s="832" t="s">
        <v>577</v>
      </c>
      <c r="D142" s="832" t="s">
        <v>3753</v>
      </c>
      <c r="E142" s="832" t="s">
        <v>3895</v>
      </c>
      <c r="F142" s="832" t="s">
        <v>3897</v>
      </c>
      <c r="G142" s="849">
        <v>106</v>
      </c>
      <c r="H142" s="849">
        <v>26606</v>
      </c>
      <c r="I142" s="832">
        <v>1.0392156862745099</v>
      </c>
      <c r="J142" s="832">
        <v>251</v>
      </c>
      <c r="K142" s="849">
        <v>102</v>
      </c>
      <c r="L142" s="849">
        <v>25602</v>
      </c>
      <c r="M142" s="832">
        <v>1</v>
      </c>
      <c r="N142" s="832">
        <v>251</v>
      </c>
      <c r="O142" s="849">
        <v>105</v>
      </c>
      <c r="P142" s="849">
        <v>26460</v>
      </c>
      <c r="Q142" s="837">
        <v>1.0335130067963441</v>
      </c>
      <c r="R142" s="850">
        <v>252</v>
      </c>
    </row>
    <row r="143" spans="1:18" ht="14.4" customHeight="1" x14ac:dyDescent="0.3">
      <c r="A143" s="831" t="s">
        <v>3735</v>
      </c>
      <c r="B143" s="832" t="s">
        <v>3894</v>
      </c>
      <c r="C143" s="832" t="s">
        <v>577</v>
      </c>
      <c r="D143" s="832" t="s">
        <v>3753</v>
      </c>
      <c r="E143" s="832" t="s">
        <v>3898</v>
      </c>
      <c r="F143" s="832" t="s">
        <v>3899</v>
      </c>
      <c r="G143" s="849"/>
      <c r="H143" s="849"/>
      <c r="I143" s="832"/>
      <c r="J143" s="832"/>
      <c r="K143" s="849"/>
      <c r="L143" s="849"/>
      <c r="M143" s="832"/>
      <c r="N143" s="832"/>
      <c r="O143" s="849">
        <v>1</v>
      </c>
      <c r="P143" s="849">
        <v>127</v>
      </c>
      <c r="Q143" s="837"/>
      <c r="R143" s="850">
        <v>127</v>
      </c>
    </row>
    <row r="144" spans="1:18" ht="14.4" customHeight="1" x14ac:dyDescent="0.3">
      <c r="A144" s="831" t="s">
        <v>3735</v>
      </c>
      <c r="B144" s="832" t="s">
        <v>3894</v>
      </c>
      <c r="C144" s="832" t="s">
        <v>577</v>
      </c>
      <c r="D144" s="832" t="s">
        <v>3753</v>
      </c>
      <c r="E144" s="832" t="s">
        <v>3808</v>
      </c>
      <c r="F144" s="832" t="s">
        <v>3809</v>
      </c>
      <c r="G144" s="849">
        <v>1</v>
      </c>
      <c r="H144" s="849">
        <v>33.33</v>
      </c>
      <c r="I144" s="832">
        <v>0.24998124953123829</v>
      </c>
      <c r="J144" s="832">
        <v>33.33</v>
      </c>
      <c r="K144" s="849">
        <v>4</v>
      </c>
      <c r="L144" s="849">
        <v>133.32999999999998</v>
      </c>
      <c r="M144" s="832">
        <v>1</v>
      </c>
      <c r="N144" s="832">
        <v>33.332499999999996</v>
      </c>
      <c r="O144" s="849">
        <v>4</v>
      </c>
      <c r="P144" s="849">
        <v>133.32999999999998</v>
      </c>
      <c r="Q144" s="837">
        <v>1</v>
      </c>
      <c r="R144" s="850">
        <v>33.332499999999996</v>
      </c>
    </row>
    <row r="145" spans="1:18" ht="14.4" customHeight="1" x14ac:dyDescent="0.3">
      <c r="A145" s="831" t="s">
        <v>3735</v>
      </c>
      <c r="B145" s="832" t="s">
        <v>3894</v>
      </c>
      <c r="C145" s="832" t="s">
        <v>577</v>
      </c>
      <c r="D145" s="832" t="s">
        <v>3753</v>
      </c>
      <c r="E145" s="832" t="s">
        <v>3808</v>
      </c>
      <c r="F145" s="832" t="s">
        <v>3810</v>
      </c>
      <c r="G145" s="849">
        <v>2</v>
      </c>
      <c r="H145" s="849">
        <v>66.66</v>
      </c>
      <c r="I145" s="832">
        <v>2</v>
      </c>
      <c r="J145" s="832">
        <v>33.33</v>
      </c>
      <c r="K145" s="849">
        <v>1</v>
      </c>
      <c r="L145" s="849">
        <v>33.33</v>
      </c>
      <c r="M145" s="832">
        <v>1</v>
      </c>
      <c r="N145" s="832">
        <v>33.33</v>
      </c>
      <c r="O145" s="849"/>
      <c r="P145" s="849"/>
      <c r="Q145" s="837"/>
      <c r="R145" s="850"/>
    </row>
    <row r="146" spans="1:18" ht="14.4" customHeight="1" x14ac:dyDescent="0.3">
      <c r="A146" s="831" t="s">
        <v>3735</v>
      </c>
      <c r="B146" s="832" t="s">
        <v>3894</v>
      </c>
      <c r="C146" s="832" t="s">
        <v>577</v>
      </c>
      <c r="D146" s="832" t="s">
        <v>3753</v>
      </c>
      <c r="E146" s="832" t="s">
        <v>3900</v>
      </c>
      <c r="F146" s="832" t="s">
        <v>3901</v>
      </c>
      <c r="G146" s="849">
        <v>66</v>
      </c>
      <c r="H146" s="849">
        <v>7656</v>
      </c>
      <c r="I146" s="832">
        <v>1.1379310344827587</v>
      </c>
      <c r="J146" s="832">
        <v>116</v>
      </c>
      <c r="K146" s="849">
        <v>58</v>
      </c>
      <c r="L146" s="849">
        <v>6728</v>
      </c>
      <c r="M146" s="832">
        <v>1</v>
      </c>
      <c r="N146" s="832">
        <v>116</v>
      </c>
      <c r="O146" s="849">
        <v>58</v>
      </c>
      <c r="P146" s="849">
        <v>6728</v>
      </c>
      <c r="Q146" s="837">
        <v>1</v>
      </c>
      <c r="R146" s="850">
        <v>116</v>
      </c>
    </row>
    <row r="147" spans="1:18" ht="14.4" customHeight="1" thickBot="1" x14ac:dyDescent="0.35">
      <c r="A147" s="839" t="s">
        <v>3735</v>
      </c>
      <c r="B147" s="840" t="s">
        <v>3894</v>
      </c>
      <c r="C147" s="840" t="s">
        <v>577</v>
      </c>
      <c r="D147" s="840" t="s">
        <v>3753</v>
      </c>
      <c r="E147" s="840" t="s">
        <v>3900</v>
      </c>
      <c r="F147" s="840" t="s">
        <v>3902</v>
      </c>
      <c r="G147" s="851">
        <v>70</v>
      </c>
      <c r="H147" s="851">
        <v>8120</v>
      </c>
      <c r="I147" s="840">
        <v>1.25</v>
      </c>
      <c r="J147" s="840">
        <v>116</v>
      </c>
      <c r="K147" s="851">
        <v>56</v>
      </c>
      <c r="L147" s="851">
        <v>6496</v>
      </c>
      <c r="M147" s="840">
        <v>1</v>
      </c>
      <c r="N147" s="840">
        <v>116</v>
      </c>
      <c r="O147" s="851">
        <v>66</v>
      </c>
      <c r="P147" s="851">
        <v>7656</v>
      </c>
      <c r="Q147" s="845">
        <v>1.1785714285714286</v>
      </c>
      <c r="R147" s="852">
        <v>116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3904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7803.4</v>
      </c>
      <c r="I3" s="208">
        <f t="shared" si="0"/>
        <v>936842.28999999969</v>
      </c>
      <c r="J3" s="78"/>
      <c r="K3" s="78"/>
      <c r="L3" s="208">
        <f t="shared" si="0"/>
        <v>7288.3900000000012</v>
      </c>
      <c r="M3" s="208">
        <f t="shared" si="0"/>
        <v>863131.15999999992</v>
      </c>
      <c r="N3" s="78"/>
      <c r="O3" s="78"/>
      <c r="P3" s="208">
        <f t="shared" si="0"/>
        <v>8254.0999999999985</v>
      </c>
      <c r="Q3" s="208">
        <f t="shared" si="0"/>
        <v>1120547.5899999999</v>
      </c>
      <c r="R3" s="79">
        <f>IF(M3=0,0,Q3/M3)</f>
        <v>1.2982355891310886</v>
      </c>
      <c r="S3" s="209">
        <f>IF(P3=0,0,Q3/P3)</f>
        <v>135.75648344459117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3735</v>
      </c>
      <c r="B6" s="825" t="s">
        <v>3736</v>
      </c>
      <c r="C6" s="825" t="s">
        <v>577</v>
      </c>
      <c r="D6" s="825" t="s">
        <v>1715</v>
      </c>
      <c r="E6" s="825" t="s">
        <v>3737</v>
      </c>
      <c r="F6" s="825" t="s">
        <v>3738</v>
      </c>
      <c r="G6" s="825" t="s">
        <v>3739</v>
      </c>
      <c r="H6" s="225"/>
      <c r="I6" s="225"/>
      <c r="J6" s="825"/>
      <c r="K6" s="825"/>
      <c r="L6" s="225">
        <v>0.1</v>
      </c>
      <c r="M6" s="225">
        <v>15.1</v>
      </c>
      <c r="N6" s="825">
        <v>1</v>
      </c>
      <c r="O6" s="825">
        <v>151</v>
      </c>
      <c r="P6" s="225"/>
      <c r="Q6" s="225"/>
      <c r="R6" s="830"/>
      <c r="S6" s="848"/>
    </row>
    <row r="7" spans="1:19" ht="14.4" customHeight="1" x14ac:dyDescent="0.3">
      <c r="A7" s="831" t="s">
        <v>3735</v>
      </c>
      <c r="B7" s="832" t="s">
        <v>3736</v>
      </c>
      <c r="C7" s="832" t="s">
        <v>577</v>
      </c>
      <c r="D7" s="832" t="s">
        <v>1715</v>
      </c>
      <c r="E7" s="832" t="s">
        <v>3753</v>
      </c>
      <c r="F7" s="832" t="s">
        <v>3759</v>
      </c>
      <c r="G7" s="832" t="s">
        <v>3761</v>
      </c>
      <c r="H7" s="849"/>
      <c r="I7" s="849"/>
      <c r="J7" s="832"/>
      <c r="K7" s="832"/>
      <c r="L7" s="849">
        <v>2</v>
      </c>
      <c r="M7" s="849">
        <v>166</v>
      </c>
      <c r="N7" s="832">
        <v>1</v>
      </c>
      <c r="O7" s="832">
        <v>83</v>
      </c>
      <c r="P7" s="849">
        <v>1</v>
      </c>
      <c r="Q7" s="849">
        <v>83</v>
      </c>
      <c r="R7" s="837">
        <v>0.5</v>
      </c>
      <c r="S7" s="850">
        <v>83</v>
      </c>
    </row>
    <row r="8" spans="1:19" ht="14.4" customHeight="1" x14ac:dyDescent="0.3">
      <c r="A8" s="831" t="s">
        <v>3735</v>
      </c>
      <c r="B8" s="832" t="s">
        <v>3736</v>
      </c>
      <c r="C8" s="832" t="s">
        <v>577</v>
      </c>
      <c r="D8" s="832" t="s">
        <v>1715</v>
      </c>
      <c r="E8" s="832" t="s">
        <v>3753</v>
      </c>
      <c r="F8" s="832" t="s">
        <v>3762</v>
      </c>
      <c r="G8" s="832" t="s">
        <v>3763</v>
      </c>
      <c r="H8" s="849">
        <v>2</v>
      </c>
      <c r="I8" s="849">
        <v>74</v>
      </c>
      <c r="J8" s="832">
        <v>0.66666666666666663</v>
      </c>
      <c r="K8" s="832">
        <v>37</v>
      </c>
      <c r="L8" s="849">
        <v>3</v>
      </c>
      <c r="M8" s="849">
        <v>111</v>
      </c>
      <c r="N8" s="832">
        <v>1</v>
      </c>
      <c r="O8" s="832">
        <v>37</v>
      </c>
      <c r="P8" s="849"/>
      <c r="Q8" s="849"/>
      <c r="R8" s="837"/>
      <c r="S8" s="850"/>
    </row>
    <row r="9" spans="1:19" ht="14.4" customHeight="1" x14ac:dyDescent="0.3">
      <c r="A9" s="831" t="s">
        <v>3735</v>
      </c>
      <c r="B9" s="832" t="s">
        <v>3736</v>
      </c>
      <c r="C9" s="832" t="s">
        <v>577</v>
      </c>
      <c r="D9" s="832" t="s">
        <v>1715</v>
      </c>
      <c r="E9" s="832" t="s">
        <v>3753</v>
      </c>
      <c r="F9" s="832" t="s">
        <v>3762</v>
      </c>
      <c r="G9" s="832" t="s">
        <v>3764</v>
      </c>
      <c r="H9" s="849">
        <v>3</v>
      </c>
      <c r="I9" s="849">
        <v>111</v>
      </c>
      <c r="J9" s="832">
        <v>1</v>
      </c>
      <c r="K9" s="832">
        <v>37</v>
      </c>
      <c r="L9" s="849">
        <v>3</v>
      </c>
      <c r="M9" s="849">
        <v>111</v>
      </c>
      <c r="N9" s="832">
        <v>1</v>
      </c>
      <c r="O9" s="832">
        <v>37</v>
      </c>
      <c r="P9" s="849">
        <v>1</v>
      </c>
      <c r="Q9" s="849">
        <v>37</v>
      </c>
      <c r="R9" s="837">
        <v>0.33333333333333331</v>
      </c>
      <c r="S9" s="850">
        <v>37</v>
      </c>
    </row>
    <row r="10" spans="1:19" ht="14.4" customHeight="1" x14ac:dyDescent="0.3">
      <c r="A10" s="831" t="s">
        <v>3735</v>
      </c>
      <c r="B10" s="832" t="s">
        <v>3736</v>
      </c>
      <c r="C10" s="832" t="s">
        <v>577</v>
      </c>
      <c r="D10" s="832" t="s">
        <v>1715</v>
      </c>
      <c r="E10" s="832" t="s">
        <v>3753</v>
      </c>
      <c r="F10" s="832" t="s">
        <v>3765</v>
      </c>
      <c r="G10" s="832" t="s">
        <v>3766</v>
      </c>
      <c r="H10" s="849"/>
      <c r="I10" s="849"/>
      <c r="J10" s="832"/>
      <c r="K10" s="832"/>
      <c r="L10" s="849"/>
      <c r="M10" s="849"/>
      <c r="N10" s="832"/>
      <c r="O10" s="832"/>
      <c r="P10" s="849">
        <v>25</v>
      </c>
      <c r="Q10" s="849">
        <v>250</v>
      </c>
      <c r="R10" s="837"/>
      <c r="S10" s="850">
        <v>10</v>
      </c>
    </row>
    <row r="11" spans="1:19" ht="14.4" customHeight="1" x14ac:dyDescent="0.3">
      <c r="A11" s="831" t="s">
        <v>3735</v>
      </c>
      <c r="B11" s="832" t="s">
        <v>3736</v>
      </c>
      <c r="C11" s="832" t="s">
        <v>577</v>
      </c>
      <c r="D11" s="832" t="s">
        <v>1715</v>
      </c>
      <c r="E11" s="832" t="s">
        <v>3753</v>
      </c>
      <c r="F11" s="832" t="s">
        <v>3772</v>
      </c>
      <c r="G11" s="832" t="s">
        <v>3773</v>
      </c>
      <c r="H11" s="849">
        <v>2</v>
      </c>
      <c r="I11" s="849">
        <v>176</v>
      </c>
      <c r="J11" s="832"/>
      <c r="K11" s="832">
        <v>88</v>
      </c>
      <c r="L11" s="849"/>
      <c r="M11" s="849"/>
      <c r="N11" s="832"/>
      <c r="O11" s="832"/>
      <c r="P11" s="849">
        <v>7</v>
      </c>
      <c r="Q11" s="849">
        <v>616</v>
      </c>
      <c r="R11" s="837"/>
      <c r="S11" s="850">
        <v>88</v>
      </c>
    </row>
    <row r="12" spans="1:19" ht="14.4" customHeight="1" x14ac:dyDescent="0.3">
      <c r="A12" s="831" t="s">
        <v>3735</v>
      </c>
      <c r="B12" s="832" t="s">
        <v>3736</v>
      </c>
      <c r="C12" s="832" t="s">
        <v>577</v>
      </c>
      <c r="D12" s="832" t="s">
        <v>1715</v>
      </c>
      <c r="E12" s="832" t="s">
        <v>3753</v>
      </c>
      <c r="F12" s="832" t="s">
        <v>3772</v>
      </c>
      <c r="G12" s="832" t="s">
        <v>3774</v>
      </c>
      <c r="H12" s="849">
        <v>1</v>
      </c>
      <c r="I12" s="849">
        <v>88</v>
      </c>
      <c r="J12" s="832">
        <v>0.5</v>
      </c>
      <c r="K12" s="832">
        <v>88</v>
      </c>
      <c r="L12" s="849">
        <v>2</v>
      </c>
      <c r="M12" s="849">
        <v>176</v>
      </c>
      <c r="N12" s="832">
        <v>1</v>
      </c>
      <c r="O12" s="832">
        <v>88</v>
      </c>
      <c r="P12" s="849"/>
      <c r="Q12" s="849"/>
      <c r="R12" s="837"/>
      <c r="S12" s="850"/>
    </row>
    <row r="13" spans="1:19" ht="14.4" customHeight="1" x14ac:dyDescent="0.3">
      <c r="A13" s="831" t="s">
        <v>3735</v>
      </c>
      <c r="B13" s="832" t="s">
        <v>3736</v>
      </c>
      <c r="C13" s="832" t="s">
        <v>577</v>
      </c>
      <c r="D13" s="832" t="s">
        <v>1715</v>
      </c>
      <c r="E13" s="832" t="s">
        <v>3753</v>
      </c>
      <c r="F13" s="832" t="s">
        <v>3775</v>
      </c>
      <c r="G13" s="832" t="s">
        <v>3776</v>
      </c>
      <c r="H13" s="849">
        <v>23</v>
      </c>
      <c r="I13" s="849">
        <v>14490</v>
      </c>
      <c r="J13" s="832">
        <v>0.85185185185185186</v>
      </c>
      <c r="K13" s="832">
        <v>630</v>
      </c>
      <c r="L13" s="849">
        <v>27</v>
      </c>
      <c r="M13" s="849">
        <v>17010</v>
      </c>
      <c r="N13" s="832">
        <v>1</v>
      </c>
      <c r="O13" s="832">
        <v>630</v>
      </c>
      <c r="P13" s="849">
        <v>16</v>
      </c>
      <c r="Q13" s="849">
        <v>10096</v>
      </c>
      <c r="R13" s="837">
        <v>0.59353321575543794</v>
      </c>
      <c r="S13" s="850">
        <v>631</v>
      </c>
    </row>
    <row r="14" spans="1:19" ht="14.4" customHeight="1" x14ac:dyDescent="0.3">
      <c r="A14" s="831" t="s">
        <v>3735</v>
      </c>
      <c r="B14" s="832" t="s">
        <v>3736</v>
      </c>
      <c r="C14" s="832" t="s">
        <v>577</v>
      </c>
      <c r="D14" s="832" t="s">
        <v>1715</v>
      </c>
      <c r="E14" s="832" t="s">
        <v>3753</v>
      </c>
      <c r="F14" s="832" t="s">
        <v>3775</v>
      </c>
      <c r="G14" s="832" t="s">
        <v>3777</v>
      </c>
      <c r="H14" s="849">
        <v>1</v>
      </c>
      <c r="I14" s="849">
        <v>630</v>
      </c>
      <c r="J14" s="832"/>
      <c r="K14" s="832">
        <v>630</v>
      </c>
      <c r="L14" s="849"/>
      <c r="M14" s="849"/>
      <c r="N14" s="832"/>
      <c r="O14" s="832"/>
      <c r="P14" s="849">
        <v>5</v>
      </c>
      <c r="Q14" s="849">
        <v>3155</v>
      </c>
      <c r="R14" s="837"/>
      <c r="S14" s="850">
        <v>631</v>
      </c>
    </row>
    <row r="15" spans="1:19" ht="14.4" customHeight="1" x14ac:dyDescent="0.3">
      <c r="A15" s="831" t="s">
        <v>3735</v>
      </c>
      <c r="B15" s="832" t="s">
        <v>3736</v>
      </c>
      <c r="C15" s="832" t="s">
        <v>577</v>
      </c>
      <c r="D15" s="832" t="s">
        <v>1715</v>
      </c>
      <c r="E15" s="832" t="s">
        <v>3753</v>
      </c>
      <c r="F15" s="832" t="s">
        <v>3778</v>
      </c>
      <c r="G15" s="832" t="s">
        <v>3779</v>
      </c>
      <c r="H15" s="849">
        <v>12</v>
      </c>
      <c r="I15" s="849">
        <v>4704</v>
      </c>
      <c r="J15" s="832">
        <v>1.5</v>
      </c>
      <c r="K15" s="832">
        <v>392</v>
      </c>
      <c r="L15" s="849">
        <v>8</v>
      </c>
      <c r="M15" s="849">
        <v>3136</v>
      </c>
      <c r="N15" s="832">
        <v>1</v>
      </c>
      <c r="O15" s="832">
        <v>392</v>
      </c>
      <c r="P15" s="849">
        <v>7</v>
      </c>
      <c r="Q15" s="849">
        <v>2751</v>
      </c>
      <c r="R15" s="837">
        <v>0.8772321428571429</v>
      </c>
      <c r="S15" s="850">
        <v>393</v>
      </c>
    </row>
    <row r="16" spans="1:19" ht="14.4" customHeight="1" x14ac:dyDescent="0.3">
      <c r="A16" s="831" t="s">
        <v>3735</v>
      </c>
      <c r="B16" s="832" t="s">
        <v>3736</v>
      </c>
      <c r="C16" s="832" t="s">
        <v>577</v>
      </c>
      <c r="D16" s="832" t="s">
        <v>1715</v>
      </c>
      <c r="E16" s="832" t="s">
        <v>3753</v>
      </c>
      <c r="F16" s="832" t="s">
        <v>3778</v>
      </c>
      <c r="G16" s="832" t="s">
        <v>3780</v>
      </c>
      <c r="H16" s="849">
        <v>5</v>
      </c>
      <c r="I16" s="849">
        <v>1960</v>
      </c>
      <c r="J16" s="832">
        <v>0.35714285714285715</v>
      </c>
      <c r="K16" s="832">
        <v>392</v>
      </c>
      <c r="L16" s="849">
        <v>14</v>
      </c>
      <c r="M16" s="849">
        <v>5488</v>
      </c>
      <c r="N16" s="832">
        <v>1</v>
      </c>
      <c r="O16" s="832">
        <v>392</v>
      </c>
      <c r="P16" s="849">
        <v>9</v>
      </c>
      <c r="Q16" s="849">
        <v>3537</v>
      </c>
      <c r="R16" s="837">
        <v>0.64449708454810495</v>
      </c>
      <c r="S16" s="850">
        <v>393</v>
      </c>
    </row>
    <row r="17" spans="1:19" ht="14.4" customHeight="1" x14ac:dyDescent="0.3">
      <c r="A17" s="831" t="s">
        <v>3735</v>
      </c>
      <c r="B17" s="832" t="s">
        <v>3736</v>
      </c>
      <c r="C17" s="832" t="s">
        <v>577</v>
      </c>
      <c r="D17" s="832" t="s">
        <v>1715</v>
      </c>
      <c r="E17" s="832" t="s">
        <v>3753</v>
      </c>
      <c r="F17" s="832" t="s">
        <v>3781</v>
      </c>
      <c r="G17" s="832" t="s">
        <v>3782</v>
      </c>
      <c r="H17" s="849">
        <v>14</v>
      </c>
      <c r="I17" s="849">
        <v>546</v>
      </c>
      <c r="J17" s="832">
        <v>1.0769230769230769</v>
      </c>
      <c r="K17" s="832">
        <v>39</v>
      </c>
      <c r="L17" s="849">
        <v>13</v>
      </c>
      <c r="M17" s="849">
        <v>507</v>
      </c>
      <c r="N17" s="832">
        <v>1</v>
      </c>
      <c r="O17" s="832">
        <v>39</v>
      </c>
      <c r="P17" s="849">
        <v>8</v>
      </c>
      <c r="Q17" s="849">
        <v>312</v>
      </c>
      <c r="R17" s="837">
        <v>0.61538461538461542</v>
      </c>
      <c r="S17" s="850">
        <v>39</v>
      </c>
    </row>
    <row r="18" spans="1:19" ht="14.4" customHeight="1" x14ac:dyDescent="0.3">
      <c r="A18" s="831" t="s">
        <v>3735</v>
      </c>
      <c r="B18" s="832" t="s">
        <v>3736</v>
      </c>
      <c r="C18" s="832" t="s">
        <v>577</v>
      </c>
      <c r="D18" s="832" t="s">
        <v>1715</v>
      </c>
      <c r="E18" s="832" t="s">
        <v>3753</v>
      </c>
      <c r="F18" s="832" t="s">
        <v>3781</v>
      </c>
      <c r="G18" s="832" t="s">
        <v>3783</v>
      </c>
      <c r="H18" s="849">
        <v>11</v>
      </c>
      <c r="I18" s="849">
        <v>429</v>
      </c>
      <c r="J18" s="832">
        <v>0.7857142857142857</v>
      </c>
      <c r="K18" s="832">
        <v>39</v>
      </c>
      <c r="L18" s="849">
        <v>14</v>
      </c>
      <c r="M18" s="849">
        <v>546</v>
      </c>
      <c r="N18" s="832">
        <v>1</v>
      </c>
      <c r="O18" s="832">
        <v>39</v>
      </c>
      <c r="P18" s="849">
        <v>11</v>
      </c>
      <c r="Q18" s="849">
        <v>429</v>
      </c>
      <c r="R18" s="837">
        <v>0.7857142857142857</v>
      </c>
      <c r="S18" s="850">
        <v>39</v>
      </c>
    </row>
    <row r="19" spans="1:19" ht="14.4" customHeight="1" x14ac:dyDescent="0.3">
      <c r="A19" s="831" t="s">
        <v>3735</v>
      </c>
      <c r="B19" s="832" t="s">
        <v>3736</v>
      </c>
      <c r="C19" s="832" t="s">
        <v>577</v>
      </c>
      <c r="D19" s="832" t="s">
        <v>1715</v>
      </c>
      <c r="E19" s="832" t="s">
        <v>3753</v>
      </c>
      <c r="F19" s="832" t="s">
        <v>3784</v>
      </c>
      <c r="G19" s="832" t="s">
        <v>3786</v>
      </c>
      <c r="H19" s="849"/>
      <c r="I19" s="849"/>
      <c r="J19" s="832"/>
      <c r="K19" s="832"/>
      <c r="L19" s="849"/>
      <c r="M19" s="849"/>
      <c r="N19" s="832"/>
      <c r="O19" s="832"/>
      <c r="P19" s="849">
        <v>1</v>
      </c>
      <c r="Q19" s="849">
        <v>4442</v>
      </c>
      <c r="R19" s="837"/>
      <c r="S19" s="850">
        <v>4442</v>
      </c>
    </row>
    <row r="20" spans="1:19" ht="14.4" customHeight="1" x14ac:dyDescent="0.3">
      <c r="A20" s="831" t="s">
        <v>3735</v>
      </c>
      <c r="B20" s="832" t="s">
        <v>3736</v>
      </c>
      <c r="C20" s="832" t="s">
        <v>577</v>
      </c>
      <c r="D20" s="832" t="s">
        <v>1715</v>
      </c>
      <c r="E20" s="832" t="s">
        <v>3753</v>
      </c>
      <c r="F20" s="832" t="s">
        <v>3787</v>
      </c>
      <c r="G20" s="832" t="s">
        <v>3788</v>
      </c>
      <c r="H20" s="849">
        <v>12</v>
      </c>
      <c r="I20" s="849">
        <v>3012</v>
      </c>
      <c r="J20" s="832">
        <v>0.8</v>
      </c>
      <c r="K20" s="832">
        <v>251</v>
      </c>
      <c r="L20" s="849">
        <v>15</v>
      </c>
      <c r="M20" s="849">
        <v>3765</v>
      </c>
      <c r="N20" s="832">
        <v>1</v>
      </c>
      <c r="O20" s="832">
        <v>251</v>
      </c>
      <c r="P20" s="849">
        <v>24</v>
      </c>
      <c r="Q20" s="849">
        <v>6048</v>
      </c>
      <c r="R20" s="837">
        <v>1.6063745019920319</v>
      </c>
      <c r="S20" s="850">
        <v>252</v>
      </c>
    </row>
    <row r="21" spans="1:19" ht="14.4" customHeight="1" x14ac:dyDescent="0.3">
      <c r="A21" s="831" t="s">
        <v>3735</v>
      </c>
      <c r="B21" s="832" t="s">
        <v>3736</v>
      </c>
      <c r="C21" s="832" t="s">
        <v>577</v>
      </c>
      <c r="D21" s="832" t="s">
        <v>1715</v>
      </c>
      <c r="E21" s="832" t="s">
        <v>3753</v>
      </c>
      <c r="F21" s="832" t="s">
        <v>3787</v>
      </c>
      <c r="G21" s="832" t="s">
        <v>3789</v>
      </c>
      <c r="H21" s="849">
        <v>20</v>
      </c>
      <c r="I21" s="849">
        <v>5020</v>
      </c>
      <c r="J21" s="832">
        <v>1.8181818181818181</v>
      </c>
      <c r="K21" s="832">
        <v>251</v>
      </c>
      <c r="L21" s="849">
        <v>11</v>
      </c>
      <c r="M21" s="849">
        <v>2761</v>
      </c>
      <c r="N21" s="832">
        <v>1</v>
      </c>
      <c r="O21" s="832">
        <v>251</v>
      </c>
      <c r="P21" s="849">
        <v>47</v>
      </c>
      <c r="Q21" s="849">
        <v>11844</v>
      </c>
      <c r="R21" s="837">
        <v>4.289750090546903</v>
      </c>
      <c r="S21" s="850">
        <v>252</v>
      </c>
    </row>
    <row r="22" spans="1:19" ht="14.4" customHeight="1" x14ac:dyDescent="0.3">
      <c r="A22" s="831" t="s">
        <v>3735</v>
      </c>
      <c r="B22" s="832" t="s">
        <v>3736</v>
      </c>
      <c r="C22" s="832" t="s">
        <v>577</v>
      </c>
      <c r="D22" s="832" t="s">
        <v>1715</v>
      </c>
      <c r="E22" s="832" t="s">
        <v>3753</v>
      </c>
      <c r="F22" s="832" t="s">
        <v>3790</v>
      </c>
      <c r="G22" s="832" t="s">
        <v>3791</v>
      </c>
      <c r="H22" s="849">
        <v>46</v>
      </c>
      <c r="I22" s="849">
        <v>5796</v>
      </c>
      <c r="J22" s="832">
        <v>1.3142857142857143</v>
      </c>
      <c r="K22" s="832">
        <v>126</v>
      </c>
      <c r="L22" s="849">
        <v>35</v>
      </c>
      <c r="M22" s="849">
        <v>4410</v>
      </c>
      <c r="N22" s="832">
        <v>1</v>
      </c>
      <c r="O22" s="832">
        <v>126</v>
      </c>
      <c r="P22" s="849">
        <v>30</v>
      </c>
      <c r="Q22" s="849">
        <v>3810</v>
      </c>
      <c r="R22" s="837">
        <v>0.86394557823129248</v>
      </c>
      <c r="S22" s="850">
        <v>127</v>
      </c>
    </row>
    <row r="23" spans="1:19" ht="14.4" customHeight="1" x14ac:dyDescent="0.3">
      <c r="A23" s="831" t="s">
        <v>3735</v>
      </c>
      <c r="B23" s="832" t="s">
        <v>3736</v>
      </c>
      <c r="C23" s="832" t="s">
        <v>577</v>
      </c>
      <c r="D23" s="832" t="s">
        <v>1715</v>
      </c>
      <c r="E23" s="832" t="s">
        <v>3753</v>
      </c>
      <c r="F23" s="832" t="s">
        <v>3790</v>
      </c>
      <c r="G23" s="832" t="s">
        <v>3792</v>
      </c>
      <c r="H23" s="849">
        <v>41</v>
      </c>
      <c r="I23" s="849">
        <v>5166</v>
      </c>
      <c r="J23" s="832">
        <v>1.2424242424242424</v>
      </c>
      <c r="K23" s="832">
        <v>126</v>
      </c>
      <c r="L23" s="849">
        <v>33</v>
      </c>
      <c r="M23" s="849">
        <v>4158</v>
      </c>
      <c r="N23" s="832">
        <v>1</v>
      </c>
      <c r="O23" s="832">
        <v>126</v>
      </c>
      <c r="P23" s="849">
        <v>13</v>
      </c>
      <c r="Q23" s="849">
        <v>1651</v>
      </c>
      <c r="R23" s="837">
        <v>0.39706589706589707</v>
      </c>
      <c r="S23" s="850">
        <v>127</v>
      </c>
    </row>
    <row r="24" spans="1:19" ht="14.4" customHeight="1" x14ac:dyDescent="0.3">
      <c r="A24" s="831" t="s">
        <v>3735</v>
      </c>
      <c r="B24" s="832" t="s">
        <v>3736</v>
      </c>
      <c r="C24" s="832" t="s">
        <v>577</v>
      </c>
      <c r="D24" s="832" t="s">
        <v>1715</v>
      </c>
      <c r="E24" s="832" t="s">
        <v>3753</v>
      </c>
      <c r="F24" s="832" t="s">
        <v>3805</v>
      </c>
      <c r="G24" s="832" t="s">
        <v>3807</v>
      </c>
      <c r="H24" s="849"/>
      <c r="I24" s="849"/>
      <c r="J24" s="832"/>
      <c r="K24" s="832"/>
      <c r="L24" s="849">
        <v>1</v>
      </c>
      <c r="M24" s="849">
        <v>1028</v>
      </c>
      <c r="N24" s="832">
        <v>1</v>
      </c>
      <c r="O24" s="832">
        <v>1028</v>
      </c>
      <c r="P24" s="849"/>
      <c r="Q24" s="849"/>
      <c r="R24" s="837"/>
      <c r="S24" s="850"/>
    </row>
    <row r="25" spans="1:19" ht="14.4" customHeight="1" x14ac:dyDescent="0.3">
      <c r="A25" s="831" t="s">
        <v>3735</v>
      </c>
      <c r="B25" s="832" t="s">
        <v>3736</v>
      </c>
      <c r="C25" s="832" t="s">
        <v>577</v>
      </c>
      <c r="D25" s="832" t="s">
        <v>1715</v>
      </c>
      <c r="E25" s="832" t="s">
        <v>3753</v>
      </c>
      <c r="F25" s="832" t="s">
        <v>3808</v>
      </c>
      <c r="G25" s="832" t="s">
        <v>3809</v>
      </c>
      <c r="H25" s="849">
        <v>118</v>
      </c>
      <c r="I25" s="849">
        <v>3933.33</v>
      </c>
      <c r="J25" s="832">
        <v>1.268812036090206</v>
      </c>
      <c r="K25" s="832">
        <v>33.33330508474576</v>
      </c>
      <c r="L25" s="849">
        <v>93</v>
      </c>
      <c r="M25" s="849">
        <v>3100.01</v>
      </c>
      <c r="N25" s="832">
        <v>1</v>
      </c>
      <c r="O25" s="832">
        <v>33.333440860215056</v>
      </c>
      <c r="P25" s="849">
        <v>113</v>
      </c>
      <c r="Q25" s="849">
        <v>3766.67</v>
      </c>
      <c r="R25" s="837">
        <v>1.2150509191905832</v>
      </c>
      <c r="S25" s="850">
        <v>33.333362831858409</v>
      </c>
    </row>
    <row r="26" spans="1:19" ht="14.4" customHeight="1" x14ac:dyDescent="0.3">
      <c r="A26" s="831" t="s">
        <v>3735</v>
      </c>
      <c r="B26" s="832" t="s">
        <v>3736</v>
      </c>
      <c r="C26" s="832" t="s">
        <v>577</v>
      </c>
      <c r="D26" s="832" t="s">
        <v>1715</v>
      </c>
      <c r="E26" s="832" t="s">
        <v>3753</v>
      </c>
      <c r="F26" s="832" t="s">
        <v>3808</v>
      </c>
      <c r="G26" s="832" t="s">
        <v>3810</v>
      </c>
      <c r="H26" s="849">
        <v>1</v>
      </c>
      <c r="I26" s="849">
        <v>33.33</v>
      </c>
      <c r="J26" s="832">
        <v>1</v>
      </c>
      <c r="K26" s="832">
        <v>33.33</v>
      </c>
      <c r="L26" s="849">
        <v>1</v>
      </c>
      <c r="M26" s="849">
        <v>33.33</v>
      </c>
      <c r="N26" s="832">
        <v>1</v>
      </c>
      <c r="O26" s="832">
        <v>33.33</v>
      </c>
      <c r="P26" s="849"/>
      <c r="Q26" s="849"/>
      <c r="R26" s="837"/>
      <c r="S26" s="850"/>
    </row>
    <row r="27" spans="1:19" ht="14.4" customHeight="1" x14ac:dyDescent="0.3">
      <c r="A27" s="831" t="s">
        <v>3735</v>
      </c>
      <c r="B27" s="832" t="s">
        <v>3736</v>
      </c>
      <c r="C27" s="832" t="s">
        <v>577</v>
      </c>
      <c r="D27" s="832" t="s">
        <v>1715</v>
      </c>
      <c r="E27" s="832" t="s">
        <v>3753</v>
      </c>
      <c r="F27" s="832" t="s">
        <v>3820</v>
      </c>
      <c r="G27" s="832" t="s">
        <v>3822</v>
      </c>
      <c r="H27" s="849"/>
      <c r="I27" s="849"/>
      <c r="J27" s="832"/>
      <c r="K27" s="832"/>
      <c r="L27" s="849">
        <v>3</v>
      </c>
      <c r="M27" s="849">
        <v>258</v>
      </c>
      <c r="N27" s="832">
        <v>1</v>
      </c>
      <c r="O27" s="832">
        <v>86</v>
      </c>
      <c r="P27" s="849"/>
      <c r="Q27" s="849"/>
      <c r="R27" s="837"/>
      <c r="S27" s="850"/>
    </row>
    <row r="28" spans="1:19" ht="14.4" customHeight="1" x14ac:dyDescent="0.3">
      <c r="A28" s="831" t="s">
        <v>3735</v>
      </c>
      <c r="B28" s="832" t="s">
        <v>3736</v>
      </c>
      <c r="C28" s="832" t="s">
        <v>577</v>
      </c>
      <c r="D28" s="832" t="s">
        <v>1715</v>
      </c>
      <c r="E28" s="832" t="s">
        <v>3753</v>
      </c>
      <c r="F28" s="832" t="s">
        <v>3828</v>
      </c>
      <c r="G28" s="832" t="s">
        <v>3829</v>
      </c>
      <c r="H28" s="849"/>
      <c r="I28" s="849"/>
      <c r="J28" s="832"/>
      <c r="K28" s="832"/>
      <c r="L28" s="849">
        <v>3</v>
      </c>
      <c r="M28" s="849">
        <v>669</v>
      </c>
      <c r="N28" s="832">
        <v>1</v>
      </c>
      <c r="O28" s="832">
        <v>223</v>
      </c>
      <c r="P28" s="849">
        <v>36</v>
      </c>
      <c r="Q28" s="849">
        <v>8028</v>
      </c>
      <c r="R28" s="837">
        <v>12</v>
      </c>
      <c r="S28" s="850">
        <v>223</v>
      </c>
    </row>
    <row r="29" spans="1:19" ht="14.4" customHeight="1" x14ac:dyDescent="0.3">
      <c r="A29" s="831" t="s">
        <v>3735</v>
      </c>
      <c r="B29" s="832" t="s">
        <v>3736</v>
      </c>
      <c r="C29" s="832" t="s">
        <v>577</v>
      </c>
      <c r="D29" s="832" t="s">
        <v>1715</v>
      </c>
      <c r="E29" s="832" t="s">
        <v>3753</v>
      </c>
      <c r="F29" s="832" t="s">
        <v>3828</v>
      </c>
      <c r="G29" s="832" t="s">
        <v>3830</v>
      </c>
      <c r="H29" s="849"/>
      <c r="I29" s="849"/>
      <c r="J29" s="832"/>
      <c r="K29" s="832"/>
      <c r="L29" s="849">
        <v>2</v>
      </c>
      <c r="M29" s="849">
        <v>446</v>
      </c>
      <c r="N29" s="832">
        <v>1</v>
      </c>
      <c r="O29" s="832">
        <v>223</v>
      </c>
      <c r="P29" s="849">
        <v>47</v>
      </c>
      <c r="Q29" s="849">
        <v>10481</v>
      </c>
      <c r="R29" s="837">
        <v>23.5</v>
      </c>
      <c r="S29" s="850">
        <v>223</v>
      </c>
    </row>
    <row r="30" spans="1:19" ht="14.4" customHeight="1" x14ac:dyDescent="0.3">
      <c r="A30" s="831" t="s">
        <v>3735</v>
      </c>
      <c r="B30" s="832" t="s">
        <v>3736</v>
      </c>
      <c r="C30" s="832" t="s">
        <v>577</v>
      </c>
      <c r="D30" s="832" t="s">
        <v>1715</v>
      </c>
      <c r="E30" s="832" t="s">
        <v>3753</v>
      </c>
      <c r="F30" s="832" t="s">
        <v>3836</v>
      </c>
      <c r="G30" s="832" t="s">
        <v>3837</v>
      </c>
      <c r="H30" s="849"/>
      <c r="I30" s="849"/>
      <c r="J30" s="832"/>
      <c r="K30" s="832"/>
      <c r="L30" s="849">
        <v>2</v>
      </c>
      <c r="M30" s="849">
        <v>2126</v>
      </c>
      <c r="N30" s="832">
        <v>1</v>
      </c>
      <c r="O30" s="832">
        <v>1063</v>
      </c>
      <c r="P30" s="849"/>
      <c r="Q30" s="849"/>
      <c r="R30" s="837"/>
      <c r="S30" s="850"/>
    </row>
    <row r="31" spans="1:19" ht="14.4" customHeight="1" x14ac:dyDescent="0.3">
      <c r="A31" s="831" t="s">
        <v>3735</v>
      </c>
      <c r="B31" s="832" t="s">
        <v>3736</v>
      </c>
      <c r="C31" s="832" t="s">
        <v>577</v>
      </c>
      <c r="D31" s="832" t="s">
        <v>1717</v>
      </c>
      <c r="E31" s="832" t="s">
        <v>3737</v>
      </c>
      <c r="F31" s="832" t="s">
        <v>3738</v>
      </c>
      <c r="G31" s="832" t="s">
        <v>3739</v>
      </c>
      <c r="H31" s="849"/>
      <c r="I31" s="849"/>
      <c r="J31" s="832"/>
      <c r="K31" s="832"/>
      <c r="L31" s="849"/>
      <c r="M31" s="849"/>
      <c r="N31" s="832"/>
      <c r="O31" s="832"/>
      <c r="P31" s="849">
        <v>0.2</v>
      </c>
      <c r="Q31" s="849">
        <v>13.94</v>
      </c>
      <c r="R31" s="837"/>
      <c r="S31" s="850">
        <v>69.699999999999989</v>
      </c>
    </row>
    <row r="32" spans="1:19" ht="14.4" customHeight="1" x14ac:dyDescent="0.3">
      <c r="A32" s="831" t="s">
        <v>3735</v>
      </c>
      <c r="B32" s="832" t="s">
        <v>3736</v>
      </c>
      <c r="C32" s="832" t="s">
        <v>577</v>
      </c>
      <c r="D32" s="832" t="s">
        <v>1717</v>
      </c>
      <c r="E32" s="832" t="s">
        <v>3753</v>
      </c>
      <c r="F32" s="832" t="s">
        <v>3759</v>
      </c>
      <c r="G32" s="832" t="s">
        <v>3760</v>
      </c>
      <c r="H32" s="849">
        <v>7</v>
      </c>
      <c r="I32" s="849">
        <v>581</v>
      </c>
      <c r="J32" s="832"/>
      <c r="K32" s="832">
        <v>83</v>
      </c>
      <c r="L32" s="849"/>
      <c r="M32" s="849"/>
      <c r="N32" s="832"/>
      <c r="O32" s="832"/>
      <c r="P32" s="849">
        <v>1</v>
      </c>
      <c r="Q32" s="849">
        <v>83</v>
      </c>
      <c r="R32" s="837"/>
      <c r="S32" s="850">
        <v>83</v>
      </c>
    </row>
    <row r="33" spans="1:19" ht="14.4" customHeight="1" x14ac:dyDescent="0.3">
      <c r="A33" s="831" t="s">
        <v>3735</v>
      </c>
      <c r="B33" s="832" t="s">
        <v>3736</v>
      </c>
      <c r="C33" s="832" t="s">
        <v>577</v>
      </c>
      <c r="D33" s="832" t="s">
        <v>1717</v>
      </c>
      <c r="E33" s="832" t="s">
        <v>3753</v>
      </c>
      <c r="F33" s="832" t="s">
        <v>3759</v>
      </c>
      <c r="G33" s="832" t="s">
        <v>3761</v>
      </c>
      <c r="H33" s="849">
        <v>8</v>
      </c>
      <c r="I33" s="849">
        <v>664</v>
      </c>
      <c r="J33" s="832"/>
      <c r="K33" s="832">
        <v>83</v>
      </c>
      <c r="L33" s="849"/>
      <c r="M33" s="849"/>
      <c r="N33" s="832"/>
      <c r="O33" s="832"/>
      <c r="P33" s="849">
        <v>1</v>
      </c>
      <c r="Q33" s="849">
        <v>83</v>
      </c>
      <c r="R33" s="837"/>
      <c r="S33" s="850">
        <v>83</v>
      </c>
    </row>
    <row r="34" spans="1:19" ht="14.4" customHeight="1" x14ac:dyDescent="0.3">
      <c r="A34" s="831" t="s">
        <v>3735</v>
      </c>
      <c r="B34" s="832" t="s">
        <v>3736</v>
      </c>
      <c r="C34" s="832" t="s">
        <v>577</v>
      </c>
      <c r="D34" s="832" t="s">
        <v>1717</v>
      </c>
      <c r="E34" s="832" t="s">
        <v>3753</v>
      </c>
      <c r="F34" s="832" t="s">
        <v>3762</v>
      </c>
      <c r="G34" s="832" t="s">
        <v>3763</v>
      </c>
      <c r="H34" s="849">
        <v>3</v>
      </c>
      <c r="I34" s="849">
        <v>111</v>
      </c>
      <c r="J34" s="832">
        <v>3</v>
      </c>
      <c r="K34" s="832">
        <v>37</v>
      </c>
      <c r="L34" s="849">
        <v>1</v>
      </c>
      <c r="M34" s="849">
        <v>37</v>
      </c>
      <c r="N34" s="832">
        <v>1</v>
      </c>
      <c r="O34" s="832">
        <v>37</v>
      </c>
      <c r="P34" s="849"/>
      <c r="Q34" s="849"/>
      <c r="R34" s="837"/>
      <c r="S34" s="850"/>
    </row>
    <row r="35" spans="1:19" ht="14.4" customHeight="1" x14ac:dyDescent="0.3">
      <c r="A35" s="831" t="s">
        <v>3735</v>
      </c>
      <c r="B35" s="832" t="s">
        <v>3736</v>
      </c>
      <c r="C35" s="832" t="s">
        <v>577</v>
      </c>
      <c r="D35" s="832" t="s">
        <v>1717</v>
      </c>
      <c r="E35" s="832" t="s">
        <v>3753</v>
      </c>
      <c r="F35" s="832" t="s">
        <v>3762</v>
      </c>
      <c r="G35" s="832" t="s">
        <v>3764</v>
      </c>
      <c r="H35" s="849">
        <v>1</v>
      </c>
      <c r="I35" s="849">
        <v>37</v>
      </c>
      <c r="J35" s="832"/>
      <c r="K35" s="832">
        <v>37</v>
      </c>
      <c r="L35" s="849"/>
      <c r="M35" s="849"/>
      <c r="N35" s="832"/>
      <c r="O35" s="832"/>
      <c r="P35" s="849">
        <v>1</v>
      </c>
      <c r="Q35" s="849">
        <v>37</v>
      </c>
      <c r="R35" s="837"/>
      <c r="S35" s="850">
        <v>37</v>
      </c>
    </row>
    <row r="36" spans="1:19" ht="14.4" customHeight="1" x14ac:dyDescent="0.3">
      <c r="A36" s="831" t="s">
        <v>3735</v>
      </c>
      <c r="B36" s="832" t="s">
        <v>3736</v>
      </c>
      <c r="C36" s="832" t="s">
        <v>577</v>
      </c>
      <c r="D36" s="832" t="s">
        <v>1717</v>
      </c>
      <c r="E36" s="832" t="s">
        <v>3753</v>
      </c>
      <c r="F36" s="832" t="s">
        <v>3787</v>
      </c>
      <c r="G36" s="832" t="s">
        <v>3788</v>
      </c>
      <c r="H36" s="849"/>
      <c r="I36" s="849"/>
      <c r="J36" s="832"/>
      <c r="K36" s="832"/>
      <c r="L36" s="849"/>
      <c r="M36" s="849"/>
      <c r="N36" s="832"/>
      <c r="O36" s="832"/>
      <c r="P36" s="849">
        <v>3</v>
      </c>
      <c r="Q36" s="849">
        <v>756</v>
      </c>
      <c r="R36" s="837"/>
      <c r="S36" s="850">
        <v>252</v>
      </c>
    </row>
    <row r="37" spans="1:19" ht="14.4" customHeight="1" x14ac:dyDescent="0.3">
      <c r="A37" s="831" t="s">
        <v>3735</v>
      </c>
      <c r="B37" s="832" t="s">
        <v>3736</v>
      </c>
      <c r="C37" s="832" t="s">
        <v>577</v>
      </c>
      <c r="D37" s="832" t="s">
        <v>1717</v>
      </c>
      <c r="E37" s="832" t="s">
        <v>3753</v>
      </c>
      <c r="F37" s="832" t="s">
        <v>3790</v>
      </c>
      <c r="G37" s="832" t="s">
        <v>3791</v>
      </c>
      <c r="H37" s="849">
        <v>12</v>
      </c>
      <c r="I37" s="849">
        <v>1512</v>
      </c>
      <c r="J37" s="832">
        <v>6</v>
      </c>
      <c r="K37" s="832">
        <v>126</v>
      </c>
      <c r="L37" s="849">
        <v>2</v>
      </c>
      <c r="M37" s="849">
        <v>252</v>
      </c>
      <c r="N37" s="832">
        <v>1</v>
      </c>
      <c r="O37" s="832">
        <v>126</v>
      </c>
      <c r="P37" s="849">
        <v>7</v>
      </c>
      <c r="Q37" s="849">
        <v>889</v>
      </c>
      <c r="R37" s="837">
        <v>3.5277777777777777</v>
      </c>
      <c r="S37" s="850">
        <v>127</v>
      </c>
    </row>
    <row r="38" spans="1:19" ht="14.4" customHeight="1" x14ac:dyDescent="0.3">
      <c r="A38" s="831" t="s">
        <v>3735</v>
      </c>
      <c r="B38" s="832" t="s">
        <v>3736</v>
      </c>
      <c r="C38" s="832" t="s">
        <v>577</v>
      </c>
      <c r="D38" s="832" t="s">
        <v>1717</v>
      </c>
      <c r="E38" s="832" t="s">
        <v>3753</v>
      </c>
      <c r="F38" s="832" t="s">
        <v>3790</v>
      </c>
      <c r="G38" s="832" t="s">
        <v>3792</v>
      </c>
      <c r="H38" s="849">
        <v>10</v>
      </c>
      <c r="I38" s="849">
        <v>1260</v>
      </c>
      <c r="J38" s="832">
        <v>5</v>
      </c>
      <c r="K38" s="832">
        <v>126</v>
      </c>
      <c r="L38" s="849">
        <v>2</v>
      </c>
      <c r="M38" s="849">
        <v>252</v>
      </c>
      <c r="N38" s="832">
        <v>1</v>
      </c>
      <c r="O38" s="832">
        <v>126</v>
      </c>
      <c r="P38" s="849">
        <v>1</v>
      </c>
      <c r="Q38" s="849">
        <v>127</v>
      </c>
      <c r="R38" s="837">
        <v>0.50396825396825395</v>
      </c>
      <c r="S38" s="850">
        <v>127</v>
      </c>
    </row>
    <row r="39" spans="1:19" ht="14.4" customHeight="1" x14ac:dyDescent="0.3">
      <c r="A39" s="831" t="s">
        <v>3735</v>
      </c>
      <c r="B39" s="832" t="s">
        <v>3736</v>
      </c>
      <c r="C39" s="832" t="s">
        <v>577</v>
      </c>
      <c r="D39" s="832" t="s">
        <v>1717</v>
      </c>
      <c r="E39" s="832" t="s">
        <v>3753</v>
      </c>
      <c r="F39" s="832" t="s">
        <v>3802</v>
      </c>
      <c r="G39" s="832" t="s">
        <v>3803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680</v>
      </c>
      <c r="R39" s="837"/>
      <c r="S39" s="850">
        <v>680</v>
      </c>
    </row>
    <row r="40" spans="1:19" ht="14.4" customHeight="1" x14ac:dyDescent="0.3">
      <c r="A40" s="831" t="s">
        <v>3735</v>
      </c>
      <c r="B40" s="832" t="s">
        <v>3736</v>
      </c>
      <c r="C40" s="832" t="s">
        <v>577</v>
      </c>
      <c r="D40" s="832" t="s">
        <v>1717</v>
      </c>
      <c r="E40" s="832" t="s">
        <v>3753</v>
      </c>
      <c r="F40" s="832" t="s">
        <v>3808</v>
      </c>
      <c r="G40" s="832" t="s">
        <v>3809</v>
      </c>
      <c r="H40" s="849">
        <v>22</v>
      </c>
      <c r="I40" s="849">
        <v>733.33</v>
      </c>
      <c r="J40" s="832">
        <v>7.3333000000000004</v>
      </c>
      <c r="K40" s="832">
        <v>33.333181818181821</v>
      </c>
      <c r="L40" s="849">
        <v>3</v>
      </c>
      <c r="M40" s="849">
        <v>100</v>
      </c>
      <c r="N40" s="832">
        <v>1</v>
      </c>
      <c r="O40" s="832">
        <v>33.333333333333336</v>
      </c>
      <c r="P40" s="849">
        <v>11</v>
      </c>
      <c r="Q40" s="849">
        <v>366.68</v>
      </c>
      <c r="R40" s="837">
        <v>3.6668000000000003</v>
      </c>
      <c r="S40" s="850">
        <v>33.334545454545456</v>
      </c>
    </row>
    <row r="41" spans="1:19" ht="14.4" customHeight="1" x14ac:dyDescent="0.3">
      <c r="A41" s="831" t="s">
        <v>3735</v>
      </c>
      <c r="B41" s="832" t="s">
        <v>3736</v>
      </c>
      <c r="C41" s="832" t="s">
        <v>577</v>
      </c>
      <c r="D41" s="832" t="s">
        <v>1717</v>
      </c>
      <c r="E41" s="832" t="s">
        <v>3753</v>
      </c>
      <c r="F41" s="832" t="s">
        <v>3808</v>
      </c>
      <c r="G41" s="832" t="s">
        <v>3810</v>
      </c>
      <c r="H41" s="849"/>
      <c r="I41" s="849"/>
      <c r="J41" s="832"/>
      <c r="K41" s="832"/>
      <c r="L41" s="849">
        <v>1</v>
      </c>
      <c r="M41" s="849">
        <v>33.33</v>
      </c>
      <c r="N41" s="832">
        <v>1</v>
      </c>
      <c r="O41" s="832">
        <v>33.33</v>
      </c>
      <c r="P41" s="849"/>
      <c r="Q41" s="849"/>
      <c r="R41" s="837"/>
      <c r="S41" s="850"/>
    </row>
    <row r="42" spans="1:19" ht="14.4" customHeight="1" x14ac:dyDescent="0.3">
      <c r="A42" s="831" t="s">
        <v>3735</v>
      </c>
      <c r="B42" s="832" t="s">
        <v>3736</v>
      </c>
      <c r="C42" s="832" t="s">
        <v>577</v>
      </c>
      <c r="D42" s="832" t="s">
        <v>1717</v>
      </c>
      <c r="E42" s="832" t="s">
        <v>3753</v>
      </c>
      <c r="F42" s="832" t="s">
        <v>3820</v>
      </c>
      <c r="G42" s="832" t="s">
        <v>3821</v>
      </c>
      <c r="H42" s="849">
        <v>1</v>
      </c>
      <c r="I42" s="849">
        <v>86</v>
      </c>
      <c r="J42" s="832"/>
      <c r="K42" s="832">
        <v>86</v>
      </c>
      <c r="L42" s="849"/>
      <c r="M42" s="849"/>
      <c r="N42" s="832"/>
      <c r="O42" s="832"/>
      <c r="P42" s="849">
        <v>2</v>
      </c>
      <c r="Q42" s="849">
        <v>172</v>
      </c>
      <c r="R42" s="837"/>
      <c r="S42" s="850">
        <v>86</v>
      </c>
    </row>
    <row r="43" spans="1:19" ht="14.4" customHeight="1" x14ac:dyDescent="0.3">
      <c r="A43" s="831" t="s">
        <v>3735</v>
      </c>
      <c r="B43" s="832" t="s">
        <v>3736</v>
      </c>
      <c r="C43" s="832" t="s">
        <v>577</v>
      </c>
      <c r="D43" s="832" t="s">
        <v>1717</v>
      </c>
      <c r="E43" s="832" t="s">
        <v>3753</v>
      </c>
      <c r="F43" s="832" t="s">
        <v>3836</v>
      </c>
      <c r="G43" s="832" t="s">
        <v>3837</v>
      </c>
      <c r="H43" s="849"/>
      <c r="I43" s="849"/>
      <c r="J43" s="832"/>
      <c r="K43" s="832"/>
      <c r="L43" s="849"/>
      <c r="M43" s="849"/>
      <c r="N43" s="832"/>
      <c r="O43" s="832"/>
      <c r="P43" s="849">
        <v>1</v>
      </c>
      <c r="Q43" s="849">
        <v>1064</v>
      </c>
      <c r="R43" s="837"/>
      <c r="S43" s="850">
        <v>1064</v>
      </c>
    </row>
    <row r="44" spans="1:19" ht="14.4" customHeight="1" x14ac:dyDescent="0.3">
      <c r="A44" s="831" t="s">
        <v>3735</v>
      </c>
      <c r="B44" s="832" t="s">
        <v>3736</v>
      </c>
      <c r="C44" s="832" t="s">
        <v>577</v>
      </c>
      <c r="D44" s="832" t="s">
        <v>3714</v>
      </c>
      <c r="E44" s="832" t="s">
        <v>3749</v>
      </c>
      <c r="F44" s="832" t="s">
        <v>3750</v>
      </c>
      <c r="G44" s="832" t="s">
        <v>3752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162.80000000000001</v>
      </c>
      <c r="R44" s="837"/>
      <c r="S44" s="850">
        <v>162.80000000000001</v>
      </c>
    </row>
    <row r="45" spans="1:19" ht="14.4" customHeight="1" x14ac:dyDescent="0.3">
      <c r="A45" s="831" t="s">
        <v>3735</v>
      </c>
      <c r="B45" s="832" t="s">
        <v>3736</v>
      </c>
      <c r="C45" s="832" t="s">
        <v>577</v>
      </c>
      <c r="D45" s="832" t="s">
        <v>3714</v>
      </c>
      <c r="E45" s="832" t="s">
        <v>3753</v>
      </c>
      <c r="F45" s="832" t="s">
        <v>3759</v>
      </c>
      <c r="G45" s="832" t="s">
        <v>3760</v>
      </c>
      <c r="H45" s="849">
        <v>4</v>
      </c>
      <c r="I45" s="849">
        <v>332</v>
      </c>
      <c r="J45" s="832"/>
      <c r="K45" s="832">
        <v>83</v>
      </c>
      <c r="L45" s="849"/>
      <c r="M45" s="849"/>
      <c r="N45" s="832"/>
      <c r="O45" s="832"/>
      <c r="P45" s="849">
        <v>2</v>
      </c>
      <c r="Q45" s="849">
        <v>166</v>
      </c>
      <c r="R45" s="837"/>
      <c r="S45" s="850">
        <v>83</v>
      </c>
    </row>
    <row r="46" spans="1:19" ht="14.4" customHeight="1" x14ac:dyDescent="0.3">
      <c r="A46" s="831" t="s">
        <v>3735</v>
      </c>
      <c r="B46" s="832" t="s">
        <v>3736</v>
      </c>
      <c r="C46" s="832" t="s">
        <v>577</v>
      </c>
      <c r="D46" s="832" t="s">
        <v>3714</v>
      </c>
      <c r="E46" s="832" t="s">
        <v>3753</v>
      </c>
      <c r="F46" s="832" t="s">
        <v>3759</v>
      </c>
      <c r="G46" s="832" t="s">
        <v>3761</v>
      </c>
      <c r="H46" s="849"/>
      <c r="I46" s="849"/>
      <c r="J46" s="832"/>
      <c r="K46" s="832"/>
      <c r="L46" s="849">
        <v>2</v>
      </c>
      <c r="M46" s="849">
        <v>166</v>
      </c>
      <c r="N46" s="832">
        <v>1</v>
      </c>
      <c r="O46" s="832">
        <v>83</v>
      </c>
      <c r="P46" s="849">
        <v>1</v>
      </c>
      <c r="Q46" s="849">
        <v>83</v>
      </c>
      <c r="R46" s="837">
        <v>0.5</v>
      </c>
      <c r="S46" s="850">
        <v>83</v>
      </c>
    </row>
    <row r="47" spans="1:19" ht="14.4" customHeight="1" x14ac:dyDescent="0.3">
      <c r="A47" s="831" t="s">
        <v>3735</v>
      </c>
      <c r="B47" s="832" t="s">
        <v>3736</v>
      </c>
      <c r="C47" s="832" t="s">
        <v>577</v>
      </c>
      <c r="D47" s="832" t="s">
        <v>3714</v>
      </c>
      <c r="E47" s="832" t="s">
        <v>3753</v>
      </c>
      <c r="F47" s="832" t="s">
        <v>3762</v>
      </c>
      <c r="G47" s="832" t="s">
        <v>3763</v>
      </c>
      <c r="H47" s="849">
        <v>49</v>
      </c>
      <c r="I47" s="849">
        <v>1813</v>
      </c>
      <c r="J47" s="832">
        <v>0.59036144578313254</v>
      </c>
      <c r="K47" s="832">
        <v>37</v>
      </c>
      <c r="L47" s="849">
        <v>83</v>
      </c>
      <c r="M47" s="849">
        <v>3071</v>
      </c>
      <c r="N47" s="832">
        <v>1</v>
      </c>
      <c r="O47" s="832">
        <v>37</v>
      </c>
      <c r="P47" s="849">
        <v>64</v>
      </c>
      <c r="Q47" s="849">
        <v>2368</v>
      </c>
      <c r="R47" s="837">
        <v>0.77108433734939763</v>
      </c>
      <c r="S47" s="850">
        <v>37</v>
      </c>
    </row>
    <row r="48" spans="1:19" ht="14.4" customHeight="1" x14ac:dyDescent="0.3">
      <c r="A48" s="831" t="s">
        <v>3735</v>
      </c>
      <c r="B48" s="832" t="s">
        <v>3736</v>
      </c>
      <c r="C48" s="832" t="s">
        <v>577</v>
      </c>
      <c r="D48" s="832" t="s">
        <v>3714</v>
      </c>
      <c r="E48" s="832" t="s">
        <v>3753</v>
      </c>
      <c r="F48" s="832" t="s">
        <v>3762</v>
      </c>
      <c r="G48" s="832" t="s">
        <v>3764</v>
      </c>
      <c r="H48" s="849">
        <v>52</v>
      </c>
      <c r="I48" s="849">
        <v>1924</v>
      </c>
      <c r="J48" s="832">
        <v>1.3</v>
      </c>
      <c r="K48" s="832">
        <v>37</v>
      </c>
      <c r="L48" s="849">
        <v>40</v>
      </c>
      <c r="M48" s="849">
        <v>1480</v>
      </c>
      <c r="N48" s="832">
        <v>1</v>
      </c>
      <c r="O48" s="832">
        <v>37</v>
      </c>
      <c r="P48" s="849">
        <v>40</v>
      </c>
      <c r="Q48" s="849">
        <v>1480</v>
      </c>
      <c r="R48" s="837">
        <v>1</v>
      </c>
      <c r="S48" s="850">
        <v>37</v>
      </c>
    </row>
    <row r="49" spans="1:19" ht="14.4" customHeight="1" x14ac:dyDescent="0.3">
      <c r="A49" s="831" t="s">
        <v>3735</v>
      </c>
      <c r="B49" s="832" t="s">
        <v>3736</v>
      </c>
      <c r="C49" s="832" t="s">
        <v>577</v>
      </c>
      <c r="D49" s="832" t="s">
        <v>3714</v>
      </c>
      <c r="E49" s="832" t="s">
        <v>3753</v>
      </c>
      <c r="F49" s="832" t="s">
        <v>3765</v>
      </c>
      <c r="G49" s="832" t="s">
        <v>3766</v>
      </c>
      <c r="H49" s="849"/>
      <c r="I49" s="849"/>
      <c r="J49" s="832"/>
      <c r="K49" s="832"/>
      <c r="L49" s="849">
        <v>1</v>
      </c>
      <c r="M49" s="849">
        <v>10</v>
      </c>
      <c r="N49" s="832">
        <v>1</v>
      </c>
      <c r="O49" s="832">
        <v>10</v>
      </c>
      <c r="P49" s="849">
        <v>1</v>
      </c>
      <c r="Q49" s="849">
        <v>10</v>
      </c>
      <c r="R49" s="837">
        <v>1</v>
      </c>
      <c r="S49" s="850">
        <v>10</v>
      </c>
    </row>
    <row r="50" spans="1:19" ht="14.4" customHeight="1" x14ac:dyDescent="0.3">
      <c r="A50" s="831" t="s">
        <v>3735</v>
      </c>
      <c r="B50" s="832" t="s">
        <v>3736</v>
      </c>
      <c r="C50" s="832" t="s">
        <v>577</v>
      </c>
      <c r="D50" s="832" t="s">
        <v>3714</v>
      </c>
      <c r="E50" s="832" t="s">
        <v>3753</v>
      </c>
      <c r="F50" s="832" t="s">
        <v>3775</v>
      </c>
      <c r="G50" s="832" t="s">
        <v>3776</v>
      </c>
      <c r="H50" s="849">
        <v>1</v>
      </c>
      <c r="I50" s="849">
        <v>630</v>
      </c>
      <c r="J50" s="832"/>
      <c r="K50" s="832">
        <v>630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3735</v>
      </c>
      <c r="B51" s="832" t="s">
        <v>3736</v>
      </c>
      <c r="C51" s="832" t="s">
        <v>577</v>
      </c>
      <c r="D51" s="832" t="s">
        <v>3714</v>
      </c>
      <c r="E51" s="832" t="s">
        <v>3753</v>
      </c>
      <c r="F51" s="832" t="s">
        <v>3787</v>
      </c>
      <c r="G51" s="832" t="s">
        <v>3788</v>
      </c>
      <c r="H51" s="849">
        <v>10</v>
      </c>
      <c r="I51" s="849">
        <v>2510</v>
      </c>
      <c r="J51" s="832">
        <v>10</v>
      </c>
      <c r="K51" s="832">
        <v>251</v>
      </c>
      <c r="L51" s="849">
        <v>1</v>
      </c>
      <c r="M51" s="849">
        <v>251</v>
      </c>
      <c r="N51" s="832">
        <v>1</v>
      </c>
      <c r="O51" s="832">
        <v>251</v>
      </c>
      <c r="P51" s="849">
        <v>4</v>
      </c>
      <c r="Q51" s="849">
        <v>1008</v>
      </c>
      <c r="R51" s="837">
        <v>4.0159362549800797</v>
      </c>
      <c r="S51" s="850">
        <v>252</v>
      </c>
    </row>
    <row r="52" spans="1:19" ht="14.4" customHeight="1" x14ac:dyDescent="0.3">
      <c r="A52" s="831" t="s">
        <v>3735</v>
      </c>
      <c r="B52" s="832" t="s">
        <v>3736</v>
      </c>
      <c r="C52" s="832" t="s">
        <v>577</v>
      </c>
      <c r="D52" s="832" t="s">
        <v>3714</v>
      </c>
      <c r="E52" s="832" t="s">
        <v>3753</v>
      </c>
      <c r="F52" s="832" t="s">
        <v>3787</v>
      </c>
      <c r="G52" s="832" t="s">
        <v>3789</v>
      </c>
      <c r="H52" s="849">
        <v>2</v>
      </c>
      <c r="I52" s="849">
        <v>502</v>
      </c>
      <c r="J52" s="832">
        <v>0.5</v>
      </c>
      <c r="K52" s="832">
        <v>251</v>
      </c>
      <c r="L52" s="849">
        <v>4</v>
      </c>
      <c r="M52" s="849">
        <v>1004</v>
      </c>
      <c r="N52" s="832">
        <v>1</v>
      </c>
      <c r="O52" s="832">
        <v>251</v>
      </c>
      <c r="P52" s="849">
        <v>2</v>
      </c>
      <c r="Q52" s="849">
        <v>504</v>
      </c>
      <c r="R52" s="837">
        <v>0.50199203187250996</v>
      </c>
      <c r="S52" s="850">
        <v>252</v>
      </c>
    </row>
    <row r="53" spans="1:19" ht="14.4" customHeight="1" x14ac:dyDescent="0.3">
      <c r="A53" s="831" t="s">
        <v>3735</v>
      </c>
      <c r="B53" s="832" t="s">
        <v>3736</v>
      </c>
      <c r="C53" s="832" t="s">
        <v>577</v>
      </c>
      <c r="D53" s="832" t="s">
        <v>3714</v>
      </c>
      <c r="E53" s="832" t="s">
        <v>3753</v>
      </c>
      <c r="F53" s="832" t="s">
        <v>3790</v>
      </c>
      <c r="G53" s="832" t="s">
        <v>3791</v>
      </c>
      <c r="H53" s="849">
        <v>7</v>
      </c>
      <c r="I53" s="849">
        <v>882</v>
      </c>
      <c r="J53" s="832">
        <v>1.75</v>
      </c>
      <c r="K53" s="832">
        <v>126</v>
      </c>
      <c r="L53" s="849">
        <v>4</v>
      </c>
      <c r="M53" s="849">
        <v>504</v>
      </c>
      <c r="N53" s="832">
        <v>1</v>
      </c>
      <c r="O53" s="832">
        <v>126</v>
      </c>
      <c r="P53" s="849">
        <v>4</v>
      </c>
      <c r="Q53" s="849">
        <v>508</v>
      </c>
      <c r="R53" s="837">
        <v>1.0079365079365079</v>
      </c>
      <c r="S53" s="850">
        <v>127</v>
      </c>
    </row>
    <row r="54" spans="1:19" ht="14.4" customHeight="1" x14ac:dyDescent="0.3">
      <c r="A54" s="831" t="s">
        <v>3735</v>
      </c>
      <c r="B54" s="832" t="s">
        <v>3736</v>
      </c>
      <c r="C54" s="832" t="s">
        <v>577</v>
      </c>
      <c r="D54" s="832" t="s">
        <v>3714</v>
      </c>
      <c r="E54" s="832" t="s">
        <v>3753</v>
      </c>
      <c r="F54" s="832" t="s">
        <v>3790</v>
      </c>
      <c r="G54" s="832" t="s">
        <v>3792</v>
      </c>
      <c r="H54" s="849">
        <v>3</v>
      </c>
      <c r="I54" s="849">
        <v>378</v>
      </c>
      <c r="J54" s="832">
        <v>0.42857142857142855</v>
      </c>
      <c r="K54" s="832">
        <v>126</v>
      </c>
      <c r="L54" s="849">
        <v>7</v>
      </c>
      <c r="M54" s="849">
        <v>882</v>
      </c>
      <c r="N54" s="832">
        <v>1</v>
      </c>
      <c r="O54" s="832">
        <v>126</v>
      </c>
      <c r="P54" s="849"/>
      <c r="Q54" s="849"/>
      <c r="R54" s="837"/>
      <c r="S54" s="850"/>
    </row>
    <row r="55" spans="1:19" ht="14.4" customHeight="1" x14ac:dyDescent="0.3">
      <c r="A55" s="831" t="s">
        <v>3735</v>
      </c>
      <c r="B55" s="832" t="s">
        <v>3736</v>
      </c>
      <c r="C55" s="832" t="s">
        <v>577</v>
      </c>
      <c r="D55" s="832" t="s">
        <v>3714</v>
      </c>
      <c r="E55" s="832" t="s">
        <v>3753</v>
      </c>
      <c r="F55" s="832" t="s">
        <v>3802</v>
      </c>
      <c r="G55" s="832" t="s">
        <v>3804</v>
      </c>
      <c r="H55" s="849"/>
      <c r="I55" s="849"/>
      <c r="J55" s="832"/>
      <c r="K55" s="832"/>
      <c r="L55" s="849">
        <v>3</v>
      </c>
      <c r="M55" s="849">
        <v>2037</v>
      </c>
      <c r="N55" s="832">
        <v>1</v>
      </c>
      <c r="O55" s="832">
        <v>679</v>
      </c>
      <c r="P55" s="849"/>
      <c r="Q55" s="849"/>
      <c r="R55" s="837"/>
      <c r="S55" s="850"/>
    </row>
    <row r="56" spans="1:19" ht="14.4" customHeight="1" x14ac:dyDescent="0.3">
      <c r="A56" s="831" t="s">
        <v>3735</v>
      </c>
      <c r="B56" s="832" t="s">
        <v>3736</v>
      </c>
      <c r="C56" s="832" t="s">
        <v>577</v>
      </c>
      <c r="D56" s="832" t="s">
        <v>3714</v>
      </c>
      <c r="E56" s="832" t="s">
        <v>3753</v>
      </c>
      <c r="F56" s="832" t="s">
        <v>3808</v>
      </c>
      <c r="G56" s="832" t="s">
        <v>3809</v>
      </c>
      <c r="H56" s="849">
        <v>21</v>
      </c>
      <c r="I56" s="849">
        <v>699.99000000000012</v>
      </c>
      <c r="J56" s="832">
        <v>1.9090462813974425</v>
      </c>
      <c r="K56" s="832">
        <v>33.332857142857151</v>
      </c>
      <c r="L56" s="849">
        <v>11</v>
      </c>
      <c r="M56" s="849">
        <v>366.66999999999996</v>
      </c>
      <c r="N56" s="832">
        <v>1</v>
      </c>
      <c r="O56" s="832">
        <v>33.333636363636359</v>
      </c>
      <c r="P56" s="849">
        <v>9</v>
      </c>
      <c r="Q56" s="849">
        <v>299.99</v>
      </c>
      <c r="R56" s="837">
        <v>0.81814710775356603</v>
      </c>
      <c r="S56" s="850">
        <v>33.332222222222221</v>
      </c>
    </row>
    <row r="57" spans="1:19" ht="14.4" customHeight="1" x14ac:dyDescent="0.3">
      <c r="A57" s="831" t="s">
        <v>3735</v>
      </c>
      <c r="B57" s="832" t="s">
        <v>3736</v>
      </c>
      <c r="C57" s="832" t="s">
        <v>577</v>
      </c>
      <c r="D57" s="832" t="s">
        <v>3714</v>
      </c>
      <c r="E57" s="832" t="s">
        <v>3753</v>
      </c>
      <c r="F57" s="832" t="s">
        <v>3808</v>
      </c>
      <c r="G57" s="832" t="s">
        <v>3810</v>
      </c>
      <c r="H57" s="849"/>
      <c r="I57" s="849"/>
      <c r="J57" s="832"/>
      <c r="K57" s="832"/>
      <c r="L57" s="849">
        <v>5</v>
      </c>
      <c r="M57" s="849">
        <v>166.67000000000002</v>
      </c>
      <c r="N57" s="832">
        <v>1</v>
      </c>
      <c r="O57" s="832">
        <v>33.334000000000003</v>
      </c>
      <c r="P57" s="849">
        <v>1</v>
      </c>
      <c r="Q57" s="849">
        <v>33.33</v>
      </c>
      <c r="R57" s="837">
        <v>0.19997600047999037</v>
      </c>
      <c r="S57" s="850">
        <v>33.33</v>
      </c>
    </row>
    <row r="58" spans="1:19" ht="14.4" customHeight="1" x14ac:dyDescent="0.3">
      <c r="A58" s="831" t="s">
        <v>3735</v>
      </c>
      <c r="B58" s="832" t="s">
        <v>3736</v>
      </c>
      <c r="C58" s="832" t="s">
        <v>577</v>
      </c>
      <c r="D58" s="832" t="s">
        <v>3714</v>
      </c>
      <c r="E58" s="832" t="s">
        <v>3753</v>
      </c>
      <c r="F58" s="832" t="s">
        <v>3817</v>
      </c>
      <c r="G58" s="832" t="s">
        <v>3818</v>
      </c>
      <c r="H58" s="849">
        <v>1</v>
      </c>
      <c r="I58" s="849">
        <v>37</v>
      </c>
      <c r="J58" s="832">
        <v>1</v>
      </c>
      <c r="K58" s="832">
        <v>37</v>
      </c>
      <c r="L58" s="849">
        <v>1</v>
      </c>
      <c r="M58" s="849">
        <v>37</v>
      </c>
      <c r="N58" s="832">
        <v>1</v>
      </c>
      <c r="O58" s="832">
        <v>37</v>
      </c>
      <c r="P58" s="849">
        <v>1</v>
      </c>
      <c r="Q58" s="849">
        <v>37</v>
      </c>
      <c r="R58" s="837">
        <v>1</v>
      </c>
      <c r="S58" s="850">
        <v>37</v>
      </c>
    </row>
    <row r="59" spans="1:19" ht="14.4" customHeight="1" x14ac:dyDescent="0.3">
      <c r="A59" s="831" t="s">
        <v>3735</v>
      </c>
      <c r="B59" s="832" t="s">
        <v>3736</v>
      </c>
      <c r="C59" s="832" t="s">
        <v>577</v>
      </c>
      <c r="D59" s="832" t="s">
        <v>3714</v>
      </c>
      <c r="E59" s="832" t="s">
        <v>3753</v>
      </c>
      <c r="F59" s="832" t="s">
        <v>3817</v>
      </c>
      <c r="G59" s="832" t="s">
        <v>3819</v>
      </c>
      <c r="H59" s="849"/>
      <c r="I59" s="849"/>
      <c r="J59" s="832"/>
      <c r="K59" s="832"/>
      <c r="L59" s="849"/>
      <c r="M59" s="849"/>
      <c r="N59" s="832"/>
      <c r="O59" s="832"/>
      <c r="P59" s="849">
        <v>2</v>
      </c>
      <c r="Q59" s="849">
        <v>74</v>
      </c>
      <c r="R59" s="837"/>
      <c r="S59" s="850">
        <v>37</v>
      </c>
    </row>
    <row r="60" spans="1:19" ht="14.4" customHeight="1" x14ac:dyDescent="0.3">
      <c r="A60" s="831" t="s">
        <v>3735</v>
      </c>
      <c r="B60" s="832" t="s">
        <v>3736</v>
      </c>
      <c r="C60" s="832" t="s">
        <v>577</v>
      </c>
      <c r="D60" s="832" t="s">
        <v>3714</v>
      </c>
      <c r="E60" s="832" t="s">
        <v>3753</v>
      </c>
      <c r="F60" s="832" t="s">
        <v>3820</v>
      </c>
      <c r="G60" s="832" t="s">
        <v>3821</v>
      </c>
      <c r="H60" s="849"/>
      <c r="I60" s="849"/>
      <c r="J60" s="832"/>
      <c r="K60" s="832"/>
      <c r="L60" s="849"/>
      <c r="M60" s="849"/>
      <c r="N60" s="832"/>
      <c r="O60" s="832"/>
      <c r="P60" s="849">
        <v>1</v>
      </c>
      <c r="Q60" s="849">
        <v>86</v>
      </c>
      <c r="R60" s="837"/>
      <c r="S60" s="850">
        <v>86</v>
      </c>
    </row>
    <row r="61" spans="1:19" ht="14.4" customHeight="1" x14ac:dyDescent="0.3">
      <c r="A61" s="831" t="s">
        <v>3735</v>
      </c>
      <c r="B61" s="832" t="s">
        <v>3736</v>
      </c>
      <c r="C61" s="832" t="s">
        <v>577</v>
      </c>
      <c r="D61" s="832" t="s">
        <v>3714</v>
      </c>
      <c r="E61" s="832" t="s">
        <v>3753</v>
      </c>
      <c r="F61" s="832" t="s">
        <v>3820</v>
      </c>
      <c r="G61" s="832" t="s">
        <v>3822</v>
      </c>
      <c r="H61" s="849">
        <v>1</v>
      </c>
      <c r="I61" s="849">
        <v>86</v>
      </c>
      <c r="J61" s="832">
        <v>0.5</v>
      </c>
      <c r="K61" s="832">
        <v>86</v>
      </c>
      <c r="L61" s="849">
        <v>2</v>
      </c>
      <c r="M61" s="849">
        <v>172</v>
      </c>
      <c r="N61" s="832">
        <v>1</v>
      </c>
      <c r="O61" s="832">
        <v>86</v>
      </c>
      <c r="P61" s="849"/>
      <c r="Q61" s="849"/>
      <c r="R61" s="837"/>
      <c r="S61" s="850"/>
    </row>
    <row r="62" spans="1:19" ht="14.4" customHeight="1" x14ac:dyDescent="0.3">
      <c r="A62" s="831" t="s">
        <v>3735</v>
      </c>
      <c r="B62" s="832" t="s">
        <v>3736</v>
      </c>
      <c r="C62" s="832" t="s">
        <v>577</v>
      </c>
      <c r="D62" s="832" t="s">
        <v>3714</v>
      </c>
      <c r="E62" s="832" t="s">
        <v>3753</v>
      </c>
      <c r="F62" s="832" t="s">
        <v>3836</v>
      </c>
      <c r="G62" s="832" t="s">
        <v>3837</v>
      </c>
      <c r="H62" s="849"/>
      <c r="I62" s="849"/>
      <c r="J62" s="832"/>
      <c r="K62" s="832"/>
      <c r="L62" s="849">
        <v>1</v>
      </c>
      <c r="M62" s="849">
        <v>1063</v>
      </c>
      <c r="N62" s="832">
        <v>1</v>
      </c>
      <c r="O62" s="832">
        <v>1063</v>
      </c>
      <c r="P62" s="849"/>
      <c r="Q62" s="849"/>
      <c r="R62" s="837"/>
      <c r="S62" s="850"/>
    </row>
    <row r="63" spans="1:19" ht="14.4" customHeight="1" x14ac:dyDescent="0.3">
      <c r="A63" s="831" t="s">
        <v>3735</v>
      </c>
      <c r="B63" s="832" t="s">
        <v>3736</v>
      </c>
      <c r="C63" s="832" t="s">
        <v>577</v>
      </c>
      <c r="D63" s="832" t="s">
        <v>3714</v>
      </c>
      <c r="E63" s="832" t="s">
        <v>3753</v>
      </c>
      <c r="F63" s="832" t="s">
        <v>3849</v>
      </c>
      <c r="G63" s="832" t="s">
        <v>3851</v>
      </c>
      <c r="H63" s="849">
        <v>1</v>
      </c>
      <c r="I63" s="849">
        <v>183</v>
      </c>
      <c r="J63" s="832"/>
      <c r="K63" s="832">
        <v>183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3735</v>
      </c>
      <c r="B64" s="832" t="s">
        <v>3736</v>
      </c>
      <c r="C64" s="832" t="s">
        <v>577</v>
      </c>
      <c r="D64" s="832" t="s">
        <v>3714</v>
      </c>
      <c r="E64" s="832" t="s">
        <v>3753</v>
      </c>
      <c r="F64" s="832" t="s">
        <v>3873</v>
      </c>
      <c r="G64" s="832" t="s">
        <v>3874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201</v>
      </c>
      <c r="R64" s="837"/>
      <c r="S64" s="850">
        <v>201</v>
      </c>
    </row>
    <row r="65" spans="1:19" ht="14.4" customHeight="1" x14ac:dyDescent="0.3">
      <c r="A65" s="831" t="s">
        <v>3735</v>
      </c>
      <c r="B65" s="832" t="s">
        <v>3736</v>
      </c>
      <c r="C65" s="832" t="s">
        <v>577</v>
      </c>
      <c r="D65" s="832" t="s">
        <v>3714</v>
      </c>
      <c r="E65" s="832" t="s">
        <v>3753</v>
      </c>
      <c r="F65" s="832" t="s">
        <v>3876</v>
      </c>
      <c r="G65" s="832" t="s">
        <v>3877</v>
      </c>
      <c r="H65" s="849"/>
      <c r="I65" s="849"/>
      <c r="J65" s="832"/>
      <c r="K65" s="832"/>
      <c r="L65" s="849"/>
      <c r="M65" s="849"/>
      <c r="N65" s="832"/>
      <c r="O65" s="832"/>
      <c r="P65" s="849">
        <v>2</v>
      </c>
      <c r="Q65" s="849">
        <v>200</v>
      </c>
      <c r="R65" s="837"/>
      <c r="S65" s="850">
        <v>100</v>
      </c>
    </row>
    <row r="66" spans="1:19" ht="14.4" customHeight="1" x14ac:dyDescent="0.3">
      <c r="A66" s="831" t="s">
        <v>3735</v>
      </c>
      <c r="B66" s="832" t="s">
        <v>3736</v>
      </c>
      <c r="C66" s="832" t="s">
        <v>577</v>
      </c>
      <c r="D66" s="832" t="s">
        <v>3718</v>
      </c>
      <c r="E66" s="832" t="s">
        <v>3737</v>
      </c>
      <c r="F66" s="832" t="s">
        <v>3738</v>
      </c>
      <c r="G66" s="832" t="s">
        <v>3739</v>
      </c>
      <c r="H66" s="849">
        <v>0.1</v>
      </c>
      <c r="I66" s="849">
        <v>15.1</v>
      </c>
      <c r="J66" s="832">
        <v>1</v>
      </c>
      <c r="K66" s="832">
        <v>151</v>
      </c>
      <c r="L66" s="849">
        <v>0.1</v>
      </c>
      <c r="M66" s="849">
        <v>15.1</v>
      </c>
      <c r="N66" s="832">
        <v>1</v>
      </c>
      <c r="O66" s="832">
        <v>151</v>
      </c>
      <c r="P66" s="849"/>
      <c r="Q66" s="849"/>
      <c r="R66" s="837"/>
      <c r="S66" s="850"/>
    </row>
    <row r="67" spans="1:19" ht="14.4" customHeight="1" x14ac:dyDescent="0.3">
      <c r="A67" s="831" t="s">
        <v>3735</v>
      </c>
      <c r="B67" s="832" t="s">
        <v>3736</v>
      </c>
      <c r="C67" s="832" t="s">
        <v>577</v>
      </c>
      <c r="D67" s="832" t="s">
        <v>3718</v>
      </c>
      <c r="E67" s="832" t="s">
        <v>3753</v>
      </c>
      <c r="F67" s="832" t="s">
        <v>3762</v>
      </c>
      <c r="G67" s="832" t="s">
        <v>3764</v>
      </c>
      <c r="H67" s="849"/>
      <c r="I67" s="849"/>
      <c r="J67" s="832"/>
      <c r="K67" s="832"/>
      <c r="L67" s="849">
        <v>2</v>
      </c>
      <c r="M67" s="849">
        <v>74</v>
      </c>
      <c r="N67" s="832">
        <v>1</v>
      </c>
      <c r="O67" s="832">
        <v>37</v>
      </c>
      <c r="P67" s="849"/>
      <c r="Q67" s="849"/>
      <c r="R67" s="837"/>
      <c r="S67" s="850"/>
    </row>
    <row r="68" spans="1:19" ht="14.4" customHeight="1" x14ac:dyDescent="0.3">
      <c r="A68" s="831" t="s">
        <v>3735</v>
      </c>
      <c r="B68" s="832" t="s">
        <v>3736</v>
      </c>
      <c r="C68" s="832" t="s">
        <v>577</v>
      </c>
      <c r="D68" s="832" t="s">
        <v>3718</v>
      </c>
      <c r="E68" s="832" t="s">
        <v>3753</v>
      </c>
      <c r="F68" s="832" t="s">
        <v>3787</v>
      </c>
      <c r="G68" s="832" t="s">
        <v>3788</v>
      </c>
      <c r="H68" s="849">
        <v>2</v>
      </c>
      <c r="I68" s="849">
        <v>502</v>
      </c>
      <c r="J68" s="832">
        <v>0.5</v>
      </c>
      <c r="K68" s="832">
        <v>251</v>
      </c>
      <c r="L68" s="849">
        <v>4</v>
      </c>
      <c r="M68" s="849">
        <v>1004</v>
      </c>
      <c r="N68" s="832">
        <v>1</v>
      </c>
      <c r="O68" s="832">
        <v>251</v>
      </c>
      <c r="P68" s="849"/>
      <c r="Q68" s="849"/>
      <c r="R68" s="837"/>
      <c r="S68" s="850"/>
    </row>
    <row r="69" spans="1:19" ht="14.4" customHeight="1" x14ac:dyDescent="0.3">
      <c r="A69" s="831" t="s">
        <v>3735</v>
      </c>
      <c r="B69" s="832" t="s">
        <v>3736</v>
      </c>
      <c r="C69" s="832" t="s">
        <v>577</v>
      </c>
      <c r="D69" s="832" t="s">
        <v>3718</v>
      </c>
      <c r="E69" s="832" t="s">
        <v>3753</v>
      </c>
      <c r="F69" s="832" t="s">
        <v>3787</v>
      </c>
      <c r="G69" s="832" t="s">
        <v>3789</v>
      </c>
      <c r="H69" s="849">
        <v>1</v>
      </c>
      <c r="I69" s="849">
        <v>251</v>
      </c>
      <c r="J69" s="832">
        <v>1</v>
      </c>
      <c r="K69" s="832">
        <v>251</v>
      </c>
      <c r="L69" s="849">
        <v>1</v>
      </c>
      <c r="M69" s="849">
        <v>251</v>
      </c>
      <c r="N69" s="832">
        <v>1</v>
      </c>
      <c r="O69" s="832">
        <v>251</v>
      </c>
      <c r="P69" s="849"/>
      <c r="Q69" s="849"/>
      <c r="R69" s="837"/>
      <c r="S69" s="850"/>
    </row>
    <row r="70" spans="1:19" ht="14.4" customHeight="1" x14ac:dyDescent="0.3">
      <c r="A70" s="831" t="s">
        <v>3735</v>
      </c>
      <c r="B70" s="832" t="s">
        <v>3736</v>
      </c>
      <c r="C70" s="832" t="s">
        <v>577</v>
      </c>
      <c r="D70" s="832" t="s">
        <v>3718</v>
      </c>
      <c r="E70" s="832" t="s">
        <v>3753</v>
      </c>
      <c r="F70" s="832" t="s">
        <v>3790</v>
      </c>
      <c r="G70" s="832" t="s">
        <v>3791</v>
      </c>
      <c r="H70" s="849"/>
      <c r="I70" s="849"/>
      <c r="J70" s="832"/>
      <c r="K70" s="832"/>
      <c r="L70" s="849">
        <v>1</v>
      </c>
      <c r="M70" s="849">
        <v>126</v>
      </c>
      <c r="N70" s="832">
        <v>1</v>
      </c>
      <c r="O70" s="832">
        <v>126</v>
      </c>
      <c r="P70" s="849"/>
      <c r="Q70" s="849"/>
      <c r="R70" s="837"/>
      <c r="S70" s="850"/>
    </row>
    <row r="71" spans="1:19" ht="14.4" customHeight="1" x14ac:dyDescent="0.3">
      <c r="A71" s="831" t="s">
        <v>3735</v>
      </c>
      <c r="B71" s="832" t="s">
        <v>3736</v>
      </c>
      <c r="C71" s="832" t="s">
        <v>577</v>
      </c>
      <c r="D71" s="832" t="s">
        <v>3718</v>
      </c>
      <c r="E71" s="832" t="s">
        <v>3753</v>
      </c>
      <c r="F71" s="832" t="s">
        <v>3800</v>
      </c>
      <c r="G71" s="832" t="s">
        <v>3801</v>
      </c>
      <c r="H71" s="849">
        <v>1</v>
      </c>
      <c r="I71" s="849">
        <v>500</v>
      </c>
      <c r="J71" s="832"/>
      <c r="K71" s="832">
        <v>500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3735</v>
      </c>
      <c r="B72" s="832" t="s">
        <v>3736</v>
      </c>
      <c r="C72" s="832" t="s">
        <v>577</v>
      </c>
      <c r="D72" s="832" t="s">
        <v>3718</v>
      </c>
      <c r="E72" s="832" t="s">
        <v>3753</v>
      </c>
      <c r="F72" s="832" t="s">
        <v>3808</v>
      </c>
      <c r="G72" s="832" t="s">
        <v>3809</v>
      </c>
      <c r="H72" s="849">
        <v>3</v>
      </c>
      <c r="I72" s="849">
        <v>100</v>
      </c>
      <c r="J72" s="832">
        <v>0.60002400096003827</v>
      </c>
      <c r="K72" s="832">
        <v>33.333333333333336</v>
      </c>
      <c r="L72" s="849">
        <v>5</v>
      </c>
      <c r="M72" s="849">
        <v>166.66000000000003</v>
      </c>
      <c r="N72" s="832">
        <v>1</v>
      </c>
      <c r="O72" s="832">
        <v>33.332000000000008</v>
      </c>
      <c r="P72" s="849"/>
      <c r="Q72" s="849"/>
      <c r="R72" s="837"/>
      <c r="S72" s="850"/>
    </row>
    <row r="73" spans="1:19" ht="14.4" customHeight="1" x14ac:dyDescent="0.3">
      <c r="A73" s="831" t="s">
        <v>3735</v>
      </c>
      <c r="B73" s="832" t="s">
        <v>3736</v>
      </c>
      <c r="C73" s="832" t="s">
        <v>577</v>
      </c>
      <c r="D73" s="832" t="s">
        <v>3718</v>
      </c>
      <c r="E73" s="832" t="s">
        <v>3753</v>
      </c>
      <c r="F73" s="832" t="s">
        <v>3808</v>
      </c>
      <c r="G73" s="832" t="s">
        <v>3810</v>
      </c>
      <c r="H73" s="849"/>
      <c r="I73" s="849"/>
      <c r="J73" s="832"/>
      <c r="K73" s="832"/>
      <c r="L73" s="849">
        <v>1</v>
      </c>
      <c r="M73" s="849">
        <v>33.33</v>
      </c>
      <c r="N73" s="832">
        <v>1</v>
      </c>
      <c r="O73" s="832">
        <v>33.33</v>
      </c>
      <c r="P73" s="849"/>
      <c r="Q73" s="849"/>
      <c r="R73" s="837"/>
      <c r="S73" s="850"/>
    </row>
    <row r="74" spans="1:19" ht="14.4" customHeight="1" x14ac:dyDescent="0.3">
      <c r="A74" s="831" t="s">
        <v>3735</v>
      </c>
      <c r="B74" s="832" t="s">
        <v>3736</v>
      </c>
      <c r="C74" s="832" t="s">
        <v>577</v>
      </c>
      <c r="D74" s="832" t="s">
        <v>3718</v>
      </c>
      <c r="E74" s="832" t="s">
        <v>3753</v>
      </c>
      <c r="F74" s="832" t="s">
        <v>3820</v>
      </c>
      <c r="G74" s="832" t="s">
        <v>3821</v>
      </c>
      <c r="H74" s="849">
        <v>1</v>
      </c>
      <c r="I74" s="849">
        <v>86</v>
      </c>
      <c r="J74" s="832">
        <v>1</v>
      </c>
      <c r="K74" s="832">
        <v>86</v>
      </c>
      <c r="L74" s="849">
        <v>1</v>
      </c>
      <c r="M74" s="849">
        <v>86</v>
      </c>
      <c r="N74" s="832">
        <v>1</v>
      </c>
      <c r="O74" s="832">
        <v>86</v>
      </c>
      <c r="P74" s="849"/>
      <c r="Q74" s="849"/>
      <c r="R74" s="837"/>
      <c r="S74" s="850"/>
    </row>
    <row r="75" spans="1:19" ht="14.4" customHeight="1" x14ac:dyDescent="0.3">
      <c r="A75" s="831" t="s">
        <v>3735</v>
      </c>
      <c r="B75" s="832" t="s">
        <v>3736</v>
      </c>
      <c r="C75" s="832" t="s">
        <v>577</v>
      </c>
      <c r="D75" s="832" t="s">
        <v>3718</v>
      </c>
      <c r="E75" s="832" t="s">
        <v>3753</v>
      </c>
      <c r="F75" s="832" t="s">
        <v>3847</v>
      </c>
      <c r="G75" s="832" t="s">
        <v>3848</v>
      </c>
      <c r="H75" s="849"/>
      <c r="I75" s="849"/>
      <c r="J75" s="832"/>
      <c r="K75" s="832"/>
      <c r="L75" s="849">
        <v>1</v>
      </c>
      <c r="M75" s="849">
        <v>91</v>
      </c>
      <c r="N75" s="832">
        <v>1</v>
      </c>
      <c r="O75" s="832">
        <v>91</v>
      </c>
      <c r="P75" s="849"/>
      <c r="Q75" s="849"/>
      <c r="R75" s="837"/>
      <c r="S75" s="850"/>
    </row>
    <row r="76" spans="1:19" ht="14.4" customHeight="1" x14ac:dyDescent="0.3">
      <c r="A76" s="831" t="s">
        <v>3735</v>
      </c>
      <c r="B76" s="832" t="s">
        <v>3736</v>
      </c>
      <c r="C76" s="832" t="s">
        <v>577</v>
      </c>
      <c r="D76" s="832" t="s">
        <v>1718</v>
      </c>
      <c r="E76" s="832" t="s">
        <v>3753</v>
      </c>
      <c r="F76" s="832" t="s">
        <v>3762</v>
      </c>
      <c r="G76" s="832" t="s">
        <v>3763</v>
      </c>
      <c r="H76" s="849"/>
      <c r="I76" s="849"/>
      <c r="J76" s="832"/>
      <c r="K76" s="832"/>
      <c r="L76" s="849"/>
      <c r="M76" s="849"/>
      <c r="N76" s="832"/>
      <c r="O76" s="832"/>
      <c r="P76" s="849">
        <v>5</v>
      </c>
      <c r="Q76" s="849">
        <v>185</v>
      </c>
      <c r="R76" s="837"/>
      <c r="S76" s="850">
        <v>37</v>
      </c>
    </row>
    <row r="77" spans="1:19" ht="14.4" customHeight="1" x14ac:dyDescent="0.3">
      <c r="A77" s="831" t="s">
        <v>3735</v>
      </c>
      <c r="B77" s="832" t="s">
        <v>3736</v>
      </c>
      <c r="C77" s="832" t="s">
        <v>577</v>
      </c>
      <c r="D77" s="832" t="s">
        <v>3719</v>
      </c>
      <c r="E77" s="832" t="s">
        <v>3753</v>
      </c>
      <c r="F77" s="832" t="s">
        <v>3762</v>
      </c>
      <c r="G77" s="832" t="s">
        <v>3764</v>
      </c>
      <c r="H77" s="849">
        <v>1</v>
      </c>
      <c r="I77" s="849">
        <v>37</v>
      </c>
      <c r="J77" s="832"/>
      <c r="K77" s="832">
        <v>37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3735</v>
      </c>
      <c r="B78" s="832" t="s">
        <v>3736</v>
      </c>
      <c r="C78" s="832" t="s">
        <v>577</v>
      </c>
      <c r="D78" s="832" t="s">
        <v>1719</v>
      </c>
      <c r="E78" s="832" t="s">
        <v>3737</v>
      </c>
      <c r="F78" s="832" t="s">
        <v>3738</v>
      </c>
      <c r="G78" s="832" t="s">
        <v>3739</v>
      </c>
      <c r="H78" s="849">
        <v>0.1</v>
      </c>
      <c r="I78" s="849">
        <v>15.1</v>
      </c>
      <c r="J78" s="832">
        <v>0.5</v>
      </c>
      <c r="K78" s="832">
        <v>151</v>
      </c>
      <c r="L78" s="849">
        <v>0.2</v>
      </c>
      <c r="M78" s="849">
        <v>30.2</v>
      </c>
      <c r="N78" s="832">
        <v>1</v>
      </c>
      <c r="O78" s="832">
        <v>151</v>
      </c>
      <c r="P78" s="849">
        <v>0.30000000000000004</v>
      </c>
      <c r="Q78" s="849">
        <v>20.91</v>
      </c>
      <c r="R78" s="837">
        <v>0.6923841059602649</v>
      </c>
      <c r="S78" s="850">
        <v>69.699999999999989</v>
      </c>
    </row>
    <row r="79" spans="1:19" ht="14.4" customHeight="1" x14ac:dyDescent="0.3">
      <c r="A79" s="831" t="s">
        <v>3735</v>
      </c>
      <c r="B79" s="832" t="s">
        <v>3736</v>
      </c>
      <c r="C79" s="832" t="s">
        <v>577</v>
      </c>
      <c r="D79" s="832" t="s">
        <v>1719</v>
      </c>
      <c r="E79" s="832" t="s">
        <v>3737</v>
      </c>
      <c r="F79" s="832" t="s">
        <v>3740</v>
      </c>
      <c r="G79" s="832" t="s">
        <v>3741</v>
      </c>
      <c r="H79" s="849"/>
      <c r="I79" s="849"/>
      <c r="J79" s="832"/>
      <c r="K79" s="832"/>
      <c r="L79" s="849">
        <v>0.2</v>
      </c>
      <c r="M79" s="849">
        <v>50.71</v>
      </c>
      <c r="N79" s="832">
        <v>1</v>
      </c>
      <c r="O79" s="832">
        <v>253.54999999999998</v>
      </c>
      <c r="P79" s="849"/>
      <c r="Q79" s="849"/>
      <c r="R79" s="837"/>
      <c r="S79" s="850"/>
    </row>
    <row r="80" spans="1:19" ht="14.4" customHeight="1" x14ac:dyDescent="0.3">
      <c r="A80" s="831" t="s">
        <v>3735</v>
      </c>
      <c r="B80" s="832" t="s">
        <v>3736</v>
      </c>
      <c r="C80" s="832" t="s">
        <v>577</v>
      </c>
      <c r="D80" s="832" t="s">
        <v>1719</v>
      </c>
      <c r="E80" s="832" t="s">
        <v>3737</v>
      </c>
      <c r="F80" s="832" t="s">
        <v>3747</v>
      </c>
      <c r="G80" s="832" t="s">
        <v>3748</v>
      </c>
      <c r="H80" s="849"/>
      <c r="I80" s="849"/>
      <c r="J80" s="832"/>
      <c r="K80" s="832"/>
      <c r="L80" s="849">
        <v>0.2</v>
      </c>
      <c r="M80" s="849">
        <v>42.01</v>
      </c>
      <c r="N80" s="832">
        <v>1</v>
      </c>
      <c r="O80" s="832">
        <v>210.04999999999998</v>
      </c>
      <c r="P80" s="849"/>
      <c r="Q80" s="849"/>
      <c r="R80" s="837"/>
      <c r="S80" s="850"/>
    </row>
    <row r="81" spans="1:19" ht="14.4" customHeight="1" x14ac:dyDescent="0.3">
      <c r="A81" s="831" t="s">
        <v>3735</v>
      </c>
      <c r="B81" s="832" t="s">
        <v>3736</v>
      </c>
      <c r="C81" s="832" t="s">
        <v>577</v>
      </c>
      <c r="D81" s="832" t="s">
        <v>1719</v>
      </c>
      <c r="E81" s="832" t="s">
        <v>3753</v>
      </c>
      <c r="F81" s="832" t="s">
        <v>3759</v>
      </c>
      <c r="G81" s="832" t="s">
        <v>3760</v>
      </c>
      <c r="H81" s="849">
        <v>7</v>
      </c>
      <c r="I81" s="849">
        <v>581</v>
      </c>
      <c r="J81" s="832">
        <v>7.2164948453608241E-2</v>
      </c>
      <c r="K81" s="832">
        <v>83</v>
      </c>
      <c r="L81" s="849">
        <v>97</v>
      </c>
      <c r="M81" s="849">
        <v>8051</v>
      </c>
      <c r="N81" s="832">
        <v>1</v>
      </c>
      <c r="O81" s="832">
        <v>83</v>
      </c>
      <c r="P81" s="849">
        <v>46</v>
      </c>
      <c r="Q81" s="849">
        <v>3818</v>
      </c>
      <c r="R81" s="837">
        <v>0.47422680412371132</v>
      </c>
      <c r="S81" s="850">
        <v>83</v>
      </c>
    </row>
    <row r="82" spans="1:19" ht="14.4" customHeight="1" x14ac:dyDescent="0.3">
      <c r="A82" s="831" t="s">
        <v>3735</v>
      </c>
      <c r="B82" s="832" t="s">
        <v>3736</v>
      </c>
      <c r="C82" s="832" t="s">
        <v>577</v>
      </c>
      <c r="D82" s="832" t="s">
        <v>1719</v>
      </c>
      <c r="E82" s="832" t="s">
        <v>3753</v>
      </c>
      <c r="F82" s="832" t="s">
        <v>3759</v>
      </c>
      <c r="G82" s="832" t="s">
        <v>3761</v>
      </c>
      <c r="H82" s="849">
        <v>21</v>
      </c>
      <c r="I82" s="849">
        <v>1743</v>
      </c>
      <c r="J82" s="832">
        <v>2.3333333333333335</v>
      </c>
      <c r="K82" s="832">
        <v>83</v>
      </c>
      <c r="L82" s="849">
        <v>9</v>
      </c>
      <c r="M82" s="849">
        <v>747</v>
      </c>
      <c r="N82" s="832">
        <v>1</v>
      </c>
      <c r="O82" s="832">
        <v>83</v>
      </c>
      <c r="P82" s="849">
        <v>3</v>
      </c>
      <c r="Q82" s="849">
        <v>249</v>
      </c>
      <c r="R82" s="837">
        <v>0.33333333333333331</v>
      </c>
      <c r="S82" s="850">
        <v>83</v>
      </c>
    </row>
    <row r="83" spans="1:19" ht="14.4" customHeight="1" x14ac:dyDescent="0.3">
      <c r="A83" s="831" t="s">
        <v>3735</v>
      </c>
      <c r="B83" s="832" t="s">
        <v>3736</v>
      </c>
      <c r="C83" s="832" t="s">
        <v>577</v>
      </c>
      <c r="D83" s="832" t="s">
        <v>1719</v>
      </c>
      <c r="E83" s="832" t="s">
        <v>3753</v>
      </c>
      <c r="F83" s="832" t="s">
        <v>3762</v>
      </c>
      <c r="G83" s="832" t="s">
        <v>3763</v>
      </c>
      <c r="H83" s="849">
        <v>4</v>
      </c>
      <c r="I83" s="849">
        <v>148</v>
      </c>
      <c r="J83" s="832">
        <v>0.13333333333333333</v>
      </c>
      <c r="K83" s="832">
        <v>37</v>
      </c>
      <c r="L83" s="849">
        <v>30</v>
      </c>
      <c r="M83" s="849">
        <v>1110</v>
      </c>
      <c r="N83" s="832">
        <v>1</v>
      </c>
      <c r="O83" s="832">
        <v>37</v>
      </c>
      <c r="P83" s="849">
        <v>9</v>
      </c>
      <c r="Q83" s="849">
        <v>333</v>
      </c>
      <c r="R83" s="837">
        <v>0.3</v>
      </c>
      <c r="S83" s="850">
        <v>37</v>
      </c>
    </row>
    <row r="84" spans="1:19" ht="14.4" customHeight="1" x14ac:dyDescent="0.3">
      <c r="A84" s="831" t="s">
        <v>3735</v>
      </c>
      <c r="B84" s="832" t="s">
        <v>3736</v>
      </c>
      <c r="C84" s="832" t="s">
        <v>577</v>
      </c>
      <c r="D84" s="832" t="s">
        <v>1719</v>
      </c>
      <c r="E84" s="832" t="s">
        <v>3753</v>
      </c>
      <c r="F84" s="832" t="s">
        <v>3762</v>
      </c>
      <c r="G84" s="832" t="s">
        <v>3764</v>
      </c>
      <c r="H84" s="849">
        <v>5</v>
      </c>
      <c r="I84" s="849">
        <v>185</v>
      </c>
      <c r="J84" s="832">
        <v>2.5</v>
      </c>
      <c r="K84" s="832">
        <v>37</v>
      </c>
      <c r="L84" s="849">
        <v>2</v>
      </c>
      <c r="M84" s="849">
        <v>74</v>
      </c>
      <c r="N84" s="832">
        <v>1</v>
      </c>
      <c r="O84" s="832">
        <v>37</v>
      </c>
      <c r="P84" s="849">
        <v>11</v>
      </c>
      <c r="Q84" s="849">
        <v>407</v>
      </c>
      <c r="R84" s="837">
        <v>5.5</v>
      </c>
      <c r="S84" s="850">
        <v>37</v>
      </c>
    </row>
    <row r="85" spans="1:19" ht="14.4" customHeight="1" x14ac:dyDescent="0.3">
      <c r="A85" s="831" t="s">
        <v>3735</v>
      </c>
      <c r="B85" s="832" t="s">
        <v>3736</v>
      </c>
      <c r="C85" s="832" t="s">
        <v>577</v>
      </c>
      <c r="D85" s="832" t="s">
        <v>1719</v>
      </c>
      <c r="E85" s="832" t="s">
        <v>3753</v>
      </c>
      <c r="F85" s="832" t="s">
        <v>3768</v>
      </c>
      <c r="G85" s="832" t="s">
        <v>3769</v>
      </c>
      <c r="H85" s="849">
        <v>1</v>
      </c>
      <c r="I85" s="849">
        <v>5</v>
      </c>
      <c r="J85" s="832"/>
      <c r="K85" s="832">
        <v>5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3735</v>
      </c>
      <c r="B86" s="832" t="s">
        <v>3736</v>
      </c>
      <c r="C86" s="832" t="s">
        <v>577</v>
      </c>
      <c r="D86" s="832" t="s">
        <v>1719</v>
      </c>
      <c r="E86" s="832" t="s">
        <v>3753</v>
      </c>
      <c r="F86" s="832" t="s">
        <v>3787</v>
      </c>
      <c r="G86" s="832" t="s">
        <v>3788</v>
      </c>
      <c r="H86" s="849">
        <v>5</v>
      </c>
      <c r="I86" s="849">
        <v>1255</v>
      </c>
      <c r="J86" s="832">
        <v>0.10416666666666667</v>
      </c>
      <c r="K86" s="832">
        <v>251</v>
      </c>
      <c r="L86" s="849">
        <v>48</v>
      </c>
      <c r="M86" s="849">
        <v>12048</v>
      </c>
      <c r="N86" s="832">
        <v>1</v>
      </c>
      <c r="O86" s="832">
        <v>251</v>
      </c>
      <c r="P86" s="849">
        <v>26</v>
      </c>
      <c r="Q86" s="849">
        <v>6552</v>
      </c>
      <c r="R86" s="837">
        <v>0.54382470119521908</v>
      </c>
      <c r="S86" s="850">
        <v>252</v>
      </c>
    </row>
    <row r="87" spans="1:19" ht="14.4" customHeight="1" x14ac:dyDescent="0.3">
      <c r="A87" s="831" t="s">
        <v>3735</v>
      </c>
      <c r="B87" s="832" t="s">
        <v>3736</v>
      </c>
      <c r="C87" s="832" t="s">
        <v>577</v>
      </c>
      <c r="D87" s="832" t="s">
        <v>1719</v>
      </c>
      <c r="E87" s="832" t="s">
        <v>3753</v>
      </c>
      <c r="F87" s="832" t="s">
        <v>3787</v>
      </c>
      <c r="G87" s="832" t="s">
        <v>3789</v>
      </c>
      <c r="H87" s="849">
        <v>12</v>
      </c>
      <c r="I87" s="849">
        <v>3012</v>
      </c>
      <c r="J87" s="832">
        <v>6</v>
      </c>
      <c r="K87" s="832">
        <v>251</v>
      </c>
      <c r="L87" s="849">
        <v>2</v>
      </c>
      <c r="M87" s="849">
        <v>502</v>
      </c>
      <c r="N87" s="832">
        <v>1</v>
      </c>
      <c r="O87" s="832">
        <v>251</v>
      </c>
      <c r="P87" s="849">
        <v>2</v>
      </c>
      <c r="Q87" s="849">
        <v>504</v>
      </c>
      <c r="R87" s="837">
        <v>1.0039840637450199</v>
      </c>
      <c r="S87" s="850">
        <v>252</v>
      </c>
    </row>
    <row r="88" spans="1:19" ht="14.4" customHeight="1" x14ac:dyDescent="0.3">
      <c r="A88" s="831" t="s">
        <v>3735</v>
      </c>
      <c r="B88" s="832" t="s">
        <v>3736</v>
      </c>
      <c r="C88" s="832" t="s">
        <v>577</v>
      </c>
      <c r="D88" s="832" t="s">
        <v>1719</v>
      </c>
      <c r="E88" s="832" t="s">
        <v>3753</v>
      </c>
      <c r="F88" s="832" t="s">
        <v>3790</v>
      </c>
      <c r="G88" s="832" t="s">
        <v>3791</v>
      </c>
      <c r="H88" s="849">
        <v>29</v>
      </c>
      <c r="I88" s="849">
        <v>3654</v>
      </c>
      <c r="J88" s="832">
        <v>0.19333333333333333</v>
      </c>
      <c r="K88" s="832">
        <v>126</v>
      </c>
      <c r="L88" s="849">
        <v>150</v>
      </c>
      <c r="M88" s="849">
        <v>18900</v>
      </c>
      <c r="N88" s="832">
        <v>1</v>
      </c>
      <c r="O88" s="832">
        <v>126</v>
      </c>
      <c r="P88" s="849">
        <v>61</v>
      </c>
      <c r="Q88" s="849">
        <v>7747</v>
      </c>
      <c r="R88" s="837">
        <v>0.40989417989417987</v>
      </c>
      <c r="S88" s="850">
        <v>127</v>
      </c>
    </row>
    <row r="89" spans="1:19" ht="14.4" customHeight="1" x14ac:dyDescent="0.3">
      <c r="A89" s="831" t="s">
        <v>3735</v>
      </c>
      <c r="B89" s="832" t="s">
        <v>3736</v>
      </c>
      <c r="C89" s="832" t="s">
        <v>577</v>
      </c>
      <c r="D89" s="832" t="s">
        <v>1719</v>
      </c>
      <c r="E89" s="832" t="s">
        <v>3753</v>
      </c>
      <c r="F89" s="832" t="s">
        <v>3790</v>
      </c>
      <c r="G89" s="832" t="s">
        <v>3792</v>
      </c>
      <c r="H89" s="849">
        <v>79</v>
      </c>
      <c r="I89" s="849">
        <v>9954</v>
      </c>
      <c r="J89" s="832">
        <v>7.1818181818181817</v>
      </c>
      <c r="K89" s="832">
        <v>126</v>
      </c>
      <c r="L89" s="849">
        <v>11</v>
      </c>
      <c r="M89" s="849">
        <v>1386</v>
      </c>
      <c r="N89" s="832">
        <v>1</v>
      </c>
      <c r="O89" s="832">
        <v>126</v>
      </c>
      <c r="P89" s="849">
        <v>3</v>
      </c>
      <c r="Q89" s="849">
        <v>381</v>
      </c>
      <c r="R89" s="837">
        <v>0.27489177489177491</v>
      </c>
      <c r="S89" s="850">
        <v>127</v>
      </c>
    </row>
    <row r="90" spans="1:19" ht="14.4" customHeight="1" x14ac:dyDescent="0.3">
      <c r="A90" s="831" t="s">
        <v>3735</v>
      </c>
      <c r="B90" s="832" t="s">
        <v>3736</v>
      </c>
      <c r="C90" s="832" t="s">
        <v>577</v>
      </c>
      <c r="D90" s="832" t="s">
        <v>1719</v>
      </c>
      <c r="E90" s="832" t="s">
        <v>3753</v>
      </c>
      <c r="F90" s="832" t="s">
        <v>3802</v>
      </c>
      <c r="G90" s="832" t="s">
        <v>3803</v>
      </c>
      <c r="H90" s="849"/>
      <c r="I90" s="849"/>
      <c r="J90" s="832"/>
      <c r="K90" s="832"/>
      <c r="L90" s="849">
        <v>1</v>
      </c>
      <c r="M90" s="849">
        <v>679</v>
      </c>
      <c r="N90" s="832">
        <v>1</v>
      </c>
      <c r="O90" s="832">
        <v>679</v>
      </c>
      <c r="P90" s="849"/>
      <c r="Q90" s="849"/>
      <c r="R90" s="837"/>
      <c r="S90" s="850"/>
    </row>
    <row r="91" spans="1:19" ht="14.4" customHeight="1" x14ac:dyDescent="0.3">
      <c r="A91" s="831" t="s">
        <v>3735</v>
      </c>
      <c r="B91" s="832" t="s">
        <v>3736</v>
      </c>
      <c r="C91" s="832" t="s">
        <v>577</v>
      </c>
      <c r="D91" s="832" t="s">
        <v>1719</v>
      </c>
      <c r="E91" s="832" t="s">
        <v>3753</v>
      </c>
      <c r="F91" s="832" t="s">
        <v>3808</v>
      </c>
      <c r="G91" s="832" t="s">
        <v>3809</v>
      </c>
      <c r="H91" s="849">
        <v>122</v>
      </c>
      <c r="I91" s="849">
        <v>4066.6800000000003</v>
      </c>
      <c r="J91" s="832">
        <v>0.6039617782556651</v>
      </c>
      <c r="K91" s="832">
        <v>33.33344262295082</v>
      </c>
      <c r="L91" s="849">
        <v>202</v>
      </c>
      <c r="M91" s="849">
        <v>6733.34</v>
      </c>
      <c r="N91" s="832">
        <v>1</v>
      </c>
      <c r="O91" s="832">
        <v>33.333366336633667</v>
      </c>
      <c r="P91" s="849">
        <v>84</v>
      </c>
      <c r="Q91" s="849">
        <v>2800</v>
      </c>
      <c r="R91" s="837">
        <v>0.41584117243448271</v>
      </c>
      <c r="S91" s="850">
        <v>33.333333333333336</v>
      </c>
    </row>
    <row r="92" spans="1:19" ht="14.4" customHeight="1" x14ac:dyDescent="0.3">
      <c r="A92" s="831" t="s">
        <v>3735</v>
      </c>
      <c r="B92" s="832" t="s">
        <v>3736</v>
      </c>
      <c r="C92" s="832" t="s">
        <v>577</v>
      </c>
      <c r="D92" s="832" t="s">
        <v>1719</v>
      </c>
      <c r="E92" s="832" t="s">
        <v>3753</v>
      </c>
      <c r="F92" s="832" t="s">
        <v>3808</v>
      </c>
      <c r="G92" s="832" t="s">
        <v>3810</v>
      </c>
      <c r="H92" s="849">
        <v>2</v>
      </c>
      <c r="I92" s="849">
        <v>66.67</v>
      </c>
      <c r="J92" s="832"/>
      <c r="K92" s="832">
        <v>33.335000000000001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3735</v>
      </c>
      <c r="B93" s="832" t="s">
        <v>3736</v>
      </c>
      <c r="C93" s="832" t="s">
        <v>577</v>
      </c>
      <c r="D93" s="832" t="s">
        <v>1719</v>
      </c>
      <c r="E93" s="832" t="s">
        <v>3753</v>
      </c>
      <c r="F93" s="832" t="s">
        <v>3817</v>
      </c>
      <c r="G93" s="832" t="s">
        <v>3818</v>
      </c>
      <c r="H93" s="849"/>
      <c r="I93" s="849"/>
      <c r="J93" s="832"/>
      <c r="K93" s="832"/>
      <c r="L93" s="849">
        <v>1</v>
      </c>
      <c r="M93" s="849">
        <v>37</v>
      </c>
      <c r="N93" s="832">
        <v>1</v>
      </c>
      <c r="O93" s="832">
        <v>37</v>
      </c>
      <c r="P93" s="849"/>
      <c r="Q93" s="849"/>
      <c r="R93" s="837"/>
      <c r="S93" s="850"/>
    </row>
    <row r="94" spans="1:19" ht="14.4" customHeight="1" x14ac:dyDescent="0.3">
      <c r="A94" s="831" t="s">
        <v>3735</v>
      </c>
      <c r="B94" s="832" t="s">
        <v>3736</v>
      </c>
      <c r="C94" s="832" t="s">
        <v>577</v>
      </c>
      <c r="D94" s="832" t="s">
        <v>1719</v>
      </c>
      <c r="E94" s="832" t="s">
        <v>3753</v>
      </c>
      <c r="F94" s="832" t="s">
        <v>3820</v>
      </c>
      <c r="G94" s="832" t="s">
        <v>3821</v>
      </c>
      <c r="H94" s="849">
        <v>1</v>
      </c>
      <c r="I94" s="849">
        <v>86</v>
      </c>
      <c r="J94" s="832">
        <v>0.33333333333333331</v>
      </c>
      <c r="K94" s="832">
        <v>86</v>
      </c>
      <c r="L94" s="849">
        <v>3</v>
      </c>
      <c r="M94" s="849">
        <v>258</v>
      </c>
      <c r="N94" s="832">
        <v>1</v>
      </c>
      <c r="O94" s="832">
        <v>86</v>
      </c>
      <c r="P94" s="849">
        <v>3</v>
      </c>
      <c r="Q94" s="849">
        <v>258</v>
      </c>
      <c r="R94" s="837">
        <v>1</v>
      </c>
      <c r="S94" s="850">
        <v>86</v>
      </c>
    </row>
    <row r="95" spans="1:19" ht="14.4" customHeight="1" x14ac:dyDescent="0.3">
      <c r="A95" s="831" t="s">
        <v>3735</v>
      </c>
      <c r="B95" s="832" t="s">
        <v>3736</v>
      </c>
      <c r="C95" s="832" t="s">
        <v>577</v>
      </c>
      <c r="D95" s="832" t="s">
        <v>1719</v>
      </c>
      <c r="E95" s="832" t="s">
        <v>3753</v>
      </c>
      <c r="F95" s="832" t="s">
        <v>3836</v>
      </c>
      <c r="G95" s="832" t="s">
        <v>3837</v>
      </c>
      <c r="H95" s="849">
        <v>1</v>
      </c>
      <c r="I95" s="849">
        <v>1063</v>
      </c>
      <c r="J95" s="832"/>
      <c r="K95" s="832">
        <v>1063</v>
      </c>
      <c r="L95" s="849"/>
      <c r="M95" s="849"/>
      <c r="N95" s="832"/>
      <c r="O95" s="832"/>
      <c r="P95" s="849">
        <v>1</v>
      </c>
      <c r="Q95" s="849">
        <v>1064</v>
      </c>
      <c r="R95" s="837"/>
      <c r="S95" s="850">
        <v>1064</v>
      </c>
    </row>
    <row r="96" spans="1:19" ht="14.4" customHeight="1" x14ac:dyDescent="0.3">
      <c r="A96" s="831" t="s">
        <v>3735</v>
      </c>
      <c r="B96" s="832" t="s">
        <v>3736</v>
      </c>
      <c r="C96" s="832" t="s">
        <v>577</v>
      </c>
      <c r="D96" s="832" t="s">
        <v>1719</v>
      </c>
      <c r="E96" s="832" t="s">
        <v>3753</v>
      </c>
      <c r="F96" s="832" t="s">
        <v>3838</v>
      </c>
      <c r="G96" s="832" t="s">
        <v>3839</v>
      </c>
      <c r="H96" s="849"/>
      <c r="I96" s="849"/>
      <c r="J96" s="832"/>
      <c r="K96" s="832"/>
      <c r="L96" s="849">
        <v>1</v>
      </c>
      <c r="M96" s="849">
        <v>373</v>
      </c>
      <c r="N96" s="832">
        <v>1</v>
      </c>
      <c r="O96" s="832">
        <v>373</v>
      </c>
      <c r="P96" s="849"/>
      <c r="Q96" s="849"/>
      <c r="R96" s="837"/>
      <c r="S96" s="850"/>
    </row>
    <row r="97" spans="1:19" ht="14.4" customHeight="1" x14ac:dyDescent="0.3">
      <c r="A97" s="831" t="s">
        <v>3735</v>
      </c>
      <c r="B97" s="832" t="s">
        <v>3736</v>
      </c>
      <c r="C97" s="832" t="s">
        <v>577</v>
      </c>
      <c r="D97" s="832" t="s">
        <v>1719</v>
      </c>
      <c r="E97" s="832" t="s">
        <v>3753</v>
      </c>
      <c r="F97" s="832" t="s">
        <v>3844</v>
      </c>
      <c r="G97" s="832" t="s">
        <v>3846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116</v>
      </c>
      <c r="R97" s="837"/>
      <c r="S97" s="850">
        <v>116</v>
      </c>
    </row>
    <row r="98" spans="1:19" ht="14.4" customHeight="1" x14ac:dyDescent="0.3">
      <c r="A98" s="831" t="s">
        <v>3735</v>
      </c>
      <c r="B98" s="832" t="s">
        <v>3736</v>
      </c>
      <c r="C98" s="832" t="s">
        <v>577</v>
      </c>
      <c r="D98" s="832" t="s">
        <v>1719</v>
      </c>
      <c r="E98" s="832" t="s">
        <v>3753</v>
      </c>
      <c r="F98" s="832" t="s">
        <v>3849</v>
      </c>
      <c r="G98" s="832" t="s">
        <v>3850</v>
      </c>
      <c r="H98" s="849">
        <v>1</v>
      </c>
      <c r="I98" s="849">
        <v>183</v>
      </c>
      <c r="J98" s="832"/>
      <c r="K98" s="832">
        <v>183</v>
      </c>
      <c r="L98" s="849"/>
      <c r="M98" s="849"/>
      <c r="N98" s="832"/>
      <c r="O98" s="832"/>
      <c r="P98" s="849">
        <v>1</v>
      </c>
      <c r="Q98" s="849">
        <v>375</v>
      </c>
      <c r="R98" s="837"/>
      <c r="S98" s="850">
        <v>375</v>
      </c>
    </row>
    <row r="99" spans="1:19" ht="14.4" customHeight="1" x14ac:dyDescent="0.3">
      <c r="A99" s="831" t="s">
        <v>3735</v>
      </c>
      <c r="B99" s="832" t="s">
        <v>3736</v>
      </c>
      <c r="C99" s="832" t="s">
        <v>577</v>
      </c>
      <c r="D99" s="832" t="s">
        <v>1719</v>
      </c>
      <c r="E99" s="832" t="s">
        <v>3753</v>
      </c>
      <c r="F99" s="832" t="s">
        <v>3866</v>
      </c>
      <c r="G99" s="832" t="s">
        <v>3867</v>
      </c>
      <c r="H99" s="849"/>
      <c r="I99" s="849"/>
      <c r="J99" s="832"/>
      <c r="K99" s="832"/>
      <c r="L99" s="849">
        <v>1</v>
      </c>
      <c r="M99" s="849">
        <v>120</v>
      </c>
      <c r="N99" s="832">
        <v>1</v>
      </c>
      <c r="O99" s="832">
        <v>120</v>
      </c>
      <c r="P99" s="849">
        <v>1</v>
      </c>
      <c r="Q99" s="849">
        <v>181</v>
      </c>
      <c r="R99" s="837">
        <v>1.5083333333333333</v>
      </c>
      <c r="S99" s="850">
        <v>181</v>
      </c>
    </row>
    <row r="100" spans="1:19" ht="14.4" customHeight="1" x14ac:dyDescent="0.3">
      <c r="A100" s="831" t="s">
        <v>3735</v>
      </c>
      <c r="B100" s="832" t="s">
        <v>3736</v>
      </c>
      <c r="C100" s="832" t="s">
        <v>577</v>
      </c>
      <c r="D100" s="832" t="s">
        <v>1720</v>
      </c>
      <c r="E100" s="832" t="s">
        <v>3753</v>
      </c>
      <c r="F100" s="832" t="s">
        <v>3762</v>
      </c>
      <c r="G100" s="832" t="s">
        <v>3763</v>
      </c>
      <c r="H100" s="849"/>
      <c r="I100" s="849"/>
      <c r="J100" s="832"/>
      <c r="K100" s="832"/>
      <c r="L100" s="849"/>
      <c r="M100" s="849"/>
      <c r="N100" s="832"/>
      <c r="O100" s="832"/>
      <c r="P100" s="849">
        <v>3</v>
      </c>
      <c r="Q100" s="849">
        <v>111</v>
      </c>
      <c r="R100" s="837"/>
      <c r="S100" s="850">
        <v>37</v>
      </c>
    </row>
    <row r="101" spans="1:19" ht="14.4" customHeight="1" x14ac:dyDescent="0.3">
      <c r="A101" s="831" t="s">
        <v>3735</v>
      </c>
      <c r="B101" s="832" t="s">
        <v>3736</v>
      </c>
      <c r="C101" s="832" t="s">
        <v>577</v>
      </c>
      <c r="D101" s="832" t="s">
        <v>1721</v>
      </c>
      <c r="E101" s="832" t="s">
        <v>3753</v>
      </c>
      <c r="F101" s="832" t="s">
        <v>3759</v>
      </c>
      <c r="G101" s="832" t="s">
        <v>3760</v>
      </c>
      <c r="H101" s="849">
        <v>1</v>
      </c>
      <c r="I101" s="849">
        <v>83</v>
      </c>
      <c r="J101" s="832"/>
      <c r="K101" s="832">
        <v>83</v>
      </c>
      <c r="L101" s="849"/>
      <c r="M101" s="849"/>
      <c r="N101" s="832"/>
      <c r="O101" s="832"/>
      <c r="P101" s="849">
        <v>1</v>
      </c>
      <c r="Q101" s="849">
        <v>83</v>
      </c>
      <c r="R101" s="837"/>
      <c r="S101" s="850">
        <v>83</v>
      </c>
    </row>
    <row r="102" spans="1:19" ht="14.4" customHeight="1" x14ac:dyDescent="0.3">
      <c r="A102" s="831" t="s">
        <v>3735</v>
      </c>
      <c r="B102" s="832" t="s">
        <v>3736</v>
      </c>
      <c r="C102" s="832" t="s">
        <v>577</v>
      </c>
      <c r="D102" s="832" t="s">
        <v>1721</v>
      </c>
      <c r="E102" s="832" t="s">
        <v>3753</v>
      </c>
      <c r="F102" s="832" t="s">
        <v>3759</v>
      </c>
      <c r="G102" s="832" t="s">
        <v>3761</v>
      </c>
      <c r="H102" s="849"/>
      <c r="I102" s="849"/>
      <c r="J102" s="832"/>
      <c r="K102" s="832"/>
      <c r="L102" s="849">
        <v>1</v>
      </c>
      <c r="M102" s="849">
        <v>83</v>
      </c>
      <c r="N102" s="832">
        <v>1</v>
      </c>
      <c r="O102" s="832">
        <v>83</v>
      </c>
      <c r="P102" s="849">
        <v>1</v>
      </c>
      <c r="Q102" s="849">
        <v>83</v>
      </c>
      <c r="R102" s="837">
        <v>1</v>
      </c>
      <c r="S102" s="850">
        <v>83</v>
      </c>
    </row>
    <row r="103" spans="1:19" ht="14.4" customHeight="1" x14ac:dyDescent="0.3">
      <c r="A103" s="831" t="s">
        <v>3735</v>
      </c>
      <c r="B103" s="832" t="s">
        <v>3736</v>
      </c>
      <c r="C103" s="832" t="s">
        <v>577</v>
      </c>
      <c r="D103" s="832" t="s">
        <v>1721</v>
      </c>
      <c r="E103" s="832" t="s">
        <v>3753</v>
      </c>
      <c r="F103" s="832" t="s">
        <v>3762</v>
      </c>
      <c r="G103" s="832" t="s">
        <v>3763</v>
      </c>
      <c r="H103" s="849"/>
      <c r="I103" s="849"/>
      <c r="J103" s="832"/>
      <c r="K103" s="832"/>
      <c r="L103" s="849">
        <v>2</v>
      </c>
      <c r="M103" s="849">
        <v>74</v>
      </c>
      <c r="N103" s="832">
        <v>1</v>
      </c>
      <c r="O103" s="832">
        <v>37</v>
      </c>
      <c r="P103" s="849"/>
      <c r="Q103" s="849"/>
      <c r="R103" s="837"/>
      <c r="S103" s="850"/>
    </row>
    <row r="104" spans="1:19" ht="14.4" customHeight="1" x14ac:dyDescent="0.3">
      <c r="A104" s="831" t="s">
        <v>3735</v>
      </c>
      <c r="B104" s="832" t="s">
        <v>3736</v>
      </c>
      <c r="C104" s="832" t="s">
        <v>577</v>
      </c>
      <c r="D104" s="832" t="s">
        <v>1721</v>
      </c>
      <c r="E104" s="832" t="s">
        <v>3753</v>
      </c>
      <c r="F104" s="832" t="s">
        <v>3762</v>
      </c>
      <c r="G104" s="832" t="s">
        <v>3764</v>
      </c>
      <c r="H104" s="849"/>
      <c r="I104" s="849"/>
      <c r="J104" s="832"/>
      <c r="K104" s="832"/>
      <c r="L104" s="849">
        <v>1</v>
      </c>
      <c r="M104" s="849">
        <v>37</v>
      </c>
      <c r="N104" s="832">
        <v>1</v>
      </c>
      <c r="O104" s="832">
        <v>37</v>
      </c>
      <c r="P104" s="849">
        <v>1</v>
      </c>
      <c r="Q104" s="849">
        <v>37</v>
      </c>
      <c r="R104" s="837">
        <v>1</v>
      </c>
      <c r="S104" s="850">
        <v>37</v>
      </c>
    </row>
    <row r="105" spans="1:19" ht="14.4" customHeight="1" x14ac:dyDescent="0.3">
      <c r="A105" s="831" t="s">
        <v>3735</v>
      </c>
      <c r="B105" s="832" t="s">
        <v>3736</v>
      </c>
      <c r="C105" s="832" t="s">
        <v>577</v>
      </c>
      <c r="D105" s="832" t="s">
        <v>1721</v>
      </c>
      <c r="E105" s="832" t="s">
        <v>3753</v>
      </c>
      <c r="F105" s="832" t="s">
        <v>3765</v>
      </c>
      <c r="G105" s="832" t="s">
        <v>3766</v>
      </c>
      <c r="H105" s="849">
        <v>12</v>
      </c>
      <c r="I105" s="849">
        <v>120</v>
      </c>
      <c r="J105" s="832">
        <v>1.7142857142857142</v>
      </c>
      <c r="K105" s="832">
        <v>10</v>
      </c>
      <c r="L105" s="849">
        <v>7</v>
      </c>
      <c r="M105" s="849">
        <v>70</v>
      </c>
      <c r="N105" s="832">
        <v>1</v>
      </c>
      <c r="O105" s="832">
        <v>10</v>
      </c>
      <c r="P105" s="849">
        <v>9</v>
      </c>
      <c r="Q105" s="849">
        <v>90</v>
      </c>
      <c r="R105" s="837">
        <v>1.2857142857142858</v>
      </c>
      <c r="S105" s="850">
        <v>10</v>
      </c>
    </row>
    <row r="106" spans="1:19" ht="14.4" customHeight="1" x14ac:dyDescent="0.3">
      <c r="A106" s="831" t="s">
        <v>3735</v>
      </c>
      <c r="B106" s="832" t="s">
        <v>3736</v>
      </c>
      <c r="C106" s="832" t="s">
        <v>577</v>
      </c>
      <c r="D106" s="832" t="s">
        <v>1721</v>
      </c>
      <c r="E106" s="832" t="s">
        <v>3753</v>
      </c>
      <c r="F106" s="832" t="s">
        <v>3765</v>
      </c>
      <c r="G106" s="832" t="s">
        <v>3767</v>
      </c>
      <c r="H106" s="849"/>
      <c r="I106" s="849"/>
      <c r="J106" s="832"/>
      <c r="K106" s="832"/>
      <c r="L106" s="849">
        <v>5</v>
      </c>
      <c r="M106" s="849">
        <v>50</v>
      </c>
      <c r="N106" s="832">
        <v>1</v>
      </c>
      <c r="O106" s="832">
        <v>10</v>
      </c>
      <c r="P106" s="849">
        <v>2</v>
      </c>
      <c r="Q106" s="849">
        <v>20</v>
      </c>
      <c r="R106" s="837">
        <v>0.4</v>
      </c>
      <c r="S106" s="850">
        <v>10</v>
      </c>
    </row>
    <row r="107" spans="1:19" ht="14.4" customHeight="1" x14ac:dyDescent="0.3">
      <c r="A107" s="831" t="s">
        <v>3735</v>
      </c>
      <c r="B107" s="832" t="s">
        <v>3736</v>
      </c>
      <c r="C107" s="832" t="s">
        <v>577</v>
      </c>
      <c r="D107" s="832" t="s">
        <v>1721</v>
      </c>
      <c r="E107" s="832" t="s">
        <v>3753</v>
      </c>
      <c r="F107" s="832" t="s">
        <v>3778</v>
      </c>
      <c r="G107" s="832" t="s">
        <v>3779</v>
      </c>
      <c r="H107" s="849"/>
      <c r="I107" s="849"/>
      <c r="J107" s="832"/>
      <c r="K107" s="832"/>
      <c r="L107" s="849">
        <v>1</v>
      </c>
      <c r="M107" s="849">
        <v>392</v>
      </c>
      <c r="N107" s="832">
        <v>1</v>
      </c>
      <c r="O107" s="832">
        <v>392</v>
      </c>
      <c r="P107" s="849"/>
      <c r="Q107" s="849"/>
      <c r="R107" s="837"/>
      <c r="S107" s="850"/>
    </row>
    <row r="108" spans="1:19" ht="14.4" customHeight="1" x14ac:dyDescent="0.3">
      <c r="A108" s="831" t="s">
        <v>3735</v>
      </c>
      <c r="B108" s="832" t="s">
        <v>3736</v>
      </c>
      <c r="C108" s="832" t="s">
        <v>577</v>
      </c>
      <c r="D108" s="832" t="s">
        <v>1721</v>
      </c>
      <c r="E108" s="832" t="s">
        <v>3753</v>
      </c>
      <c r="F108" s="832" t="s">
        <v>3787</v>
      </c>
      <c r="G108" s="832" t="s">
        <v>3788</v>
      </c>
      <c r="H108" s="849">
        <v>26</v>
      </c>
      <c r="I108" s="849">
        <v>6526</v>
      </c>
      <c r="J108" s="832">
        <v>0.9285714285714286</v>
      </c>
      <c r="K108" s="832">
        <v>251</v>
      </c>
      <c r="L108" s="849">
        <v>28</v>
      </c>
      <c r="M108" s="849">
        <v>7028</v>
      </c>
      <c r="N108" s="832">
        <v>1</v>
      </c>
      <c r="O108" s="832">
        <v>251</v>
      </c>
      <c r="P108" s="849">
        <v>36</v>
      </c>
      <c r="Q108" s="849">
        <v>9072</v>
      </c>
      <c r="R108" s="837">
        <v>1.2908366533864541</v>
      </c>
      <c r="S108" s="850">
        <v>252</v>
      </c>
    </row>
    <row r="109" spans="1:19" ht="14.4" customHeight="1" x14ac:dyDescent="0.3">
      <c r="A109" s="831" t="s">
        <v>3735</v>
      </c>
      <c r="B109" s="832" t="s">
        <v>3736</v>
      </c>
      <c r="C109" s="832" t="s">
        <v>577</v>
      </c>
      <c r="D109" s="832" t="s">
        <v>1721</v>
      </c>
      <c r="E109" s="832" t="s">
        <v>3753</v>
      </c>
      <c r="F109" s="832" t="s">
        <v>3787</v>
      </c>
      <c r="G109" s="832" t="s">
        <v>3789</v>
      </c>
      <c r="H109" s="849">
        <v>13</v>
      </c>
      <c r="I109" s="849">
        <v>3263</v>
      </c>
      <c r="J109" s="832">
        <v>0.54166666666666663</v>
      </c>
      <c r="K109" s="832">
        <v>251</v>
      </c>
      <c r="L109" s="849">
        <v>24</v>
      </c>
      <c r="M109" s="849">
        <v>6024</v>
      </c>
      <c r="N109" s="832">
        <v>1</v>
      </c>
      <c r="O109" s="832">
        <v>251</v>
      </c>
      <c r="P109" s="849">
        <v>57</v>
      </c>
      <c r="Q109" s="849">
        <v>14364</v>
      </c>
      <c r="R109" s="837">
        <v>2.3844621513944224</v>
      </c>
      <c r="S109" s="850">
        <v>252</v>
      </c>
    </row>
    <row r="110" spans="1:19" ht="14.4" customHeight="1" x14ac:dyDescent="0.3">
      <c r="A110" s="831" t="s">
        <v>3735</v>
      </c>
      <c r="B110" s="832" t="s">
        <v>3736</v>
      </c>
      <c r="C110" s="832" t="s">
        <v>577</v>
      </c>
      <c r="D110" s="832" t="s">
        <v>1721</v>
      </c>
      <c r="E110" s="832" t="s">
        <v>3753</v>
      </c>
      <c r="F110" s="832" t="s">
        <v>3790</v>
      </c>
      <c r="G110" s="832" t="s">
        <v>3791</v>
      </c>
      <c r="H110" s="849">
        <v>46</v>
      </c>
      <c r="I110" s="849">
        <v>5796</v>
      </c>
      <c r="J110" s="832">
        <v>1.4838709677419355</v>
      </c>
      <c r="K110" s="832">
        <v>126</v>
      </c>
      <c r="L110" s="849">
        <v>31</v>
      </c>
      <c r="M110" s="849">
        <v>3906</v>
      </c>
      <c r="N110" s="832">
        <v>1</v>
      </c>
      <c r="O110" s="832">
        <v>126</v>
      </c>
      <c r="P110" s="849">
        <v>31</v>
      </c>
      <c r="Q110" s="849">
        <v>3937</v>
      </c>
      <c r="R110" s="837">
        <v>1.0079365079365079</v>
      </c>
      <c r="S110" s="850">
        <v>127</v>
      </c>
    </row>
    <row r="111" spans="1:19" ht="14.4" customHeight="1" x14ac:dyDescent="0.3">
      <c r="A111" s="831" t="s">
        <v>3735</v>
      </c>
      <c r="B111" s="832" t="s">
        <v>3736</v>
      </c>
      <c r="C111" s="832" t="s">
        <v>577</v>
      </c>
      <c r="D111" s="832" t="s">
        <v>1721</v>
      </c>
      <c r="E111" s="832" t="s">
        <v>3753</v>
      </c>
      <c r="F111" s="832" t="s">
        <v>3790</v>
      </c>
      <c r="G111" s="832" t="s">
        <v>3792</v>
      </c>
      <c r="H111" s="849">
        <v>47</v>
      </c>
      <c r="I111" s="849">
        <v>5922</v>
      </c>
      <c r="J111" s="832">
        <v>1.175</v>
      </c>
      <c r="K111" s="832">
        <v>126</v>
      </c>
      <c r="L111" s="849">
        <v>40</v>
      </c>
      <c r="M111" s="849">
        <v>5040</v>
      </c>
      <c r="N111" s="832">
        <v>1</v>
      </c>
      <c r="O111" s="832">
        <v>126</v>
      </c>
      <c r="P111" s="849"/>
      <c r="Q111" s="849"/>
      <c r="R111" s="837"/>
      <c r="S111" s="850"/>
    </row>
    <row r="112" spans="1:19" ht="14.4" customHeight="1" x14ac:dyDescent="0.3">
      <c r="A112" s="831" t="s">
        <v>3735</v>
      </c>
      <c r="B112" s="832" t="s">
        <v>3736</v>
      </c>
      <c r="C112" s="832" t="s">
        <v>577</v>
      </c>
      <c r="D112" s="832" t="s">
        <v>1721</v>
      </c>
      <c r="E112" s="832" t="s">
        <v>3753</v>
      </c>
      <c r="F112" s="832" t="s">
        <v>3808</v>
      </c>
      <c r="G112" s="832" t="s">
        <v>3809</v>
      </c>
      <c r="H112" s="849">
        <v>131</v>
      </c>
      <c r="I112" s="849">
        <v>4366.66</v>
      </c>
      <c r="J112" s="832">
        <v>1.0650364267404224</v>
      </c>
      <c r="K112" s="832">
        <v>33.333282442748093</v>
      </c>
      <c r="L112" s="849">
        <v>123</v>
      </c>
      <c r="M112" s="849">
        <v>4100.01</v>
      </c>
      <c r="N112" s="832">
        <v>1</v>
      </c>
      <c r="O112" s="832">
        <v>33.333414634146344</v>
      </c>
      <c r="P112" s="849">
        <v>123</v>
      </c>
      <c r="Q112" s="849">
        <v>4099.99</v>
      </c>
      <c r="R112" s="837">
        <v>0.99999512196311702</v>
      </c>
      <c r="S112" s="850">
        <v>33.333252032520321</v>
      </c>
    </row>
    <row r="113" spans="1:19" ht="14.4" customHeight="1" x14ac:dyDescent="0.3">
      <c r="A113" s="831" t="s">
        <v>3735</v>
      </c>
      <c r="B113" s="832" t="s">
        <v>3736</v>
      </c>
      <c r="C113" s="832" t="s">
        <v>577</v>
      </c>
      <c r="D113" s="832" t="s">
        <v>1721</v>
      </c>
      <c r="E113" s="832" t="s">
        <v>3753</v>
      </c>
      <c r="F113" s="832" t="s">
        <v>3814</v>
      </c>
      <c r="G113" s="832" t="s">
        <v>3815</v>
      </c>
      <c r="H113" s="849"/>
      <c r="I113" s="849"/>
      <c r="J113" s="832"/>
      <c r="K113" s="832"/>
      <c r="L113" s="849">
        <v>1</v>
      </c>
      <c r="M113" s="849">
        <v>172</v>
      </c>
      <c r="N113" s="832">
        <v>1</v>
      </c>
      <c r="O113" s="832">
        <v>172</v>
      </c>
      <c r="P113" s="849"/>
      <c r="Q113" s="849"/>
      <c r="R113" s="837"/>
      <c r="S113" s="850"/>
    </row>
    <row r="114" spans="1:19" ht="14.4" customHeight="1" x14ac:dyDescent="0.3">
      <c r="A114" s="831" t="s">
        <v>3735</v>
      </c>
      <c r="B114" s="832" t="s">
        <v>3736</v>
      </c>
      <c r="C114" s="832" t="s">
        <v>577</v>
      </c>
      <c r="D114" s="832" t="s">
        <v>1721</v>
      </c>
      <c r="E114" s="832" t="s">
        <v>3753</v>
      </c>
      <c r="F114" s="832" t="s">
        <v>3814</v>
      </c>
      <c r="G114" s="832" t="s">
        <v>3816</v>
      </c>
      <c r="H114" s="849">
        <v>9</v>
      </c>
      <c r="I114" s="849">
        <v>1548</v>
      </c>
      <c r="J114" s="832">
        <v>1.2857142857142858</v>
      </c>
      <c r="K114" s="832">
        <v>172</v>
      </c>
      <c r="L114" s="849">
        <v>7</v>
      </c>
      <c r="M114" s="849">
        <v>1204</v>
      </c>
      <c r="N114" s="832">
        <v>1</v>
      </c>
      <c r="O114" s="832">
        <v>172</v>
      </c>
      <c r="P114" s="849">
        <v>14</v>
      </c>
      <c r="Q114" s="849">
        <v>2408</v>
      </c>
      <c r="R114" s="837">
        <v>2</v>
      </c>
      <c r="S114" s="850">
        <v>172</v>
      </c>
    </row>
    <row r="115" spans="1:19" ht="14.4" customHeight="1" x14ac:dyDescent="0.3">
      <c r="A115" s="831" t="s">
        <v>3735</v>
      </c>
      <c r="B115" s="832" t="s">
        <v>3736</v>
      </c>
      <c r="C115" s="832" t="s">
        <v>577</v>
      </c>
      <c r="D115" s="832" t="s">
        <v>1721</v>
      </c>
      <c r="E115" s="832" t="s">
        <v>3753</v>
      </c>
      <c r="F115" s="832" t="s">
        <v>3817</v>
      </c>
      <c r="G115" s="832" t="s">
        <v>3818</v>
      </c>
      <c r="H115" s="849">
        <v>6</v>
      </c>
      <c r="I115" s="849">
        <v>222</v>
      </c>
      <c r="J115" s="832">
        <v>1</v>
      </c>
      <c r="K115" s="832">
        <v>37</v>
      </c>
      <c r="L115" s="849">
        <v>6</v>
      </c>
      <c r="M115" s="849">
        <v>222</v>
      </c>
      <c r="N115" s="832">
        <v>1</v>
      </c>
      <c r="O115" s="832">
        <v>37</v>
      </c>
      <c r="P115" s="849">
        <v>5</v>
      </c>
      <c r="Q115" s="849">
        <v>185</v>
      </c>
      <c r="R115" s="837">
        <v>0.83333333333333337</v>
      </c>
      <c r="S115" s="850">
        <v>37</v>
      </c>
    </row>
    <row r="116" spans="1:19" ht="14.4" customHeight="1" x14ac:dyDescent="0.3">
      <c r="A116" s="831" t="s">
        <v>3735</v>
      </c>
      <c r="B116" s="832" t="s">
        <v>3736</v>
      </c>
      <c r="C116" s="832" t="s">
        <v>577</v>
      </c>
      <c r="D116" s="832" t="s">
        <v>1721</v>
      </c>
      <c r="E116" s="832" t="s">
        <v>3753</v>
      </c>
      <c r="F116" s="832" t="s">
        <v>3817</v>
      </c>
      <c r="G116" s="832" t="s">
        <v>3819</v>
      </c>
      <c r="H116" s="849">
        <v>5</v>
      </c>
      <c r="I116" s="849">
        <v>185</v>
      </c>
      <c r="J116" s="832">
        <v>0.7142857142857143</v>
      </c>
      <c r="K116" s="832">
        <v>37</v>
      </c>
      <c r="L116" s="849">
        <v>7</v>
      </c>
      <c r="M116" s="849">
        <v>259</v>
      </c>
      <c r="N116" s="832">
        <v>1</v>
      </c>
      <c r="O116" s="832">
        <v>37</v>
      </c>
      <c r="P116" s="849">
        <v>7</v>
      </c>
      <c r="Q116" s="849">
        <v>259</v>
      </c>
      <c r="R116" s="837">
        <v>1</v>
      </c>
      <c r="S116" s="850">
        <v>37</v>
      </c>
    </row>
    <row r="117" spans="1:19" ht="14.4" customHeight="1" x14ac:dyDescent="0.3">
      <c r="A117" s="831" t="s">
        <v>3735</v>
      </c>
      <c r="B117" s="832" t="s">
        <v>3736</v>
      </c>
      <c r="C117" s="832" t="s">
        <v>577</v>
      </c>
      <c r="D117" s="832" t="s">
        <v>1721</v>
      </c>
      <c r="E117" s="832" t="s">
        <v>3753</v>
      </c>
      <c r="F117" s="832" t="s">
        <v>3820</v>
      </c>
      <c r="G117" s="832" t="s">
        <v>3821</v>
      </c>
      <c r="H117" s="849"/>
      <c r="I117" s="849"/>
      <c r="J117" s="832"/>
      <c r="K117" s="832"/>
      <c r="L117" s="849">
        <v>1</v>
      </c>
      <c r="M117" s="849">
        <v>86</v>
      </c>
      <c r="N117" s="832">
        <v>1</v>
      </c>
      <c r="O117" s="832">
        <v>86</v>
      </c>
      <c r="P117" s="849"/>
      <c r="Q117" s="849"/>
      <c r="R117" s="837"/>
      <c r="S117" s="850"/>
    </row>
    <row r="118" spans="1:19" ht="14.4" customHeight="1" x14ac:dyDescent="0.3">
      <c r="A118" s="831" t="s">
        <v>3735</v>
      </c>
      <c r="B118" s="832" t="s">
        <v>3736</v>
      </c>
      <c r="C118" s="832" t="s">
        <v>577</v>
      </c>
      <c r="D118" s="832" t="s">
        <v>1721</v>
      </c>
      <c r="E118" s="832" t="s">
        <v>3753</v>
      </c>
      <c r="F118" s="832" t="s">
        <v>3820</v>
      </c>
      <c r="G118" s="832" t="s">
        <v>3822</v>
      </c>
      <c r="H118" s="849">
        <v>2</v>
      </c>
      <c r="I118" s="849">
        <v>172</v>
      </c>
      <c r="J118" s="832">
        <v>2</v>
      </c>
      <c r="K118" s="832">
        <v>86</v>
      </c>
      <c r="L118" s="849">
        <v>1</v>
      </c>
      <c r="M118" s="849">
        <v>86</v>
      </c>
      <c r="N118" s="832">
        <v>1</v>
      </c>
      <c r="O118" s="832">
        <v>86</v>
      </c>
      <c r="P118" s="849"/>
      <c r="Q118" s="849"/>
      <c r="R118" s="837"/>
      <c r="S118" s="850"/>
    </row>
    <row r="119" spans="1:19" ht="14.4" customHeight="1" x14ac:dyDescent="0.3">
      <c r="A119" s="831" t="s">
        <v>3735</v>
      </c>
      <c r="B119" s="832" t="s">
        <v>3736</v>
      </c>
      <c r="C119" s="832" t="s">
        <v>577</v>
      </c>
      <c r="D119" s="832" t="s">
        <v>1721</v>
      </c>
      <c r="E119" s="832" t="s">
        <v>3753</v>
      </c>
      <c r="F119" s="832" t="s">
        <v>3836</v>
      </c>
      <c r="G119" s="832" t="s">
        <v>3837</v>
      </c>
      <c r="H119" s="849">
        <v>1</v>
      </c>
      <c r="I119" s="849">
        <v>1063</v>
      </c>
      <c r="J119" s="832">
        <v>1</v>
      </c>
      <c r="K119" s="832">
        <v>1063</v>
      </c>
      <c r="L119" s="849">
        <v>1</v>
      </c>
      <c r="M119" s="849">
        <v>1063</v>
      </c>
      <c r="N119" s="832">
        <v>1</v>
      </c>
      <c r="O119" s="832">
        <v>1063</v>
      </c>
      <c r="P119" s="849"/>
      <c r="Q119" s="849"/>
      <c r="R119" s="837"/>
      <c r="S119" s="850"/>
    </row>
    <row r="120" spans="1:19" ht="14.4" customHeight="1" x14ac:dyDescent="0.3">
      <c r="A120" s="831" t="s">
        <v>3735</v>
      </c>
      <c r="B120" s="832" t="s">
        <v>3736</v>
      </c>
      <c r="C120" s="832" t="s">
        <v>577</v>
      </c>
      <c r="D120" s="832" t="s">
        <v>1721</v>
      </c>
      <c r="E120" s="832" t="s">
        <v>3753</v>
      </c>
      <c r="F120" s="832" t="s">
        <v>3849</v>
      </c>
      <c r="G120" s="832" t="s">
        <v>3851</v>
      </c>
      <c r="H120" s="849">
        <v>1</v>
      </c>
      <c r="I120" s="849">
        <v>183</v>
      </c>
      <c r="J120" s="832">
        <v>1</v>
      </c>
      <c r="K120" s="832">
        <v>183</v>
      </c>
      <c r="L120" s="849">
        <v>1</v>
      </c>
      <c r="M120" s="849">
        <v>183</v>
      </c>
      <c r="N120" s="832">
        <v>1</v>
      </c>
      <c r="O120" s="832">
        <v>183</v>
      </c>
      <c r="P120" s="849"/>
      <c r="Q120" s="849"/>
      <c r="R120" s="837"/>
      <c r="S120" s="850"/>
    </row>
    <row r="121" spans="1:19" ht="14.4" customHeight="1" x14ac:dyDescent="0.3">
      <c r="A121" s="831" t="s">
        <v>3735</v>
      </c>
      <c r="B121" s="832" t="s">
        <v>3736</v>
      </c>
      <c r="C121" s="832" t="s">
        <v>577</v>
      </c>
      <c r="D121" s="832" t="s">
        <v>1722</v>
      </c>
      <c r="E121" s="832" t="s">
        <v>3737</v>
      </c>
      <c r="F121" s="832" t="s">
        <v>3738</v>
      </c>
      <c r="G121" s="832" t="s">
        <v>3739</v>
      </c>
      <c r="H121" s="849">
        <v>0.30000000000000004</v>
      </c>
      <c r="I121" s="849">
        <v>45.3</v>
      </c>
      <c r="J121" s="832">
        <v>0.6</v>
      </c>
      <c r="K121" s="832">
        <v>150.99999999999997</v>
      </c>
      <c r="L121" s="849">
        <v>0.5</v>
      </c>
      <c r="M121" s="849">
        <v>75.5</v>
      </c>
      <c r="N121" s="832">
        <v>1</v>
      </c>
      <c r="O121" s="832">
        <v>151</v>
      </c>
      <c r="P121" s="849"/>
      <c r="Q121" s="849"/>
      <c r="R121" s="837"/>
      <c r="S121" s="850"/>
    </row>
    <row r="122" spans="1:19" ht="14.4" customHeight="1" x14ac:dyDescent="0.3">
      <c r="A122" s="831" t="s">
        <v>3735</v>
      </c>
      <c r="B122" s="832" t="s">
        <v>3736</v>
      </c>
      <c r="C122" s="832" t="s">
        <v>577</v>
      </c>
      <c r="D122" s="832" t="s">
        <v>1722</v>
      </c>
      <c r="E122" s="832" t="s">
        <v>3753</v>
      </c>
      <c r="F122" s="832" t="s">
        <v>3759</v>
      </c>
      <c r="G122" s="832" t="s">
        <v>3760</v>
      </c>
      <c r="H122" s="849">
        <v>33</v>
      </c>
      <c r="I122" s="849">
        <v>2739</v>
      </c>
      <c r="J122" s="832">
        <v>6.6</v>
      </c>
      <c r="K122" s="832">
        <v>83</v>
      </c>
      <c r="L122" s="849">
        <v>5</v>
      </c>
      <c r="M122" s="849">
        <v>415</v>
      </c>
      <c r="N122" s="832">
        <v>1</v>
      </c>
      <c r="O122" s="832">
        <v>83</v>
      </c>
      <c r="P122" s="849"/>
      <c r="Q122" s="849"/>
      <c r="R122" s="837"/>
      <c r="S122" s="850"/>
    </row>
    <row r="123" spans="1:19" ht="14.4" customHeight="1" x14ac:dyDescent="0.3">
      <c r="A123" s="831" t="s">
        <v>3735</v>
      </c>
      <c r="B123" s="832" t="s">
        <v>3736</v>
      </c>
      <c r="C123" s="832" t="s">
        <v>577</v>
      </c>
      <c r="D123" s="832" t="s">
        <v>1722</v>
      </c>
      <c r="E123" s="832" t="s">
        <v>3753</v>
      </c>
      <c r="F123" s="832" t="s">
        <v>3759</v>
      </c>
      <c r="G123" s="832" t="s">
        <v>3761</v>
      </c>
      <c r="H123" s="849">
        <v>58</v>
      </c>
      <c r="I123" s="849">
        <v>4814</v>
      </c>
      <c r="J123" s="832">
        <v>0.82857142857142863</v>
      </c>
      <c r="K123" s="832">
        <v>83</v>
      </c>
      <c r="L123" s="849">
        <v>70</v>
      </c>
      <c r="M123" s="849">
        <v>5810</v>
      </c>
      <c r="N123" s="832">
        <v>1</v>
      </c>
      <c r="O123" s="832">
        <v>83</v>
      </c>
      <c r="P123" s="849">
        <v>5</v>
      </c>
      <c r="Q123" s="849">
        <v>415</v>
      </c>
      <c r="R123" s="837">
        <v>7.1428571428571425E-2</v>
      </c>
      <c r="S123" s="850">
        <v>83</v>
      </c>
    </row>
    <row r="124" spans="1:19" ht="14.4" customHeight="1" x14ac:dyDescent="0.3">
      <c r="A124" s="831" t="s">
        <v>3735</v>
      </c>
      <c r="B124" s="832" t="s">
        <v>3736</v>
      </c>
      <c r="C124" s="832" t="s">
        <v>577</v>
      </c>
      <c r="D124" s="832" t="s">
        <v>1722</v>
      </c>
      <c r="E124" s="832" t="s">
        <v>3753</v>
      </c>
      <c r="F124" s="832" t="s">
        <v>3762</v>
      </c>
      <c r="G124" s="832" t="s">
        <v>3763</v>
      </c>
      <c r="H124" s="849">
        <v>16</v>
      </c>
      <c r="I124" s="849">
        <v>592</v>
      </c>
      <c r="J124" s="832">
        <v>2.6666666666666665</v>
      </c>
      <c r="K124" s="832">
        <v>37</v>
      </c>
      <c r="L124" s="849">
        <v>6</v>
      </c>
      <c r="M124" s="849">
        <v>222</v>
      </c>
      <c r="N124" s="832">
        <v>1</v>
      </c>
      <c r="O124" s="832">
        <v>37</v>
      </c>
      <c r="P124" s="849">
        <v>1</v>
      </c>
      <c r="Q124" s="849">
        <v>37</v>
      </c>
      <c r="R124" s="837">
        <v>0.16666666666666666</v>
      </c>
      <c r="S124" s="850">
        <v>37</v>
      </c>
    </row>
    <row r="125" spans="1:19" ht="14.4" customHeight="1" x14ac:dyDescent="0.3">
      <c r="A125" s="831" t="s">
        <v>3735</v>
      </c>
      <c r="B125" s="832" t="s">
        <v>3736</v>
      </c>
      <c r="C125" s="832" t="s">
        <v>577</v>
      </c>
      <c r="D125" s="832" t="s">
        <v>1722</v>
      </c>
      <c r="E125" s="832" t="s">
        <v>3753</v>
      </c>
      <c r="F125" s="832" t="s">
        <v>3762</v>
      </c>
      <c r="G125" s="832" t="s">
        <v>3764</v>
      </c>
      <c r="H125" s="849">
        <v>23</v>
      </c>
      <c r="I125" s="849">
        <v>851</v>
      </c>
      <c r="J125" s="832">
        <v>0.76666666666666672</v>
      </c>
      <c r="K125" s="832">
        <v>37</v>
      </c>
      <c r="L125" s="849">
        <v>30</v>
      </c>
      <c r="M125" s="849">
        <v>1110</v>
      </c>
      <c r="N125" s="832">
        <v>1</v>
      </c>
      <c r="O125" s="832">
        <v>37</v>
      </c>
      <c r="P125" s="849"/>
      <c r="Q125" s="849"/>
      <c r="R125" s="837"/>
      <c r="S125" s="850"/>
    </row>
    <row r="126" spans="1:19" ht="14.4" customHeight="1" x14ac:dyDescent="0.3">
      <c r="A126" s="831" t="s">
        <v>3735</v>
      </c>
      <c r="B126" s="832" t="s">
        <v>3736</v>
      </c>
      <c r="C126" s="832" t="s">
        <v>577</v>
      </c>
      <c r="D126" s="832" t="s">
        <v>1722</v>
      </c>
      <c r="E126" s="832" t="s">
        <v>3753</v>
      </c>
      <c r="F126" s="832" t="s">
        <v>3787</v>
      </c>
      <c r="G126" s="832" t="s">
        <v>3788</v>
      </c>
      <c r="H126" s="849">
        <v>5</v>
      </c>
      <c r="I126" s="849">
        <v>1255</v>
      </c>
      <c r="J126" s="832"/>
      <c r="K126" s="832">
        <v>251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3735</v>
      </c>
      <c r="B127" s="832" t="s">
        <v>3736</v>
      </c>
      <c r="C127" s="832" t="s">
        <v>577</v>
      </c>
      <c r="D127" s="832" t="s">
        <v>1722</v>
      </c>
      <c r="E127" s="832" t="s">
        <v>3753</v>
      </c>
      <c r="F127" s="832" t="s">
        <v>3787</v>
      </c>
      <c r="G127" s="832" t="s">
        <v>3789</v>
      </c>
      <c r="H127" s="849">
        <v>6</v>
      </c>
      <c r="I127" s="849">
        <v>1506</v>
      </c>
      <c r="J127" s="832">
        <v>1.2</v>
      </c>
      <c r="K127" s="832">
        <v>251</v>
      </c>
      <c r="L127" s="849">
        <v>5</v>
      </c>
      <c r="M127" s="849">
        <v>1255</v>
      </c>
      <c r="N127" s="832">
        <v>1</v>
      </c>
      <c r="O127" s="832">
        <v>251</v>
      </c>
      <c r="P127" s="849">
        <v>3</v>
      </c>
      <c r="Q127" s="849">
        <v>756</v>
      </c>
      <c r="R127" s="837">
        <v>0.60239043824701199</v>
      </c>
      <c r="S127" s="850">
        <v>252</v>
      </c>
    </row>
    <row r="128" spans="1:19" ht="14.4" customHeight="1" x14ac:dyDescent="0.3">
      <c r="A128" s="831" t="s">
        <v>3735</v>
      </c>
      <c r="B128" s="832" t="s">
        <v>3736</v>
      </c>
      <c r="C128" s="832" t="s">
        <v>577</v>
      </c>
      <c r="D128" s="832" t="s">
        <v>1722</v>
      </c>
      <c r="E128" s="832" t="s">
        <v>3753</v>
      </c>
      <c r="F128" s="832" t="s">
        <v>3790</v>
      </c>
      <c r="G128" s="832" t="s">
        <v>3791</v>
      </c>
      <c r="H128" s="849">
        <v>34</v>
      </c>
      <c r="I128" s="849">
        <v>4284</v>
      </c>
      <c r="J128" s="832">
        <v>2</v>
      </c>
      <c r="K128" s="832">
        <v>126</v>
      </c>
      <c r="L128" s="849">
        <v>17</v>
      </c>
      <c r="M128" s="849">
        <v>2142</v>
      </c>
      <c r="N128" s="832">
        <v>1</v>
      </c>
      <c r="O128" s="832">
        <v>126</v>
      </c>
      <c r="P128" s="849"/>
      <c r="Q128" s="849"/>
      <c r="R128" s="837"/>
      <c r="S128" s="850"/>
    </row>
    <row r="129" spans="1:19" ht="14.4" customHeight="1" x14ac:dyDescent="0.3">
      <c r="A129" s="831" t="s">
        <v>3735</v>
      </c>
      <c r="B129" s="832" t="s">
        <v>3736</v>
      </c>
      <c r="C129" s="832" t="s">
        <v>577</v>
      </c>
      <c r="D129" s="832" t="s">
        <v>1722</v>
      </c>
      <c r="E129" s="832" t="s">
        <v>3753</v>
      </c>
      <c r="F129" s="832" t="s">
        <v>3790</v>
      </c>
      <c r="G129" s="832" t="s">
        <v>3792</v>
      </c>
      <c r="H129" s="849">
        <v>73</v>
      </c>
      <c r="I129" s="849">
        <v>9198</v>
      </c>
      <c r="J129" s="832">
        <v>0.53676470588235292</v>
      </c>
      <c r="K129" s="832">
        <v>126</v>
      </c>
      <c r="L129" s="849">
        <v>136</v>
      </c>
      <c r="M129" s="849">
        <v>17136</v>
      </c>
      <c r="N129" s="832">
        <v>1</v>
      </c>
      <c r="O129" s="832">
        <v>126</v>
      </c>
      <c r="P129" s="849">
        <v>4</v>
      </c>
      <c r="Q129" s="849">
        <v>508</v>
      </c>
      <c r="R129" s="837">
        <v>2.9645191409897291E-2</v>
      </c>
      <c r="S129" s="850">
        <v>127</v>
      </c>
    </row>
    <row r="130" spans="1:19" ht="14.4" customHeight="1" x14ac:dyDescent="0.3">
      <c r="A130" s="831" t="s">
        <v>3735</v>
      </c>
      <c r="B130" s="832" t="s">
        <v>3736</v>
      </c>
      <c r="C130" s="832" t="s">
        <v>577</v>
      </c>
      <c r="D130" s="832" t="s">
        <v>1722</v>
      </c>
      <c r="E130" s="832" t="s">
        <v>3753</v>
      </c>
      <c r="F130" s="832" t="s">
        <v>3800</v>
      </c>
      <c r="G130" s="832" t="s">
        <v>3801</v>
      </c>
      <c r="H130" s="849">
        <v>1</v>
      </c>
      <c r="I130" s="849">
        <v>500</v>
      </c>
      <c r="J130" s="832"/>
      <c r="K130" s="832">
        <v>500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3735</v>
      </c>
      <c r="B131" s="832" t="s">
        <v>3736</v>
      </c>
      <c r="C131" s="832" t="s">
        <v>577</v>
      </c>
      <c r="D131" s="832" t="s">
        <v>1722</v>
      </c>
      <c r="E131" s="832" t="s">
        <v>3753</v>
      </c>
      <c r="F131" s="832" t="s">
        <v>3802</v>
      </c>
      <c r="G131" s="832" t="s">
        <v>3804</v>
      </c>
      <c r="H131" s="849">
        <v>2</v>
      </c>
      <c r="I131" s="849">
        <v>1358</v>
      </c>
      <c r="J131" s="832">
        <v>1</v>
      </c>
      <c r="K131" s="832">
        <v>679</v>
      </c>
      <c r="L131" s="849">
        <v>2</v>
      </c>
      <c r="M131" s="849">
        <v>1358</v>
      </c>
      <c r="N131" s="832">
        <v>1</v>
      </c>
      <c r="O131" s="832">
        <v>679</v>
      </c>
      <c r="P131" s="849"/>
      <c r="Q131" s="849"/>
      <c r="R131" s="837"/>
      <c r="S131" s="850"/>
    </row>
    <row r="132" spans="1:19" ht="14.4" customHeight="1" x14ac:dyDescent="0.3">
      <c r="A132" s="831" t="s">
        <v>3735</v>
      </c>
      <c r="B132" s="832" t="s">
        <v>3736</v>
      </c>
      <c r="C132" s="832" t="s">
        <v>577</v>
      </c>
      <c r="D132" s="832" t="s">
        <v>1722</v>
      </c>
      <c r="E132" s="832" t="s">
        <v>3753</v>
      </c>
      <c r="F132" s="832" t="s">
        <v>3805</v>
      </c>
      <c r="G132" s="832" t="s">
        <v>3807</v>
      </c>
      <c r="H132" s="849"/>
      <c r="I132" s="849"/>
      <c r="J132" s="832"/>
      <c r="K132" s="832"/>
      <c r="L132" s="849">
        <v>1</v>
      </c>
      <c r="M132" s="849">
        <v>1028</v>
      </c>
      <c r="N132" s="832">
        <v>1</v>
      </c>
      <c r="O132" s="832">
        <v>1028</v>
      </c>
      <c r="P132" s="849"/>
      <c r="Q132" s="849"/>
      <c r="R132" s="837"/>
      <c r="S132" s="850"/>
    </row>
    <row r="133" spans="1:19" ht="14.4" customHeight="1" x14ac:dyDescent="0.3">
      <c r="A133" s="831" t="s">
        <v>3735</v>
      </c>
      <c r="B133" s="832" t="s">
        <v>3736</v>
      </c>
      <c r="C133" s="832" t="s">
        <v>577</v>
      </c>
      <c r="D133" s="832" t="s">
        <v>1722</v>
      </c>
      <c r="E133" s="832" t="s">
        <v>3753</v>
      </c>
      <c r="F133" s="832" t="s">
        <v>3808</v>
      </c>
      <c r="G133" s="832" t="s">
        <v>3809</v>
      </c>
      <c r="H133" s="849">
        <v>111</v>
      </c>
      <c r="I133" s="849">
        <v>3700</v>
      </c>
      <c r="J133" s="832">
        <v>0.73509982456942025</v>
      </c>
      <c r="K133" s="832">
        <v>33.333333333333336</v>
      </c>
      <c r="L133" s="849">
        <v>151</v>
      </c>
      <c r="M133" s="849">
        <v>5033.33</v>
      </c>
      <c r="N133" s="832">
        <v>1</v>
      </c>
      <c r="O133" s="832">
        <v>33.333311258278144</v>
      </c>
      <c r="P133" s="849"/>
      <c r="Q133" s="849"/>
      <c r="R133" s="837"/>
      <c r="S133" s="850"/>
    </row>
    <row r="134" spans="1:19" ht="14.4" customHeight="1" x14ac:dyDescent="0.3">
      <c r="A134" s="831" t="s">
        <v>3735</v>
      </c>
      <c r="B134" s="832" t="s">
        <v>3736</v>
      </c>
      <c r="C134" s="832" t="s">
        <v>577</v>
      </c>
      <c r="D134" s="832" t="s">
        <v>1722</v>
      </c>
      <c r="E134" s="832" t="s">
        <v>3753</v>
      </c>
      <c r="F134" s="832" t="s">
        <v>3808</v>
      </c>
      <c r="G134" s="832" t="s">
        <v>3810</v>
      </c>
      <c r="H134" s="849">
        <v>3</v>
      </c>
      <c r="I134" s="849">
        <v>100</v>
      </c>
      <c r="J134" s="832">
        <v>0.75001875046876165</v>
      </c>
      <c r="K134" s="832">
        <v>33.333333333333336</v>
      </c>
      <c r="L134" s="849">
        <v>4</v>
      </c>
      <c r="M134" s="849">
        <v>133.33000000000001</v>
      </c>
      <c r="N134" s="832">
        <v>1</v>
      </c>
      <c r="O134" s="832">
        <v>33.332500000000003</v>
      </c>
      <c r="P134" s="849">
        <v>7</v>
      </c>
      <c r="Q134" s="849">
        <v>233.33000000000004</v>
      </c>
      <c r="R134" s="837">
        <v>1.7500187504687619</v>
      </c>
      <c r="S134" s="850">
        <v>33.332857142857151</v>
      </c>
    </row>
    <row r="135" spans="1:19" ht="14.4" customHeight="1" x14ac:dyDescent="0.3">
      <c r="A135" s="831" t="s">
        <v>3735</v>
      </c>
      <c r="B135" s="832" t="s">
        <v>3736</v>
      </c>
      <c r="C135" s="832" t="s">
        <v>577</v>
      </c>
      <c r="D135" s="832" t="s">
        <v>1722</v>
      </c>
      <c r="E135" s="832" t="s">
        <v>3753</v>
      </c>
      <c r="F135" s="832" t="s">
        <v>3817</v>
      </c>
      <c r="G135" s="832" t="s">
        <v>3819</v>
      </c>
      <c r="H135" s="849">
        <v>1</v>
      </c>
      <c r="I135" s="849">
        <v>37</v>
      </c>
      <c r="J135" s="832"/>
      <c r="K135" s="832">
        <v>37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3735</v>
      </c>
      <c r="B136" s="832" t="s">
        <v>3736</v>
      </c>
      <c r="C136" s="832" t="s">
        <v>577</v>
      </c>
      <c r="D136" s="832" t="s">
        <v>1722</v>
      </c>
      <c r="E136" s="832" t="s">
        <v>3753</v>
      </c>
      <c r="F136" s="832" t="s">
        <v>3820</v>
      </c>
      <c r="G136" s="832" t="s">
        <v>3821</v>
      </c>
      <c r="H136" s="849">
        <v>4</v>
      </c>
      <c r="I136" s="849">
        <v>344</v>
      </c>
      <c r="J136" s="832">
        <v>2</v>
      </c>
      <c r="K136" s="832">
        <v>86</v>
      </c>
      <c r="L136" s="849">
        <v>2</v>
      </c>
      <c r="M136" s="849">
        <v>172</v>
      </c>
      <c r="N136" s="832">
        <v>1</v>
      </c>
      <c r="O136" s="832">
        <v>86</v>
      </c>
      <c r="P136" s="849"/>
      <c r="Q136" s="849"/>
      <c r="R136" s="837"/>
      <c r="S136" s="850"/>
    </row>
    <row r="137" spans="1:19" ht="14.4" customHeight="1" x14ac:dyDescent="0.3">
      <c r="A137" s="831" t="s">
        <v>3735</v>
      </c>
      <c r="B137" s="832" t="s">
        <v>3736</v>
      </c>
      <c r="C137" s="832" t="s">
        <v>577</v>
      </c>
      <c r="D137" s="832" t="s">
        <v>1722</v>
      </c>
      <c r="E137" s="832" t="s">
        <v>3753</v>
      </c>
      <c r="F137" s="832" t="s">
        <v>3820</v>
      </c>
      <c r="G137" s="832" t="s">
        <v>3822</v>
      </c>
      <c r="H137" s="849">
        <v>5</v>
      </c>
      <c r="I137" s="849">
        <v>430</v>
      </c>
      <c r="J137" s="832">
        <v>0.55555555555555558</v>
      </c>
      <c r="K137" s="832">
        <v>86</v>
      </c>
      <c r="L137" s="849">
        <v>9</v>
      </c>
      <c r="M137" s="849">
        <v>774</v>
      </c>
      <c r="N137" s="832">
        <v>1</v>
      </c>
      <c r="O137" s="832">
        <v>86</v>
      </c>
      <c r="P137" s="849"/>
      <c r="Q137" s="849"/>
      <c r="R137" s="837"/>
      <c r="S137" s="850"/>
    </row>
    <row r="138" spans="1:19" ht="14.4" customHeight="1" x14ac:dyDescent="0.3">
      <c r="A138" s="831" t="s">
        <v>3735</v>
      </c>
      <c r="B138" s="832" t="s">
        <v>3736</v>
      </c>
      <c r="C138" s="832" t="s">
        <v>577</v>
      </c>
      <c r="D138" s="832" t="s">
        <v>1722</v>
      </c>
      <c r="E138" s="832" t="s">
        <v>3753</v>
      </c>
      <c r="F138" s="832" t="s">
        <v>3836</v>
      </c>
      <c r="G138" s="832" t="s">
        <v>3837</v>
      </c>
      <c r="H138" s="849">
        <v>1</v>
      </c>
      <c r="I138" s="849">
        <v>1063</v>
      </c>
      <c r="J138" s="832">
        <v>0.5</v>
      </c>
      <c r="K138" s="832">
        <v>1063</v>
      </c>
      <c r="L138" s="849">
        <v>2</v>
      </c>
      <c r="M138" s="849">
        <v>2126</v>
      </c>
      <c r="N138" s="832">
        <v>1</v>
      </c>
      <c r="O138" s="832">
        <v>1063</v>
      </c>
      <c r="P138" s="849"/>
      <c r="Q138" s="849"/>
      <c r="R138" s="837"/>
      <c r="S138" s="850"/>
    </row>
    <row r="139" spans="1:19" ht="14.4" customHeight="1" x14ac:dyDescent="0.3">
      <c r="A139" s="831" t="s">
        <v>3735</v>
      </c>
      <c r="B139" s="832" t="s">
        <v>3736</v>
      </c>
      <c r="C139" s="832" t="s">
        <v>577</v>
      </c>
      <c r="D139" s="832" t="s">
        <v>1722</v>
      </c>
      <c r="E139" s="832" t="s">
        <v>3753</v>
      </c>
      <c r="F139" s="832" t="s">
        <v>3849</v>
      </c>
      <c r="G139" s="832" t="s">
        <v>3851</v>
      </c>
      <c r="H139" s="849">
        <v>1</v>
      </c>
      <c r="I139" s="849">
        <v>183</v>
      </c>
      <c r="J139" s="832"/>
      <c r="K139" s="832">
        <v>183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3735</v>
      </c>
      <c r="B140" s="832" t="s">
        <v>3736</v>
      </c>
      <c r="C140" s="832" t="s">
        <v>577</v>
      </c>
      <c r="D140" s="832" t="s">
        <v>1722</v>
      </c>
      <c r="E140" s="832" t="s">
        <v>3753</v>
      </c>
      <c r="F140" s="832" t="s">
        <v>3855</v>
      </c>
      <c r="G140" s="832" t="s">
        <v>3856</v>
      </c>
      <c r="H140" s="849"/>
      <c r="I140" s="849"/>
      <c r="J140" s="832"/>
      <c r="K140" s="832"/>
      <c r="L140" s="849">
        <v>1</v>
      </c>
      <c r="M140" s="849">
        <v>1308</v>
      </c>
      <c r="N140" s="832">
        <v>1</v>
      </c>
      <c r="O140" s="832">
        <v>1308</v>
      </c>
      <c r="P140" s="849"/>
      <c r="Q140" s="849"/>
      <c r="R140" s="837"/>
      <c r="S140" s="850"/>
    </row>
    <row r="141" spans="1:19" ht="14.4" customHeight="1" x14ac:dyDescent="0.3">
      <c r="A141" s="831" t="s">
        <v>3735</v>
      </c>
      <c r="B141" s="832" t="s">
        <v>3736</v>
      </c>
      <c r="C141" s="832" t="s">
        <v>577</v>
      </c>
      <c r="D141" s="832" t="s">
        <v>1722</v>
      </c>
      <c r="E141" s="832" t="s">
        <v>3753</v>
      </c>
      <c r="F141" s="832" t="s">
        <v>3855</v>
      </c>
      <c r="G141" s="832" t="s">
        <v>3857</v>
      </c>
      <c r="H141" s="849"/>
      <c r="I141" s="849"/>
      <c r="J141" s="832"/>
      <c r="K141" s="832"/>
      <c r="L141" s="849">
        <v>1</v>
      </c>
      <c r="M141" s="849">
        <v>1308</v>
      </c>
      <c r="N141" s="832">
        <v>1</v>
      </c>
      <c r="O141" s="832">
        <v>1308</v>
      </c>
      <c r="P141" s="849"/>
      <c r="Q141" s="849"/>
      <c r="R141" s="837"/>
      <c r="S141" s="850"/>
    </row>
    <row r="142" spans="1:19" ht="14.4" customHeight="1" x14ac:dyDescent="0.3">
      <c r="A142" s="831" t="s">
        <v>3735</v>
      </c>
      <c r="B142" s="832" t="s">
        <v>3736</v>
      </c>
      <c r="C142" s="832" t="s">
        <v>577</v>
      </c>
      <c r="D142" s="832" t="s">
        <v>1722</v>
      </c>
      <c r="E142" s="832" t="s">
        <v>3753</v>
      </c>
      <c r="F142" s="832" t="s">
        <v>3866</v>
      </c>
      <c r="G142" s="832" t="s">
        <v>3867</v>
      </c>
      <c r="H142" s="849">
        <v>1</v>
      </c>
      <c r="I142" s="849">
        <v>120</v>
      </c>
      <c r="J142" s="832"/>
      <c r="K142" s="832">
        <v>120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3735</v>
      </c>
      <c r="B143" s="832" t="s">
        <v>3736</v>
      </c>
      <c r="C143" s="832" t="s">
        <v>577</v>
      </c>
      <c r="D143" s="832" t="s">
        <v>1722</v>
      </c>
      <c r="E143" s="832" t="s">
        <v>3753</v>
      </c>
      <c r="F143" s="832" t="s">
        <v>3866</v>
      </c>
      <c r="G143" s="832" t="s">
        <v>3868</v>
      </c>
      <c r="H143" s="849">
        <v>1</v>
      </c>
      <c r="I143" s="849">
        <v>120</v>
      </c>
      <c r="J143" s="832"/>
      <c r="K143" s="832">
        <v>120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3735</v>
      </c>
      <c r="B144" s="832" t="s">
        <v>3736</v>
      </c>
      <c r="C144" s="832" t="s">
        <v>577</v>
      </c>
      <c r="D144" s="832" t="s">
        <v>3720</v>
      </c>
      <c r="E144" s="832" t="s">
        <v>3737</v>
      </c>
      <c r="F144" s="832" t="s">
        <v>3738</v>
      </c>
      <c r="G144" s="832" t="s">
        <v>3739</v>
      </c>
      <c r="H144" s="849"/>
      <c r="I144" s="849"/>
      <c r="J144" s="832"/>
      <c r="K144" s="832"/>
      <c r="L144" s="849">
        <v>0.1</v>
      </c>
      <c r="M144" s="849">
        <v>15.1</v>
      </c>
      <c r="N144" s="832">
        <v>1</v>
      </c>
      <c r="O144" s="832">
        <v>151</v>
      </c>
      <c r="P144" s="849"/>
      <c r="Q144" s="849"/>
      <c r="R144" s="837"/>
      <c r="S144" s="850"/>
    </row>
    <row r="145" spans="1:19" ht="14.4" customHeight="1" x14ac:dyDescent="0.3">
      <c r="A145" s="831" t="s">
        <v>3735</v>
      </c>
      <c r="B145" s="832" t="s">
        <v>3736</v>
      </c>
      <c r="C145" s="832" t="s">
        <v>577</v>
      </c>
      <c r="D145" s="832" t="s">
        <v>3720</v>
      </c>
      <c r="E145" s="832" t="s">
        <v>3753</v>
      </c>
      <c r="F145" s="832" t="s">
        <v>3787</v>
      </c>
      <c r="G145" s="832" t="s">
        <v>3789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252</v>
      </c>
      <c r="R145" s="837"/>
      <c r="S145" s="850">
        <v>252</v>
      </c>
    </row>
    <row r="146" spans="1:19" ht="14.4" customHeight="1" x14ac:dyDescent="0.3">
      <c r="A146" s="831" t="s">
        <v>3735</v>
      </c>
      <c r="B146" s="832" t="s">
        <v>3736</v>
      </c>
      <c r="C146" s="832" t="s">
        <v>577</v>
      </c>
      <c r="D146" s="832" t="s">
        <v>3720</v>
      </c>
      <c r="E146" s="832" t="s">
        <v>3753</v>
      </c>
      <c r="F146" s="832" t="s">
        <v>3790</v>
      </c>
      <c r="G146" s="832" t="s">
        <v>3791</v>
      </c>
      <c r="H146" s="849">
        <v>2</v>
      </c>
      <c r="I146" s="849">
        <v>252</v>
      </c>
      <c r="J146" s="832">
        <v>2</v>
      </c>
      <c r="K146" s="832">
        <v>126</v>
      </c>
      <c r="L146" s="849">
        <v>1</v>
      </c>
      <c r="M146" s="849">
        <v>126</v>
      </c>
      <c r="N146" s="832">
        <v>1</v>
      </c>
      <c r="O146" s="832">
        <v>126</v>
      </c>
      <c r="P146" s="849">
        <v>1</v>
      </c>
      <c r="Q146" s="849">
        <v>127</v>
      </c>
      <c r="R146" s="837">
        <v>1.0079365079365079</v>
      </c>
      <c r="S146" s="850">
        <v>127</v>
      </c>
    </row>
    <row r="147" spans="1:19" ht="14.4" customHeight="1" x14ac:dyDescent="0.3">
      <c r="A147" s="831" t="s">
        <v>3735</v>
      </c>
      <c r="B147" s="832" t="s">
        <v>3736</v>
      </c>
      <c r="C147" s="832" t="s">
        <v>577</v>
      </c>
      <c r="D147" s="832" t="s">
        <v>3720</v>
      </c>
      <c r="E147" s="832" t="s">
        <v>3753</v>
      </c>
      <c r="F147" s="832" t="s">
        <v>3790</v>
      </c>
      <c r="G147" s="832" t="s">
        <v>3792</v>
      </c>
      <c r="H147" s="849">
        <v>1</v>
      </c>
      <c r="I147" s="849">
        <v>126</v>
      </c>
      <c r="J147" s="832">
        <v>1</v>
      </c>
      <c r="K147" s="832">
        <v>126</v>
      </c>
      <c r="L147" s="849">
        <v>1</v>
      </c>
      <c r="M147" s="849">
        <v>126</v>
      </c>
      <c r="N147" s="832">
        <v>1</v>
      </c>
      <c r="O147" s="832">
        <v>126</v>
      </c>
      <c r="P147" s="849">
        <v>1</v>
      </c>
      <c r="Q147" s="849">
        <v>127</v>
      </c>
      <c r="R147" s="837">
        <v>1.0079365079365079</v>
      </c>
      <c r="S147" s="850">
        <v>127</v>
      </c>
    </row>
    <row r="148" spans="1:19" ht="14.4" customHeight="1" x14ac:dyDescent="0.3">
      <c r="A148" s="831" t="s">
        <v>3735</v>
      </c>
      <c r="B148" s="832" t="s">
        <v>3736</v>
      </c>
      <c r="C148" s="832" t="s">
        <v>577</v>
      </c>
      <c r="D148" s="832" t="s">
        <v>3720</v>
      </c>
      <c r="E148" s="832" t="s">
        <v>3753</v>
      </c>
      <c r="F148" s="832" t="s">
        <v>3802</v>
      </c>
      <c r="G148" s="832" t="s">
        <v>3804</v>
      </c>
      <c r="H148" s="849"/>
      <c r="I148" s="849"/>
      <c r="J148" s="832"/>
      <c r="K148" s="832"/>
      <c r="L148" s="849">
        <v>1</v>
      </c>
      <c r="M148" s="849">
        <v>679</v>
      </c>
      <c r="N148" s="832">
        <v>1</v>
      </c>
      <c r="O148" s="832">
        <v>679</v>
      </c>
      <c r="P148" s="849"/>
      <c r="Q148" s="849"/>
      <c r="R148" s="837"/>
      <c r="S148" s="850"/>
    </row>
    <row r="149" spans="1:19" ht="14.4" customHeight="1" x14ac:dyDescent="0.3">
      <c r="A149" s="831" t="s">
        <v>3735</v>
      </c>
      <c r="B149" s="832" t="s">
        <v>3736</v>
      </c>
      <c r="C149" s="832" t="s">
        <v>577</v>
      </c>
      <c r="D149" s="832" t="s">
        <v>3720</v>
      </c>
      <c r="E149" s="832" t="s">
        <v>3753</v>
      </c>
      <c r="F149" s="832" t="s">
        <v>3808</v>
      </c>
      <c r="G149" s="832" t="s">
        <v>3809</v>
      </c>
      <c r="H149" s="849">
        <v>3</v>
      </c>
      <c r="I149" s="849">
        <v>100</v>
      </c>
      <c r="J149" s="832">
        <v>1.4999250037498124</v>
      </c>
      <c r="K149" s="832">
        <v>33.333333333333336</v>
      </c>
      <c r="L149" s="849">
        <v>2</v>
      </c>
      <c r="M149" s="849">
        <v>66.67</v>
      </c>
      <c r="N149" s="832">
        <v>1</v>
      </c>
      <c r="O149" s="832">
        <v>33.335000000000001</v>
      </c>
      <c r="P149" s="849">
        <v>2</v>
      </c>
      <c r="Q149" s="849">
        <v>66.67</v>
      </c>
      <c r="R149" s="837">
        <v>1</v>
      </c>
      <c r="S149" s="850">
        <v>33.335000000000001</v>
      </c>
    </row>
    <row r="150" spans="1:19" ht="14.4" customHeight="1" x14ac:dyDescent="0.3">
      <c r="A150" s="831" t="s">
        <v>3735</v>
      </c>
      <c r="B150" s="832" t="s">
        <v>3736</v>
      </c>
      <c r="C150" s="832" t="s">
        <v>577</v>
      </c>
      <c r="D150" s="832" t="s">
        <v>3720</v>
      </c>
      <c r="E150" s="832" t="s">
        <v>3753</v>
      </c>
      <c r="F150" s="832" t="s">
        <v>3808</v>
      </c>
      <c r="G150" s="832" t="s">
        <v>3810</v>
      </c>
      <c r="H150" s="849"/>
      <c r="I150" s="849"/>
      <c r="J150" s="832"/>
      <c r="K150" s="832"/>
      <c r="L150" s="849"/>
      <c r="M150" s="849"/>
      <c r="N150" s="832"/>
      <c r="O150" s="832"/>
      <c r="P150" s="849">
        <v>1</v>
      </c>
      <c r="Q150" s="849">
        <v>33.33</v>
      </c>
      <c r="R150" s="837"/>
      <c r="S150" s="850">
        <v>33.33</v>
      </c>
    </row>
    <row r="151" spans="1:19" ht="14.4" customHeight="1" x14ac:dyDescent="0.3">
      <c r="A151" s="831" t="s">
        <v>3735</v>
      </c>
      <c r="B151" s="832" t="s">
        <v>3736</v>
      </c>
      <c r="C151" s="832" t="s">
        <v>577</v>
      </c>
      <c r="D151" s="832" t="s">
        <v>3720</v>
      </c>
      <c r="E151" s="832" t="s">
        <v>3753</v>
      </c>
      <c r="F151" s="832" t="s">
        <v>3820</v>
      </c>
      <c r="G151" s="832" t="s">
        <v>3822</v>
      </c>
      <c r="H151" s="849"/>
      <c r="I151" s="849"/>
      <c r="J151" s="832"/>
      <c r="K151" s="832"/>
      <c r="L151" s="849">
        <v>1</v>
      </c>
      <c r="M151" s="849">
        <v>86</v>
      </c>
      <c r="N151" s="832">
        <v>1</v>
      </c>
      <c r="O151" s="832">
        <v>86</v>
      </c>
      <c r="P151" s="849"/>
      <c r="Q151" s="849"/>
      <c r="R151" s="837"/>
      <c r="S151" s="850"/>
    </row>
    <row r="152" spans="1:19" ht="14.4" customHeight="1" x14ac:dyDescent="0.3">
      <c r="A152" s="831" t="s">
        <v>3735</v>
      </c>
      <c r="B152" s="832" t="s">
        <v>3736</v>
      </c>
      <c r="C152" s="832" t="s">
        <v>577</v>
      </c>
      <c r="D152" s="832" t="s">
        <v>1723</v>
      </c>
      <c r="E152" s="832" t="s">
        <v>3737</v>
      </c>
      <c r="F152" s="832" t="s">
        <v>3738</v>
      </c>
      <c r="G152" s="832" t="s">
        <v>3739</v>
      </c>
      <c r="H152" s="849">
        <v>0.60000000000000009</v>
      </c>
      <c r="I152" s="849">
        <v>90.6</v>
      </c>
      <c r="J152" s="832">
        <v>0.24988967343336274</v>
      </c>
      <c r="K152" s="832">
        <v>150.99999999999997</v>
      </c>
      <c r="L152" s="849">
        <v>2.4000000000000004</v>
      </c>
      <c r="M152" s="849">
        <v>362.56</v>
      </c>
      <c r="N152" s="832">
        <v>1</v>
      </c>
      <c r="O152" s="832">
        <v>151.06666666666663</v>
      </c>
      <c r="P152" s="849">
        <v>1.8</v>
      </c>
      <c r="Q152" s="849">
        <v>125.49000000000001</v>
      </c>
      <c r="R152" s="837">
        <v>0.3461220211827008</v>
      </c>
      <c r="S152" s="850">
        <v>69.716666666666669</v>
      </c>
    </row>
    <row r="153" spans="1:19" ht="14.4" customHeight="1" x14ac:dyDescent="0.3">
      <c r="A153" s="831" t="s">
        <v>3735</v>
      </c>
      <c r="B153" s="832" t="s">
        <v>3736</v>
      </c>
      <c r="C153" s="832" t="s">
        <v>577</v>
      </c>
      <c r="D153" s="832" t="s">
        <v>1723</v>
      </c>
      <c r="E153" s="832" t="s">
        <v>3753</v>
      </c>
      <c r="F153" s="832" t="s">
        <v>3759</v>
      </c>
      <c r="G153" s="832" t="s">
        <v>3760</v>
      </c>
      <c r="H153" s="849">
        <v>16</v>
      </c>
      <c r="I153" s="849">
        <v>1328</v>
      </c>
      <c r="J153" s="832">
        <v>0.45714285714285713</v>
      </c>
      <c r="K153" s="832">
        <v>83</v>
      </c>
      <c r="L153" s="849">
        <v>35</v>
      </c>
      <c r="M153" s="849">
        <v>2905</v>
      </c>
      <c r="N153" s="832">
        <v>1</v>
      </c>
      <c r="O153" s="832">
        <v>83</v>
      </c>
      <c r="P153" s="849">
        <v>43</v>
      </c>
      <c r="Q153" s="849">
        <v>3569</v>
      </c>
      <c r="R153" s="837">
        <v>1.2285714285714286</v>
      </c>
      <c r="S153" s="850">
        <v>83</v>
      </c>
    </row>
    <row r="154" spans="1:19" ht="14.4" customHeight="1" x14ac:dyDescent="0.3">
      <c r="A154" s="831" t="s">
        <v>3735</v>
      </c>
      <c r="B154" s="832" t="s">
        <v>3736</v>
      </c>
      <c r="C154" s="832" t="s">
        <v>577</v>
      </c>
      <c r="D154" s="832" t="s">
        <v>1723</v>
      </c>
      <c r="E154" s="832" t="s">
        <v>3753</v>
      </c>
      <c r="F154" s="832" t="s">
        <v>3759</v>
      </c>
      <c r="G154" s="832" t="s">
        <v>3761</v>
      </c>
      <c r="H154" s="849">
        <v>104</v>
      </c>
      <c r="I154" s="849">
        <v>8632</v>
      </c>
      <c r="J154" s="832">
        <v>4.16</v>
      </c>
      <c r="K154" s="832">
        <v>83</v>
      </c>
      <c r="L154" s="849">
        <v>25</v>
      </c>
      <c r="M154" s="849">
        <v>2075</v>
      </c>
      <c r="N154" s="832">
        <v>1</v>
      </c>
      <c r="O154" s="832">
        <v>83</v>
      </c>
      <c r="P154" s="849">
        <v>78</v>
      </c>
      <c r="Q154" s="849">
        <v>6474</v>
      </c>
      <c r="R154" s="837">
        <v>3.12</v>
      </c>
      <c r="S154" s="850">
        <v>83</v>
      </c>
    </row>
    <row r="155" spans="1:19" ht="14.4" customHeight="1" x14ac:dyDescent="0.3">
      <c r="A155" s="831" t="s">
        <v>3735</v>
      </c>
      <c r="B155" s="832" t="s">
        <v>3736</v>
      </c>
      <c r="C155" s="832" t="s">
        <v>577</v>
      </c>
      <c r="D155" s="832" t="s">
        <v>1723</v>
      </c>
      <c r="E155" s="832" t="s">
        <v>3753</v>
      </c>
      <c r="F155" s="832" t="s">
        <v>3762</v>
      </c>
      <c r="G155" s="832" t="s">
        <v>3763</v>
      </c>
      <c r="H155" s="849">
        <v>4</v>
      </c>
      <c r="I155" s="849">
        <v>148</v>
      </c>
      <c r="J155" s="832">
        <v>0.25</v>
      </c>
      <c r="K155" s="832">
        <v>37</v>
      </c>
      <c r="L155" s="849">
        <v>16</v>
      </c>
      <c r="M155" s="849">
        <v>592</v>
      </c>
      <c r="N155" s="832">
        <v>1</v>
      </c>
      <c r="O155" s="832">
        <v>37</v>
      </c>
      <c r="P155" s="849">
        <v>24</v>
      </c>
      <c r="Q155" s="849">
        <v>888</v>
      </c>
      <c r="R155" s="837">
        <v>1.5</v>
      </c>
      <c r="S155" s="850">
        <v>37</v>
      </c>
    </row>
    <row r="156" spans="1:19" ht="14.4" customHeight="1" x14ac:dyDescent="0.3">
      <c r="A156" s="831" t="s">
        <v>3735</v>
      </c>
      <c r="B156" s="832" t="s">
        <v>3736</v>
      </c>
      <c r="C156" s="832" t="s">
        <v>577</v>
      </c>
      <c r="D156" s="832" t="s">
        <v>1723</v>
      </c>
      <c r="E156" s="832" t="s">
        <v>3753</v>
      </c>
      <c r="F156" s="832" t="s">
        <v>3762</v>
      </c>
      <c r="G156" s="832" t="s">
        <v>3764</v>
      </c>
      <c r="H156" s="849">
        <v>19</v>
      </c>
      <c r="I156" s="849">
        <v>703</v>
      </c>
      <c r="J156" s="832">
        <v>0.76</v>
      </c>
      <c r="K156" s="832">
        <v>37</v>
      </c>
      <c r="L156" s="849">
        <v>25</v>
      </c>
      <c r="M156" s="849">
        <v>925</v>
      </c>
      <c r="N156" s="832">
        <v>1</v>
      </c>
      <c r="O156" s="832">
        <v>37</v>
      </c>
      <c r="P156" s="849">
        <v>27</v>
      </c>
      <c r="Q156" s="849">
        <v>999</v>
      </c>
      <c r="R156" s="837">
        <v>1.08</v>
      </c>
      <c r="S156" s="850">
        <v>37</v>
      </c>
    </row>
    <row r="157" spans="1:19" ht="14.4" customHeight="1" x14ac:dyDescent="0.3">
      <c r="A157" s="831" t="s">
        <v>3735</v>
      </c>
      <c r="B157" s="832" t="s">
        <v>3736</v>
      </c>
      <c r="C157" s="832" t="s">
        <v>577</v>
      </c>
      <c r="D157" s="832" t="s">
        <v>1723</v>
      </c>
      <c r="E157" s="832" t="s">
        <v>3753</v>
      </c>
      <c r="F157" s="832" t="s">
        <v>3787</v>
      </c>
      <c r="G157" s="832" t="s">
        <v>3788</v>
      </c>
      <c r="H157" s="849">
        <v>7</v>
      </c>
      <c r="I157" s="849">
        <v>1757</v>
      </c>
      <c r="J157" s="832">
        <v>3.5</v>
      </c>
      <c r="K157" s="832">
        <v>251</v>
      </c>
      <c r="L157" s="849">
        <v>2</v>
      </c>
      <c r="M157" s="849">
        <v>502</v>
      </c>
      <c r="N157" s="832">
        <v>1</v>
      </c>
      <c r="O157" s="832">
        <v>251</v>
      </c>
      <c r="P157" s="849"/>
      <c r="Q157" s="849"/>
      <c r="R157" s="837"/>
      <c r="S157" s="850"/>
    </row>
    <row r="158" spans="1:19" ht="14.4" customHeight="1" x14ac:dyDescent="0.3">
      <c r="A158" s="831" t="s">
        <v>3735</v>
      </c>
      <c r="B158" s="832" t="s">
        <v>3736</v>
      </c>
      <c r="C158" s="832" t="s">
        <v>577</v>
      </c>
      <c r="D158" s="832" t="s">
        <v>1723</v>
      </c>
      <c r="E158" s="832" t="s">
        <v>3753</v>
      </c>
      <c r="F158" s="832" t="s">
        <v>3787</v>
      </c>
      <c r="G158" s="832" t="s">
        <v>3789</v>
      </c>
      <c r="H158" s="849">
        <v>6</v>
      </c>
      <c r="I158" s="849">
        <v>1506</v>
      </c>
      <c r="J158" s="832"/>
      <c r="K158" s="832">
        <v>251</v>
      </c>
      <c r="L158" s="849"/>
      <c r="M158" s="849"/>
      <c r="N158" s="832"/>
      <c r="O158" s="832"/>
      <c r="P158" s="849">
        <v>5</v>
      </c>
      <c r="Q158" s="849">
        <v>1260</v>
      </c>
      <c r="R158" s="837"/>
      <c r="S158" s="850">
        <v>252</v>
      </c>
    </row>
    <row r="159" spans="1:19" ht="14.4" customHeight="1" x14ac:dyDescent="0.3">
      <c r="A159" s="831" t="s">
        <v>3735</v>
      </c>
      <c r="B159" s="832" t="s">
        <v>3736</v>
      </c>
      <c r="C159" s="832" t="s">
        <v>577</v>
      </c>
      <c r="D159" s="832" t="s">
        <v>1723</v>
      </c>
      <c r="E159" s="832" t="s">
        <v>3753</v>
      </c>
      <c r="F159" s="832" t="s">
        <v>3790</v>
      </c>
      <c r="G159" s="832" t="s">
        <v>3791</v>
      </c>
      <c r="H159" s="849">
        <v>29</v>
      </c>
      <c r="I159" s="849">
        <v>3654</v>
      </c>
      <c r="J159" s="832">
        <v>0.47540983606557374</v>
      </c>
      <c r="K159" s="832">
        <v>126</v>
      </c>
      <c r="L159" s="849">
        <v>61</v>
      </c>
      <c r="M159" s="849">
        <v>7686</v>
      </c>
      <c r="N159" s="832">
        <v>1</v>
      </c>
      <c r="O159" s="832">
        <v>126</v>
      </c>
      <c r="P159" s="849">
        <v>84</v>
      </c>
      <c r="Q159" s="849">
        <v>10668</v>
      </c>
      <c r="R159" s="837">
        <v>1.3879781420765027</v>
      </c>
      <c r="S159" s="850">
        <v>127</v>
      </c>
    </row>
    <row r="160" spans="1:19" ht="14.4" customHeight="1" x14ac:dyDescent="0.3">
      <c r="A160" s="831" t="s">
        <v>3735</v>
      </c>
      <c r="B160" s="832" t="s">
        <v>3736</v>
      </c>
      <c r="C160" s="832" t="s">
        <v>577</v>
      </c>
      <c r="D160" s="832" t="s">
        <v>1723</v>
      </c>
      <c r="E160" s="832" t="s">
        <v>3753</v>
      </c>
      <c r="F160" s="832" t="s">
        <v>3790</v>
      </c>
      <c r="G160" s="832" t="s">
        <v>3792</v>
      </c>
      <c r="H160" s="849">
        <v>185</v>
      </c>
      <c r="I160" s="849">
        <v>23310</v>
      </c>
      <c r="J160" s="832">
        <v>2.3717948717948718</v>
      </c>
      <c r="K160" s="832">
        <v>126</v>
      </c>
      <c r="L160" s="849">
        <v>78</v>
      </c>
      <c r="M160" s="849">
        <v>9828</v>
      </c>
      <c r="N160" s="832">
        <v>1</v>
      </c>
      <c r="O160" s="832">
        <v>126</v>
      </c>
      <c r="P160" s="849">
        <v>136</v>
      </c>
      <c r="Q160" s="849">
        <v>17272</v>
      </c>
      <c r="R160" s="837">
        <v>1.7574277574277575</v>
      </c>
      <c r="S160" s="850">
        <v>127</v>
      </c>
    </row>
    <row r="161" spans="1:19" ht="14.4" customHeight="1" x14ac:dyDescent="0.3">
      <c r="A161" s="831" t="s">
        <v>3735</v>
      </c>
      <c r="B161" s="832" t="s">
        <v>3736</v>
      </c>
      <c r="C161" s="832" t="s">
        <v>577</v>
      </c>
      <c r="D161" s="832" t="s">
        <v>1723</v>
      </c>
      <c r="E161" s="832" t="s">
        <v>3753</v>
      </c>
      <c r="F161" s="832" t="s">
        <v>3802</v>
      </c>
      <c r="G161" s="832" t="s">
        <v>3803</v>
      </c>
      <c r="H161" s="849"/>
      <c r="I161" s="849"/>
      <c r="J161" s="832"/>
      <c r="K161" s="832"/>
      <c r="L161" s="849">
        <v>1</v>
      </c>
      <c r="M161" s="849">
        <v>679</v>
      </c>
      <c r="N161" s="832">
        <v>1</v>
      </c>
      <c r="O161" s="832">
        <v>679</v>
      </c>
      <c r="P161" s="849"/>
      <c r="Q161" s="849"/>
      <c r="R161" s="837"/>
      <c r="S161" s="850"/>
    </row>
    <row r="162" spans="1:19" ht="14.4" customHeight="1" x14ac:dyDescent="0.3">
      <c r="A162" s="831" t="s">
        <v>3735</v>
      </c>
      <c r="B162" s="832" t="s">
        <v>3736</v>
      </c>
      <c r="C162" s="832" t="s">
        <v>577</v>
      </c>
      <c r="D162" s="832" t="s">
        <v>1723</v>
      </c>
      <c r="E162" s="832" t="s">
        <v>3753</v>
      </c>
      <c r="F162" s="832" t="s">
        <v>3802</v>
      </c>
      <c r="G162" s="832" t="s">
        <v>3804</v>
      </c>
      <c r="H162" s="849">
        <v>2</v>
      </c>
      <c r="I162" s="849">
        <v>1358</v>
      </c>
      <c r="J162" s="832">
        <v>2</v>
      </c>
      <c r="K162" s="832">
        <v>679</v>
      </c>
      <c r="L162" s="849">
        <v>1</v>
      </c>
      <c r="M162" s="849">
        <v>679</v>
      </c>
      <c r="N162" s="832">
        <v>1</v>
      </c>
      <c r="O162" s="832">
        <v>679</v>
      </c>
      <c r="P162" s="849">
        <v>3</v>
      </c>
      <c r="Q162" s="849">
        <v>2040</v>
      </c>
      <c r="R162" s="837">
        <v>3.0044182621502209</v>
      </c>
      <c r="S162" s="850">
        <v>680</v>
      </c>
    </row>
    <row r="163" spans="1:19" ht="14.4" customHeight="1" x14ac:dyDescent="0.3">
      <c r="A163" s="831" t="s">
        <v>3735</v>
      </c>
      <c r="B163" s="832" t="s">
        <v>3736</v>
      </c>
      <c r="C163" s="832" t="s">
        <v>577</v>
      </c>
      <c r="D163" s="832" t="s">
        <v>1723</v>
      </c>
      <c r="E163" s="832" t="s">
        <v>3753</v>
      </c>
      <c r="F163" s="832" t="s">
        <v>3805</v>
      </c>
      <c r="G163" s="832" t="s">
        <v>3806</v>
      </c>
      <c r="H163" s="849"/>
      <c r="I163" s="849"/>
      <c r="J163" s="832"/>
      <c r="K163" s="832"/>
      <c r="L163" s="849">
        <v>1</v>
      </c>
      <c r="M163" s="849">
        <v>1028</v>
      </c>
      <c r="N163" s="832">
        <v>1</v>
      </c>
      <c r="O163" s="832">
        <v>1028</v>
      </c>
      <c r="P163" s="849"/>
      <c r="Q163" s="849"/>
      <c r="R163" s="837"/>
      <c r="S163" s="850"/>
    </row>
    <row r="164" spans="1:19" ht="14.4" customHeight="1" x14ac:dyDescent="0.3">
      <c r="A164" s="831" t="s">
        <v>3735</v>
      </c>
      <c r="B164" s="832" t="s">
        <v>3736</v>
      </c>
      <c r="C164" s="832" t="s">
        <v>577</v>
      </c>
      <c r="D164" s="832" t="s">
        <v>1723</v>
      </c>
      <c r="E164" s="832" t="s">
        <v>3753</v>
      </c>
      <c r="F164" s="832" t="s">
        <v>3805</v>
      </c>
      <c r="G164" s="832" t="s">
        <v>3807</v>
      </c>
      <c r="H164" s="849"/>
      <c r="I164" s="849"/>
      <c r="J164" s="832"/>
      <c r="K164" s="832"/>
      <c r="L164" s="849"/>
      <c r="M164" s="849"/>
      <c r="N164" s="832"/>
      <c r="O164" s="832"/>
      <c r="P164" s="849">
        <v>3</v>
      </c>
      <c r="Q164" s="849">
        <v>3093</v>
      </c>
      <c r="R164" s="837"/>
      <c r="S164" s="850">
        <v>1031</v>
      </c>
    </row>
    <row r="165" spans="1:19" ht="14.4" customHeight="1" x14ac:dyDescent="0.3">
      <c r="A165" s="831" t="s">
        <v>3735</v>
      </c>
      <c r="B165" s="832" t="s">
        <v>3736</v>
      </c>
      <c r="C165" s="832" t="s">
        <v>577</v>
      </c>
      <c r="D165" s="832" t="s">
        <v>1723</v>
      </c>
      <c r="E165" s="832" t="s">
        <v>3753</v>
      </c>
      <c r="F165" s="832" t="s">
        <v>3808</v>
      </c>
      <c r="G165" s="832" t="s">
        <v>3809</v>
      </c>
      <c r="H165" s="849">
        <v>219</v>
      </c>
      <c r="I165" s="849">
        <v>7300.01</v>
      </c>
      <c r="J165" s="832">
        <v>1.5985446694082766</v>
      </c>
      <c r="K165" s="832">
        <v>33.33337899543379</v>
      </c>
      <c r="L165" s="849">
        <v>137</v>
      </c>
      <c r="M165" s="849">
        <v>4566.66</v>
      </c>
      <c r="N165" s="832">
        <v>1</v>
      </c>
      <c r="O165" s="832">
        <v>33.333284671532844</v>
      </c>
      <c r="P165" s="849">
        <v>206</v>
      </c>
      <c r="Q165" s="849">
        <v>6866.68</v>
      </c>
      <c r="R165" s="837">
        <v>1.5036547498609487</v>
      </c>
      <c r="S165" s="850">
        <v>33.333398058252428</v>
      </c>
    </row>
    <row r="166" spans="1:19" ht="14.4" customHeight="1" x14ac:dyDescent="0.3">
      <c r="A166" s="831" t="s">
        <v>3735</v>
      </c>
      <c r="B166" s="832" t="s">
        <v>3736</v>
      </c>
      <c r="C166" s="832" t="s">
        <v>577</v>
      </c>
      <c r="D166" s="832" t="s">
        <v>1723</v>
      </c>
      <c r="E166" s="832" t="s">
        <v>3753</v>
      </c>
      <c r="F166" s="832" t="s">
        <v>3808</v>
      </c>
      <c r="G166" s="832" t="s">
        <v>3810</v>
      </c>
      <c r="H166" s="849">
        <v>1</v>
      </c>
      <c r="I166" s="849">
        <v>33.33</v>
      </c>
      <c r="J166" s="832">
        <v>1</v>
      </c>
      <c r="K166" s="832">
        <v>33.33</v>
      </c>
      <c r="L166" s="849">
        <v>1</v>
      </c>
      <c r="M166" s="849">
        <v>33.33</v>
      </c>
      <c r="N166" s="832">
        <v>1</v>
      </c>
      <c r="O166" s="832">
        <v>33.33</v>
      </c>
      <c r="P166" s="849">
        <v>5</v>
      </c>
      <c r="Q166" s="849">
        <v>166.67</v>
      </c>
      <c r="R166" s="837">
        <v>5.0006000600060005</v>
      </c>
      <c r="S166" s="850">
        <v>33.333999999999996</v>
      </c>
    </row>
    <row r="167" spans="1:19" ht="14.4" customHeight="1" x14ac:dyDescent="0.3">
      <c r="A167" s="831" t="s">
        <v>3735</v>
      </c>
      <c r="B167" s="832" t="s">
        <v>3736</v>
      </c>
      <c r="C167" s="832" t="s">
        <v>577</v>
      </c>
      <c r="D167" s="832" t="s">
        <v>1723</v>
      </c>
      <c r="E167" s="832" t="s">
        <v>3753</v>
      </c>
      <c r="F167" s="832" t="s">
        <v>3817</v>
      </c>
      <c r="G167" s="832" t="s">
        <v>3818</v>
      </c>
      <c r="H167" s="849">
        <v>4</v>
      </c>
      <c r="I167" s="849">
        <v>148</v>
      </c>
      <c r="J167" s="832">
        <v>1</v>
      </c>
      <c r="K167" s="832">
        <v>37</v>
      </c>
      <c r="L167" s="849">
        <v>4</v>
      </c>
      <c r="M167" s="849">
        <v>148</v>
      </c>
      <c r="N167" s="832">
        <v>1</v>
      </c>
      <c r="O167" s="832">
        <v>37</v>
      </c>
      <c r="P167" s="849">
        <v>8</v>
      </c>
      <c r="Q167" s="849">
        <v>296</v>
      </c>
      <c r="R167" s="837">
        <v>2</v>
      </c>
      <c r="S167" s="850">
        <v>37</v>
      </c>
    </row>
    <row r="168" spans="1:19" ht="14.4" customHeight="1" x14ac:dyDescent="0.3">
      <c r="A168" s="831" t="s">
        <v>3735</v>
      </c>
      <c r="B168" s="832" t="s">
        <v>3736</v>
      </c>
      <c r="C168" s="832" t="s">
        <v>577</v>
      </c>
      <c r="D168" s="832" t="s">
        <v>1723</v>
      </c>
      <c r="E168" s="832" t="s">
        <v>3753</v>
      </c>
      <c r="F168" s="832" t="s">
        <v>3817</v>
      </c>
      <c r="G168" s="832" t="s">
        <v>3819</v>
      </c>
      <c r="H168" s="849">
        <v>8</v>
      </c>
      <c r="I168" s="849">
        <v>296</v>
      </c>
      <c r="J168" s="832">
        <v>0.8</v>
      </c>
      <c r="K168" s="832">
        <v>37</v>
      </c>
      <c r="L168" s="849">
        <v>10</v>
      </c>
      <c r="M168" s="849">
        <v>370</v>
      </c>
      <c r="N168" s="832">
        <v>1</v>
      </c>
      <c r="O168" s="832">
        <v>37</v>
      </c>
      <c r="P168" s="849">
        <v>8</v>
      </c>
      <c r="Q168" s="849">
        <v>296</v>
      </c>
      <c r="R168" s="837">
        <v>0.8</v>
      </c>
      <c r="S168" s="850">
        <v>37</v>
      </c>
    </row>
    <row r="169" spans="1:19" ht="14.4" customHeight="1" x14ac:dyDescent="0.3">
      <c r="A169" s="831" t="s">
        <v>3735</v>
      </c>
      <c r="B169" s="832" t="s">
        <v>3736</v>
      </c>
      <c r="C169" s="832" t="s">
        <v>577</v>
      </c>
      <c r="D169" s="832" t="s">
        <v>1723</v>
      </c>
      <c r="E169" s="832" t="s">
        <v>3753</v>
      </c>
      <c r="F169" s="832" t="s">
        <v>3820</v>
      </c>
      <c r="G169" s="832" t="s">
        <v>3821</v>
      </c>
      <c r="H169" s="849">
        <v>4</v>
      </c>
      <c r="I169" s="849">
        <v>344</v>
      </c>
      <c r="J169" s="832">
        <v>1.3333333333333333</v>
      </c>
      <c r="K169" s="832">
        <v>86</v>
      </c>
      <c r="L169" s="849">
        <v>3</v>
      </c>
      <c r="M169" s="849">
        <v>258</v>
      </c>
      <c r="N169" s="832">
        <v>1</v>
      </c>
      <c r="O169" s="832">
        <v>86</v>
      </c>
      <c r="P169" s="849">
        <v>3</v>
      </c>
      <c r="Q169" s="849">
        <v>258</v>
      </c>
      <c r="R169" s="837">
        <v>1</v>
      </c>
      <c r="S169" s="850">
        <v>86</v>
      </c>
    </row>
    <row r="170" spans="1:19" ht="14.4" customHeight="1" x14ac:dyDescent="0.3">
      <c r="A170" s="831" t="s">
        <v>3735</v>
      </c>
      <c r="B170" s="832" t="s">
        <v>3736</v>
      </c>
      <c r="C170" s="832" t="s">
        <v>577</v>
      </c>
      <c r="D170" s="832" t="s">
        <v>1723</v>
      </c>
      <c r="E170" s="832" t="s">
        <v>3753</v>
      </c>
      <c r="F170" s="832" t="s">
        <v>3820</v>
      </c>
      <c r="G170" s="832" t="s">
        <v>3822</v>
      </c>
      <c r="H170" s="849">
        <v>3</v>
      </c>
      <c r="I170" s="849">
        <v>258</v>
      </c>
      <c r="J170" s="832">
        <v>1</v>
      </c>
      <c r="K170" s="832">
        <v>86</v>
      </c>
      <c r="L170" s="849">
        <v>3</v>
      </c>
      <c r="M170" s="849">
        <v>258</v>
      </c>
      <c r="N170" s="832">
        <v>1</v>
      </c>
      <c r="O170" s="832">
        <v>86</v>
      </c>
      <c r="P170" s="849">
        <v>6</v>
      </c>
      <c r="Q170" s="849">
        <v>516</v>
      </c>
      <c r="R170" s="837">
        <v>2</v>
      </c>
      <c r="S170" s="850">
        <v>86</v>
      </c>
    </row>
    <row r="171" spans="1:19" ht="14.4" customHeight="1" x14ac:dyDescent="0.3">
      <c r="A171" s="831" t="s">
        <v>3735</v>
      </c>
      <c r="B171" s="832" t="s">
        <v>3736</v>
      </c>
      <c r="C171" s="832" t="s">
        <v>577</v>
      </c>
      <c r="D171" s="832" t="s">
        <v>1723</v>
      </c>
      <c r="E171" s="832" t="s">
        <v>3753</v>
      </c>
      <c r="F171" s="832" t="s">
        <v>3828</v>
      </c>
      <c r="G171" s="832" t="s">
        <v>3829</v>
      </c>
      <c r="H171" s="849"/>
      <c r="I171" s="849"/>
      <c r="J171" s="832"/>
      <c r="K171" s="832"/>
      <c r="L171" s="849"/>
      <c r="M171" s="849"/>
      <c r="N171" s="832"/>
      <c r="O171" s="832"/>
      <c r="P171" s="849">
        <v>24</v>
      </c>
      <c r="Q171" s="849">
        <v>5352</v>
      </c>
      <c r="R171" s="837"/>
      <c r="S171" s="850">
        <v>223</v>
      </c>
    </row>
    <row r="172" spans="1:19" ht="14.4" customHeight="1" x14ac:dyDescent="0.3">
      <c r="A172" s="831" t="s">
        <v>3735</v>
      </c>
      <c r="B172" s="832" t="s">
        <v>3736</v>
      </c>
      <c r="C172" s="832" t="s">
        <v>577</v>
      </c>
      <c r="D172" s="832" t="s">
        <v>1723</v>
      </c>
      <c r="E172" s="832" t="s">
        <v>3753</v>
      </c>
      <c r="F172" s="832" t="s">
        <v>3828</v>
      </c>
      <c r="G172" s="832" t="s">
        <v>3830</v>
      </c>
      <c r="H172" s="849"/>
      <c r="I172" s="849"/>
      <c r="J172" s="832"/>
      <c r="K172" s="832"/>
      <c r="L172" s="849"/>
      <c r="M172" s="849"/>
      <c r="N172" s="832"/>
      <c r="O172" s="832"/>
      <c r="P172" s="849">
        <v>47</v>
      </c>
      <c r="Q172" s="849">
        <v>10481</v>
      </c>
      <c r="R172" s="837"/>
      <c r="S172" s="850">
        <v>223</v>
      </c>
    </row>
    <row r="173" spans="1:19" ht="14.4" customHeight="1" x14ac:dyDescent="0.3">
      <c r="A173" s="831" t="s">
        <v>3735</v>
      </c>
      <c r="B173" s="832" t="s">
        <v>3736</v>
      </c>
      <c r="C173" s="832" t="s">
        <v>577</v>
      </c>
      <c r="D173" s="832" t="s">
        <v>1723</v>
      </c>
      <c r="E173" s="832" t="s">
        <v>3753</v>
      </c>
      <c r="F173" s="832" t="s">
        <v>3836</v>
      </c>
      <c r="G173" s="832" t="s">
        <v>3837</v>
      </c>
      <c r="H173" s="849">
        <v>1</v>
      </c>
      <c r="I173" s="849">
        <v>1063</v>
      </c>
      <c r="J173" s="832"/>
      <c r="K173" s="832">
        <v>1063</v>
      </c>
      <c r="L173" s="849"/>
      <c r="M173" s="849"/>
      <c r="N173" s="832"/>
      <c r="O173" s="832"/>
      <c r="P173" s="849">
        <v>2</v>
      </c>
      <c r="Q173" s="849">
        <v>2128</v>
      </c>
      <c r="R173" s="837"/>
      <c r="S173" s="850">
        <v>1064</v>
      </c>
    </row>
    <row r="174" spans="1:19" ht="14.4" customHeight="1" x14ac:dyDescent="0.3">
      <c r="A174" s="831" t="s">
        <v>3735</v>
      </c>
      <c r="B174" s="832" t="s">
        <v>3736</v>
      </c>
      <c r="C174" s="832" t="s">
        <v>577</v>
      </c>
      <c r="D174" s="832" t="s">
        <v>1723</v>
      </c>
      <c r="E174" s="832" t="s">
        <v>3753</v>
      </c>
      <c r="F174" s="832" t="s">
        <v>3841</v>
      </c>
      <c r="G174" s="832" t="s">
        <v>3842</v>
      </c>
      <c r="H174" s="849">
        <v>1</v>
      </c>
      <c r="I174" s="849">
        <v>59</v>
      </c>
      <c r="J174" s="832"/>
      <c r="K174" s="832">
        <v>59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3735</v>
      </c>
      <c r="B175" s="832" t="s">
        <v>3736</v>
      </c>
      <c r="C175" s="832" t="s">
        <v>577</v>
      </c>
      <c r="D175" s="832" t="s">
        <v>1723</v>
      </c>
      <c r="E175" s="832" t="s">
        <v>3753</v>
      </c>
      <c r="F175" s="832" t="s">
        <v>3844</v>
      </c>
      <c r="G175" s="832" t="s">
        <v>3846</v>
      </c>
      <c r="H175" s="849"/>
      <c r="I175" s="849"/>
      <c r="J175" s="832"/>
      <c r="K175" s="832"/>
      <c r="L175" s="849"/>
      <c r="M175" s="849"/>
      <c r="N175" s="832"/>
      <c r="O175" s="832"/>
      <c r="P175" s="849">
        <v>2</v>
      </c>
      <c r="Q175" s="849">
        <v>232</v>
      </c>
      <c r="R175" s="837"/>
      <c r="S175" s="850">
        <v>116</v>
      </c>
    </row>
    <row r="176" spans="1:19" ht="14.4" customHeight="1" x14ac:dyDescent="0.3">
      <c r="A176" s="831" t="s">
        <v>3735</v>
      </c>
      <c r="B176" s="832" t="s">
        <v>3736</v>
      </c>
      <c r="C176" s="832" t="s">
        <v>577</v>
      </c>
      <c r="D176" s="832" t="s">
        <v>1723</v>
      </c>
      <c r="E176" s="832" t="s">
        <v>3753</v>
      </c>
      <c r="F176" s="832" t="s">
        <v>3852</v>
      </c>
      <c r="G176" s="832" t="s">
        <v>3853</v>
      </c>
      <c r="H176" s="849">
        <v>1</v>
      </c>
      <c r="I176" s="849">
        <v>648</v>
      </c>
      <c r="J176" s="832"/>
      <c r="K176" s="832">
        <v>648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3735</v>
      </c>
      <c r="B177" s="832" t="s">
        <v>3736</v>
      </c>
      <c r="C177" s="832" t="s">
        <v>577</v>
      </c>
      <c r="D177" s="832" t="s">
        <v>1723</v>
      </c>
      <c r="E177" s="832" t="s">
        <v>3753</v>
      </c>
      <c r="F177" s="832" t="s">
        <v>3855</v>
      </c>
      <c r="G177" s="832" t="s">
        <v>3857</v>
      </c>
      <c r="H177" s="849">
        <v>1</v>
      </c>
      <c r="I177" s="849">
        <v>1307</v>
      </c>
      <c r="J177" s="832"/>
      <c r="K177" s="832">
        <v>1307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3735</v>
      </c>
      <c r="B178" s="832" t="s">
        <v>3736</v>
      </c>
      <c r="C178" s="832" t="s">
        <v>577</v>
      </c>
      <c r="D178" s="832" t="s">
        <v>1723</v>
      </c>
      <c r="E178" s="832" t="s">
        <v>3753</v>
      </c>
      <c r="F178" s="832" t="s">
        <v>3861</v>
      </c>
      <c r="G178" s="832" t="s">
        <v>3862</v>
      </c>
      <c r="H178" s="849"/>
      <c r="I178" s="849"/>
      <c r="J178" s="832"/>
      <c r="K178" s="832"/>
      <c r="L178" s="849">
        <v>1</v>
      </c>
      <c r="M178" s="849">
        <v>500</v>
      </c>
      <c r="N178" s="832">
        <v>1</v>
      </c>
      <c r="O178" s="832">
        <v>500</v>
      </c>
      <c r="P178" s="849"/>
      <c r="Q178" s="849"/>
      <c r="R178" s="837"/>
      <c r="S178" s="850"/>
    </row>
    <row r="179" spans="1:19" ht="14.4" customHeight="1" x14ac:dyDescent="0.3">
      <c r="A179" s="831" t="s">
        <v>3735</v>
      </c>
      <c r="B179" s="832" t="s">
        <v>3736</v>
      </c>
      <c r="C179" s="832" t="s">
        <v>577</v>
      </c>
      <c r="D179" s="832" t="s">
        <v>1723</v>
      </c>
      <c r="E179" s="832" t="s">
        <v>3753</v>
      </c>
      <c r="F179" s="832" t="s">
        <v>3866</v>
      </c>
      <c r="G179" s="832" t="s">
        <v>3867</v>
      </c>
      <c r="H179" s="849">
        <v>2</v>
      </c>
      <c r="I179" s="849">
        <v>240</v>
      </c>
      <c r="J179" s="832"/>
      <c r="K179" s="832">
        <v>120</v>
      </c>
      <c r="L179" s="849"/>
      <c r="M179" s="849"/>
      <c r="N179" s="832"/>
      <c r="O179" s="832"/>
      <c r="P179" s="849">
        <v>1</v>
      </c>
      <c r="Q179" s="849">
        <v>181</v>
      </c>
      <c r="R179" s="837"/>
      <c r="S179" s="850">
        <v>181</v>
      </c>
    </row>
    <row r="180" spans="1:19" ht="14.4" customHeight="1" x14ac:dyDescent="0.3">
      <c r="A180" s="831" t="s">
        <v>3735</v>
      </c>
      <c r="B180" s="832" t="s">
        <v>3736</v>
      </c>
      <c r="C180" s="832" t="s">
        <v>577</v>
      </c>
      <c r="D180" s="832" t="s">
        <v>1723</v>
      </c>
      <c r="E180" s="832" t="s">
        <v>3753</v>
      </c>
      <c r="F180" s="832" t="s">
        <v>3866</v>
      </c>
      <c r="G180" s="832" t="s">
        <v>3868</v>
      </c>
      <c r="H180" s="849"/>
      <c r="I180" s="849"/>
      <c r="J180" s="832"/>
      <c r="K180" s="832"/>
      <c r="L180" s="849">
        <v>1</v>
      </c>
      <c r="M180" s="849">
        <v>120</v>
      </c>
      <c r="N180" s="832">
        <v>1</v>
      </c>
      <c r="O180" s="832">
        <v>120</v>
      </c>
      <c r="P180" s="849">
        <v>2</v>
      </c>
      <c r="Q180" s="849">
        <v>362</v>
      </c>
      <c r="R180" s="837">
        <v>3.0166666666666666</v>
      </c>
      <c r="S180" s="850">
        <v>181</v>
      </c>
    </row>
    <row r="181" spans="1:19" ht="14.4" customHeight="1" x14ac:dyDescent="0.3">
      <c r="A181" s="831" t="s">
        <v>3735</v>
      </c>
      <c r="B181" s="832" t="s">
        <v>3736</v>
      </c>
      <c r="C181" s="832" t="s">
        <v>577</v>
      </c>
      <c r="D181" s="832" t="s">
        <v>3721</v>
      </c>
      <c r="E181" s="832" t="s">
        <v>3753</v>
      </c>
      <c r="F181" s="832" t="s">
        <v>3762</v>
      </c>
      <c r="G181" s="832" t="s">
        <v>3764</v>
      </c>
      <c r="H181" s="849"/>
      <c r="I181" s="849"/>
      <c r="J181" s="832"/>
      <c r="K181" s="832"/>
      <c r="L181" s="849">
        <v>5</v>
      </c>
      <c r="M181" s="849">
        <v>185</v>
      </c>
      <c r="N181" s="832">
        <v>1</v>
      </c>
      <c r="O181" s="832">
        <v>37</v>
      </c>
      <c r="P181" s="849"/>
      <c r="Q181" s="849"/>
      <c r="R181" s="837"/>
      <c r="S181" s="850"/>
    </row>
    <row r="182" spans="1:19" ht="14.4" customHeight="1" x14ac:dyDescent="0.3">
      <c r="A182" s="831" t="s">
        <v>3735</v>
      </c>
      <c r="B182" s="832" t="s">
        <v>3736</v>
      </c>
      <c r="C182" s="832" t="s">
        <v>577</v>
      </c>
      <c r="D182" s="832" t="s">
        <v>3721</v>
      </c>
      <c r="E182" s="832" t="s">
        <v>3753</v>
      </c>
      <c r="F182" s="832" t="s">
        <v>3787</v>
      </c>
      <c r="G182" s="832" t="s">
        <v>3789</v>
      </c>
      <c r="H182" s="849"/>
      <c r="I182" s="849"/>
      <c r="J182" s="832"/>
      <c r="K182" s="832"/>
      <c r="L182" s="849">
        <v>1</v>
      </c>
      <c r="M182" s="849">
        <v>251</v>
      </c>
      <c r="N182" s="832">
        <v>1</v>
      </c>
      <c r="O182" s="832">
        <v>251</v>
      </c>
      <c r="P182" s="849"/>
      <c r="Q182" s="849"/>
      <c r="R182" s="837"/>
      <c r="S182" s="850"/>
    </row>
    <row r="183" spans="1:19" ht="14.4" customHeight="1" x14ac:dyDescent="0.3">
      <c r="A183" s="831" t="s">
        <v>3735</v>
      </c>
      <c r="B183" s="832" t="s">
        <v>3736</v>
      </c>
      <c r="C183" s="832" t="s">
        <v>577</v>
      </c>
      <c r="D183" s="832" t="s">
        <v>3721</v>
      </c>
      <c r="E183" s="832" t="s">
        <v>3753</v>
      </c>
      <c r="F183" s="832" t="s">
        <v>3790</v>
      </c>
      <c r="G183" s="832" t="s">
        <v>3792</v>
      </c>
      <c r="H183" s="849"/>
      <c r="I183" s="849"/>
      <c r="J183" s="832"/>
      <c r="K183" s="832"/>
      <c r="L183" s="849">
        <v>1</v>
      </c>
      <c r="M183" s="849">
        <v>126</v>
      </c>
      <c r="N183" s="832">
        <v>1</v>
      </c>
      <c r="O183" s="832">
        <v>126</v>
      </c>
      <c r="P183" s="849"/>
      <c r="Q183" s="849"/>
      <c r="R183" s="837"/>
      <c r="S183" s="850"/>
    </row>
    <row r="184" spans="1:19" ht="14.4" customHeight="1" x14ac:dyDescent="0.3">
      <c r="A184" s="831" t="s">
        <v>3735</v>
      </c>
      <c r="B184" s="832" t="s">
        <v>3736</v>
      </c>
      <c r="C184" s="832" t="s">
        <v>577</v>
      </c>
      <c r="D184" s="832" t="s">
        <v>3721</v>
      </c>
      <c r="E184" s="832" t="s">
        <v>3753</v>
      </c>
      <c r="F184" s="832" t="s">
        <v>3808</v>
      </c>
      <c r="G184" s="832" t="s">
        <v>3810</v>
      </c>
      <c r="H184" s="849"/>
      <c r="I184" s="849"/>
      <c r="J184" s="832"/>
      <c r="K184" s="832"/>
      <c r="L184" s="849">
        <v>2</v>
      </c>
      <c r="M184" s="849">
        <v>66.66</v>
      </c>
      <c r="N184" s="832">
        <v>1</v>
      </c>
      <c r="O184" s="832">
        <v>33.33</v>
      </c>
      <c r="P184" s="849"/>
      <c r="Q184" s="849"/>
      <c r="R184" s="837"/>
      <c r="S184" s="850"/>
    </row>
    <row r="185" spans="1:19" ht="14.4" customHeight="1" x14ac:dyDescent="0.3">
      <c r="A185" s="831" t="s">
        <v>3735</v>
      </c>
      <c r="B185" s="832" t="s">
        <v>3736</v>
      </c>
      <c r="C185" s="832" t="s">
        <v>577</v>
      </c>
      <c r="D185" s="832" t="s">
        <v>3722</v>
      </c>
      <c r="E185" s="832" t="s">
        <v>3753</v>
      </c>
      <c r="F185" s="832" t="s">
        <v>3762</v>
      </c>
      <c r="G185" s="832" t="s">
        <v>3764</v>
      </c>
      <c r="H185" s="849">
        <v>1</v>
      </c>
      <c r="I185" s="849">
        <v>37</v>
      </c>
      <c r="J185" s="832"/>
      <c r="K185" s="832">
        <v>37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3735</v>
      </c>
      <c r="B186" s="832" t="s">
        <v>3736</v>
      </c>
      <c r="C186" s="832" t="s">
        <v>577</v>
      </c>
      <c r="D186" s="832" t="s">
        <v>1724</v>
      </c>
      <c r="E186" s="832" t="s">
        <v>3737</v>
      </c>
      <c r="F186" s="832" t="s">
        <v>3738</v>
      </c>
      <c r="G186" s="832" t="s">
        <v>3739</v>
      </c>
      <c r="H186" s="849">
        <v>0.1</v>
      </c>
      <c r="I186" s="849">
        <v>15.1</v>
      </c>
      <c r="J186" s="832">
        <v>1</v>
      </c>
      <c r="K186" s="832">
        <v>151</v>
      </c>
      <c r="L186" s="849">
        <v>0.1</v>
      </c>
      <c r="M186" s="849">
        <v>15.1</v>
      </c>
      <c r="N186" s="832">
        <v>1</v>
      </c>
      <c r="O186" s="832">
        <v>151</v>
      </c>
      <c r="P186" s="849">
        <v>0.1</v>
      </c>
      <c r="Q186" s="849">
        <v>6.97</v>
      </c>
      <c r="R186" s="837">
        <v>0.46158940397350995</v>
      </c>
      <c r="S186" s="850">
        <v>69.699999999999989</v>
      </c>
    </row>
    <row r="187" spans="1:19" ht="14.4" customHeight="1" x14ac:dyDescent="0.3">
      <c r="A187" s="831" t="s">
        <v>3735</v>
      </c>
      <c r="B187" s="832" t="s">
        <v>3736</v>
      </c>
      <c r="C187" s="832" t="s">
        <v>577</v>
      </c>
      <c r="D187" s="832" t="s">
        <v>1724</v>
      </c>
      <c r="E187" s="832" t="s">
        <v>3753</v>
      </c>
      <c r="F187" s="832" t="s">
        <v>3759</v>
      </c>
      <c r="G187" s="832" t="s">
        <v>3760</v>
      </c>
      <c r="H187" s="849"/>
      <c r="I187" s="849"/>
      <c r="J187" s="832"/>
      <c r="K187" s="832"/>
      <c r="L187" s="849"/>
      <c r="M187" s="849"/>
      <c r="N187" s="832"/>
      <c r="O187" s="832"/>
      <c r="P187" s="849">
        <v>4</v>
      </c>
      <c r="Q187" s="849">
        <v>332</v>
      </c>
      <c r="R187" s="837"/>
      <c r="S187" s="850">
        <v>83</v>
      </c>
    </row>
    <row r="188" spans="1:19" ht="14.4" customHeight="1" x14ac:dyDescent="0.3">
      <c r="A188" s="831" t="s">
        <v>3735</v>
      </c>
      <c r="B188" s="832" t="s">
        <v>3736</v>
      </c>
      <c r="C188" s="832" t="s">
        <v>577</v>
      </c>
      <c r="D188" s="832" t="s">
        <v>1724</v>
      </c>
      <c r="E188" s="832" t="s">
        <v>3753</v>
      </c>
      <c r="F188" s="832" t="s">
        <v>3759</v>
      </c>
      <c r="G188" s="832" t="s">
        <v>3761</v>
      </c>
      <c r="H188" s="849">
        <v>1</v>
      </c>
      <c r="I188" s="849">
        <v>83</v>
      </c>
      <c r="J188" s="832"/>
      <c r="K188" s="832">
        <v>83</v>
      </c>
      <c r="L188" s="849"/>
      <c r="M188" s="849"/>
      <c r="N188" s="832"/>
      <c r="O188" s="832"/>
      <c r="P188" s="849">
        <v>1</v>
      </c>
      <c r="Q188" s="849">
        <v>83</v>
      </c>
      <c r="R188" s="837"/>
      <c r="S188" s="850">
        <v>83</v>
      </c>
    </row>
    <row r="189" spans="1:19" ht="14.4" customHeight="1" x14ac:dyDescent="0.3">
      <c r="A189" s="831" t="s">
        <v>3735</v>
      </c>
      <c r="B189" s="832" t="s">
        <v>3736</v>
      </c>
      <c r="C189" s="832" t="s">
        <v>577</v>
      </c>
      <c r="D189" s="832" t="s">
        <v>1724</v>
      </c>
      <c r="E189" s="832" t="s">
        <v>3753</v>
      </c>
      <c r="F189" s="832" t="s">
        <v>3762</v>
      </c>
      <c r="G189" s="832" t="s">
        <v>3763</v>
      </c>
      <c r="H189" s="849">
        <v>1</v>
      </c>
      <c r="I189" s="849">
        <v>37</v>
      </c>
      <c r="J189" s="832"/>
      <c r="K189" s="832">
        <v>37</v>
      </c>
      <c r="L189" s="849"/>
      <c r="M189" s="849"/>
      <c r="N189" s="832"/>
      <c r="O189" s="832"/>
      <c r="P189" s="849">
        <v>7</v>
      </c>
      <c r="Q189" s="849">
        <v>259</v>
      </c>
      <c r="R189" s="837"/>
      <c r="S189" s="850">
        <v>37</v>
      </c>
    </row>
    <row r="190" spans="1:19" ht="14.4" customHeight="1" x14ac:dyDescent="0.3">
      <c r="A190" s="831" t="s">
        <v>3735</v>
      </c>
      <c r="B190" s="832" t="s">
        <v>3736</v>
      </c>
      <c r="C190" s="832" t="s">
        <v>577</v>
      </c>
      <c r="D190" s="832" t="s">
        <v>1724</v>
      </c>
      <c r="E190" s="832" t="s">
        <v>3753</v>
      </c>
      <c r="F190" s="832" t="s">
        <v>3762</v>
      </c>
      <c r="G190" s="832" t="s">
        <v>3764</v>
      </c>
      <c r="H190" s="849"/>
      <c r="I190" s="849"/>
      <c r="J190" s="832"/>
      <c r="K190" s="832"/>
      <c r="L190" s="849">
        <v>1</v>
      </c>
      <c r="M190" s="849">
        <v>37</v>
      </c>
      <c r="N190" s="832">
        <v>1</v>
      </c>
      <c r="O190" s="832">
        <v>37</v>
      </c>
      <c r="P190" s="849">
        <v>4</v>
      </c>
      <c r="Q190" s="849">
        <v>148</v>
      </c>
      <c r="R190" s="837">
        <v>4</v>
      </c>
      <c r="S190" s="850">
        <v>37</v>
      </c>
    </row>
    <row r="191" spans="1:19" ht="14.4" customHeight="1" x14ac:dyDescent="0.3">
      <c r="A191" s="831" t="s">
        <v>3735</v>
      </c>
      <c r="B191" s="832" t="s">
        <v>3736</v>
      </c>
      <c r="C191" s="832" t="s">
        <v>577</v>
      </c>
      <c r="D191" s="832" t="s">
        <v>1724</v>
      </c>
      <c r="E191" s="832" t="s">
        <v>3753</v>
      </c>
      <c r="F191" s="832" t="s">
        <v>3787</v>
      </c>
      <c r="G191" s="832" t="s">
        <v>3788</v>
      </c>
      <c r="H191" s="849">
        <v>15</v>
      </c>
      <c r="I191" s="849">
        <v>3765</v>
      </c>
      <c r="J191" s="832">
        <v>1.1538461538461537</v>
      </c>
      <c r="K191" s="832">
        <v>251</v>
      </c>
      <c r="L191" s="849">
        <v>13</v>
      </c>
      <c r="M191" s="849">
        <v>3263</v>
      </c>
      <c r="N191" s="832">
        <v>1</v>
      </c>
      <c r="O191" s="832">
        <v>251</v>
      </c>
      <c r="P191" s="849">
        <v>17</v>
      </c>
      <c r="Q191" s="849">
        <v>4284</v>
      </c>
      <c r="R191" s="837">
        <v>1.3129022372050261</v>
      </c>
      <c r="S191" s="850">
        <v>252</v>
      </c>
    </row>
    <row r="192" spans="1:19" ht="14.4" customHeight="1" x14ac:dyDescent="0.3">
      <c r="A192" s="831" t="s">
        <v>3735</v>
      </c>
      <c r="B192" s="832" t="s">
        <v>3736</v>
      </c>
      <c r="C192" s="832" t="s">
        <v>577</v>
      </c>
      <c r="D192" s="832" t="s">
        <v>1724</v>
      </c>
      <c r="E192" s="832" t="s">
        <v>3753</v>
      </c>
      <c r="F192" s="832" t="s">
        <v>3787</v>
      </c>
      <c r="G192" s="832" t="s">
        <v>3789</v>
      </c>
      <c r="H192" s="849">
        <v>24</v>
      </c>
      <c r="I192" s="849">
        <v>6024</v>
      </c>
      <c r="J192" s="832">
        <v>0.92307692307692313</v>
      </c>
      <c r="K192" s="832">
        <v>251</v>
      </c>
      <c r="L192" s="849">
        <v>26</v>
      </c>
      <c r="M192" s="849">
        <v>6526</v>
      </c>
      <c r="N192" s="832">
        <v>1</v>
      </c>
      <c r="O192" s="832">
        <v>251</v>
      </c>
      <c r="P192" s="849">
        <v>14</v>
      </c>
      <c r="Q192" s="849">
        <v>3528</v>
      </c>
      <c r="R192" s="837">
        <v>0.54060680355501067</v>
      </c>
      <c r="S192" s="850">
        <v>252</v>
      </c>
    </row>
    <row r="193" spans="1:19" ht="14.4" customHeight="1" x14ac:dyDescent="0.3">
      <c r="A193" s="831" t="s">
        <v>3735</v>
      </c>
      <c r="B193" s="832" t="s">
        <v>3736</v>
      </c>
      <c r="C193" s="832" t="s">
        <v>577</v>
      </c>
      <c r="D193" s="832" t="s">
        <v>1724</v>
      </c>
      <c r="E193" s="832" t="s">
        <v>3753</v>
      </c>
      <c r="F193" s="832" t="s">
        <v>3790</v>
      </c>
      <c r="G193" s="832" t="s">
        <v>3791</v>
      </c>
      <c r="H193" s="849">
        <v>10</v>
      </c>
      <c r="I193" s="849">
        <v>1260</v>
      </c>
      <c r="J193" s="832">
        <v>2</v>
      </c>
      <c r="K193" s="832">
        <v>126</v>
      </c>
      <c r="L193" s="849">
        <v>5</v>
      </c>
      <c r="M193" s="849">
        <v>630</v>
      </c>
      <c r="N193" s="832">
        <v>1</v>
      </c>
      <c r="O193" s="832">
        <v>126</v>
      </c>
      <c r="P193" s="849">
        <v>11</v>
      </c>
      <c r="Q193" s="849">
        <v>1397</v>
      </c>
      <c r="R193" s="837">
        <v>2.2174603174603176</v>
      </c>
      <c r="S193" s="850">
        <v>127</v>
      </c>
    </row>
    <row r="194" spans="1:19" ht="14.4" customHeight="1" x14ac:dyDescent="0.3">
      <c r="A194" s="831" t="s">
        <v>3735</v>
      </c>
      <c r="B194" s="832" t="s">
        <v>3736</v>
      </c>
      <c r="C194" s="832" t="s">
        <v>577</v>
      </c>
      <c r="D194" s="832" t="s">
        <v>1724</v>
      </c>
      <c r="E194" s="832" t="s">
        <v>3753</v>
      </c>
      <c r="F194" s="832" t="s">
        <v>3790</v>
      </c>
      <c r="G194" s="832" t="s">
        <v>3792</v>
      </c>
      <c r="H194" s="849">
        <v>8</v>
      </c>
      <c r="I194" s="849">
        <v>1008</v>
      </c>
      <c r="J194" s="832">
        <v>0.72727272727272729</v>
      </c>
      <c r="K194" s="832">
        <v>126</v>
      </c>
      <c r="L194" s="849">
        <v>11</v>
      </c>
      <c r="M194" s="849">
        <v>1386</v>
      </c>
      <c r="N194" s="832">
        <v>1</v>
      </c>
      <c r="O194" s="832">
        <v>126</v>
      </c>
      <c r="P194" s="849">
        <v>6</v>
      </c>
      <c r="Q194" s="849">
        <v>762</v>
      </c>
      <c r="R194" s="837">
        <v>0.54978354978354982</v>
      </c>
      <c r="S194" s="850">
        <v>127</v>
      </c>
    </row>
    <row r="195" spans="1:19" ht="14.4" customHeight="1" x14ac:dyDescent="0.3">
      <c r="A195" s="831" t="s">
        <v>3735</v>
      </c>
      <c r="B195" s="832" t="s">
        <v>3736</v>
      </c>
      <c r="C195" s="832" t="s">
        <v>577</v>
      </c>
      <c r="D195" s="832" t="s">
        <v>1724</v>
      </c>
      <c r="E195" s="832" t="s">
        <v>3753</v>
      </c>
      <c r="F195" s="832" t="s">
        <v>3802</v>
      </c>
      <c r="G195" s="832" t="s">
        <v>3803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680</v>
      </c>
      <c r="R195" s="837"/>
      <c r="S195" s="850">
        <v>680</v>
      </c>
    </row>
    <row r="196" spans="1:19" ht="14.4" customHeight="1" x14ac:dyDescent="0.3">
      <c r="A196" s="831" t="s">
        <v>3735</v>
      </c>
      <c r="B196" s="832" t="s">
        <v>3736</v>
      </c>
      <c r="C196" s="832" t="s">
        <v>577</v>
      </c>
      <c r="D196" s="832" t="s">
        <v>1724</v>
      </c>
      <c r="E196" s="832" t="s">
        <v>3753</v>
      </c>
      <c r="F196" s="832" t="s">
        <v>3808</v>
      </c>
      <c r="G196" s="832" t="s">
        <v>3809</v>
      </c>
      <c r="H196" s="849">
        <v>57</v>
      </c>
      <c r="I196" s="849">
        <v>1900</v>
      </c>
      <c r="J196" s="832">
        <v>1.2391331285502796</v>
      </c>
      <c r="K196" s="832">
        <v>33.333333333333336</v>
      </c>
      <c r="L196" s="849">
        <v>46</v>
      </c>
      <c r="M196" s="849">
        <v>1533.33</v>
      </c>
      <c r="N196" s="832">
        <v>1</v>
      </c>
      <c r="O196" s="832">
        <v>33.333260869565216</v>
      </c>
      <c r="P196" s="849">
        <v>45</v>
      </c>
      <c r="Q196" s="849">
        <v>1499.99</v>
      </c>
      <c r="R196" s="837">
        <v>0.97825647447059672</v>
      </c>
      <c r="S196" s="850">
        <v>33.333111111111108</v>
      </c>
    </row>
    <row r="197" spans="1:19" ht="14.4" customHeight="1" x14ac:dyDescent="0.3">
      <c r="A197" s="831" t="s">
        <v>3735</v>
      </c>
      <c r="B197" s="832" t="s">
        <v>3736</v>
      </c>
      <c r="C197" s="832" t="s">
        <v>577</v>
      </c>
      <c r="D197" s="832" t="s">
        <v>1724</v>
      </c>
      <c r="E197" s="832" t="s">
        <v>3753</v>
      </c>
      <c r="F197" s="832" t="s">
        <v>3808</v>
      </c>
      <c r="G197" s="832" t="s">
        <v>3810</v>
      </c>
      <c r="H197" s="849"/>
      <c r="I197" s="849"/>
      <c r="J197" s="832"/>
      <c r="K197" s="832"/>
      <c r="L197" s="849">
        <v>9</v>
      </c>
      <c r="M197" s="849">
        <v>300</v>
      </c>
      <c r="N197" s="832">
        <v>1</v>
      </c>
      <c r="O197" s="832">
        <v>33.333333333333336</v>
      </c>
      <c r="P197" s="849">
        <v>2</v>
      </c>
      <c r="Q197" s="849">
        <v>66.67</v>
      </c>
      <c r="R197" s="837">
        <v>0.22223333333333334</v>
      </c>
      <c r="S197" s="850">
        <v>33.335000000000001</v>
      </c>
    </row>
    <row r="198" spans="1:19" ht="14.4" customHeight="1" x14ac:dyDescent="0.3">
      <c r="A198" s="831" t="s">
        <v>3735</v>
      </c>
      <c r="B198" s="832" t="s">
        <v>3736</v>
      </c>
      <c r="C198" s="832" t="s">
        <v>577</v>
      </c>
      <c r="D198" s="832" t="s">
        <v>1724</v>
      </c>
      <c r="E198" s="832" t="s">
        <v>3753</v>
      </c>
      <c r="F198" s="832" t="s">
        <v>3820</v>
      </c>
      <c r="G198" s="832" t="s">
        <v>3821</v>
      </c>
      <c r="H198" s="849"/>
      <c r="I198" s="849"/>
      <c r="J198" s="832"/>
      <c r="K198" s="832"/>
      <c r="L198" s="849"/>
      <c r="M198" s="849"/>
      <c r="N198" s="832"/>
      <c r="O198" s="832"/>
      <c r="P198" s="849">
        <v>1</v>
      </c>
      <c r="Q198" s="849">
        <v>86</v>
      </c>
      <c r="R198" s="837"/>
      <c r="S198" s="850">
        <v>86</v>
      </c>
    </row>
    <row r="199" spans="1:19" ht="14.4" customHeight="1" x14ac:dyDescent="0.3">
      <c r="A199" s="831" t="s">
        <v>3735</v>
      </c>
      <c r="B199" s="832" t="s">
        <v>3736</v>
      </c>
      <c r="C199" s="832" t="s">
        <v>577</v>
      </c>
      <c r="D199" s="832" t="s">
        <v>1724</v>
      </c>
      <c r="E199" s="832" t="s">
        <v>3753</v>
      </c>
      <c r="F199" s="832" t="s">
        <v>3820</v>
      </c>
      <c r="G199" s="832" t="s">
        <v>3822</v>
      </c>
      <c r="H199" s="849">
        <v>1</v>
      </c>
      <c r="I199" s="849">
        <v>86</v>
      </c>
      <c r="J199" s="832">
        <v>1</v>
      </c>
      <c r="K199" s="832">
        <v>86</v>
      </c>
      <c r="L199" s="849">
        <v>1</v>
      </c>
      <c r="M199" s="849">
        <v>86</v>
      </c>
      <c r="N199" s="832">
        <v>1</v>
      </c>
      <c r="O199" s="832">
        <v>86</v>
      </c>
      <c r="P199" s="849">
        <v>1</v>
      </c>
      <c r="Q199" s="849">
        <v>86</v>
      </c>
      <c r="R199" s="837">
        <v>1</v>
      </c>
      <c r="S199" s="850">
        <v>86</v>
      </c>
    </row>
    <row r="200" spans="1:19" ht="14.4" customHeight="1" x14ac:dyDescent="0.3">
      <c r="A200" s="831" t="s">
        <v>3735</v>
      </c>
      <c r="B200" s="832" t="s">
        <v>3736</v>
      </c>
      <c r="C200" s="832" t="s">
        <v>577</v>
      </c>
      <c r="D200" s="832" t="s">
        <v>1724</v>
      </c>
      <c r="E200" s="832" t="s">
        <v>3753</v>
      </c>
      <c r="F200" s="832" t="s">
        <v>3836</v>
      </c>
      <c r="G200" s="832" t="s">
        <v>3837</v>
      </c>
      <c r="H200" s="849"/>
      <c r="I200" s="849"/>
      <c r="J200" s="832"/>
      <c r="K200" s="832"/>
      <c r="L200" s="849">
        <v>1</v>
      </c>
      <c r="M200" s="849">
        <v>1063</v>
      </c>
      <c r="N200" s="832">
        <v>1</v>
      </c>
      <c r="O200" s="832">
        <v>1063</v>
      </c>
      <c r="P200" s="849"/>
      <c r="Q200" s="849"/>
      <c r="R200" s="837"/>
      <c r="S200" s="850"/>
    </row>
    <row r="201" spans="1:19" ht="14.4" customHeight="1" x14ac:dyDescent="0.3">
      <c r="A201" s="831" t="s">
        <v>3735</v>
      </c>
      <c r="B201" s="832" t="s">
        <v>3736</v>
      </c>
      <c r="C201" s="832" t="s">
        <v>577</v>
      </c>
      <c r="D201" s="832" t="s">
        <v>1724</v>
      </c>
      <c r="E201" s="832" t="s">
        <v>3753</v>
      </c>
      <c r="F201" s="832" t="s">
        <v>3844</v>
      </c>
      <c r="G201" s="832" t="s">
        <v>3845</v>
      </c>
      <c r="H201" s="849"/>
      <c r="I201" s="849"/>
      <c r="J201" s="832"/>
      <c r="K201" s="832"/>
      <c r="L201" s="849">
        <v>1</v>
      </c>
      <c r="M201" s="849">
        <v>116</v>
      </c>
      <c r="N201" s="832">
        <v>1</v>
      </c>
      <c r="O201" s="832">
        <v>116</v>
      </c>
      <c r="P201" s="849">
        <v>2</v>
      </c>
      <c r="Q201" s="849">
        <v>232</v>
      </c>
      <c r="R201" s="837">
        <v>2</v>
      </c>
      <c r="S201" s="850">
        <v>116</v>
      </c>
    </row>
    <row r="202" spans="1:19" ht="14.4" customHeight="1" x14ac:dyDescent="0.3">
      <c r="A202" s="831" t="s">
        <v>3735</v>
      </c>
      <c r="B202" s="832" t="s">
        <v>3736</v>
      </c>
      <c r="C202" s="832" t="s">
        <v>577</v>
      </c>
      <c r="D202" s="832" t="s">
        <v>1724</v>
      </c>
      <c r="E202" s="832" t="s">
        <v>3753</v>
      </c>
      <c r="F202" s="832" t="s">
        <v>3849</v>
      </c>
      <c r="G202" s="832" t="s">
        <v>3851</v>
      </c>
      <c r="H202" s="849">
        <v>1</v>
      </c>
      <c r="I202" s="849">
        <v>183</v>
      </c>
      <c r="J202" s="832"/>
      <c r="K202" s="832">
        <v>183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3735</v>
      </c>
      <c r="B203" s="832" t="s">
        <v>3736</v>
      </c>
      <c r="C203" s="832" t="s">
        <v>577</v>
      </c>
      <c r="D203" s="832" t="s">
        <v>1725</v>
      </c>
      <c r="E203" s="832" t="s">
        <v>3737</v>
      </c>
      <c r="F203" s="832" t="s">
        <v>3738</v>
      </c>
      <c r="G203" s="832" t="s">
        <v>3739</v>
      </c>
      <c r="H203" s="849">
        <v>0.2</v>
      </c>
      <c r="I203" s="849">
        <v>30.2</v>
      </c>
      <c r="J203" s="832">
        <v>0.66666666666666674</v>
      </c>
      <c r="K203" s="832">
        <v>151</v>
      </c>
      <c r="L203" s="849">
        <v>0.3</v>
      </c>
      <c r="M203" s="849">
        <v>45.3</v>
      </c>
      <c r="N203" s="832">
        <v>1</v>
      </c>
      <c r="O203" s="832">
        <v>151</v>
      </c>
      <c r="P203" s="849">
        <v>0.1</v>
      </c>
      <c r="Q203" s="849">
        <v>6.97</v>
      </c>
      <c r="R203" s="837">
        <v>0.15386313465783666</v>
      </c>
      <c r="S203" s="850">
        <v>69.699999999999989</v>
      </c>
    </row>
    <row r="204" spans="1:19" ht="14.4" customHeight="1" x14ac:dyDescent="0.3">
      <c r="A204" s="831" t="s">
        <v>3735</v>
      </c>
      <c r="B204" s="832" t="s">
        <v>3736</v>
      </c>
      <c r="C204" s="832" t="s">
        <v>577</v>
      </c>
      <c r="D204" s="832" t="s">
        <v>1725</v>
      </c>
      <c r="E204" s="832" t="s">
        <v>3737</v>
      </c>
      <c r="F204" s="832" t="s">
        <v>3742</v>
      </c>
      <c r="G204" s="832" t="s">
        <v>1450</v>
      </c>
      <c r="H204" s="849">
        <v>0.1</v>
      </c>
      <c r="I204" s="849">
        <v>6.14</v>
      </c>
      <c r="J204" s="832"/>
      <c r="K204" s="832">
        <v>61.399999999999991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3735</v>
      </c>
      <c r="B205" s="832" t="s">
        <v>3736</v>
      </c>
      <c r="C205" s="832" t="s">
        <v>577</v>
      </c>
      <c r="D205" s="832" t="s">
        <v>1725</v>
      </c>
      <c r="E205" s="832" t="s">
        <v>3737</v>
      </c>
      <c r="F205" s="832" t="s">
        <v>3744</v>
      </c>
      <c r="G205" s="832" t="s">
        <v>3745</v>
      </c>
      <c r="H205" s="849">
        <v>0.60000000000000009</v>
      </c>
      <c r="I205" s="849">
        <v>30.839999999999996</v>
      </c>
      <c r="J205" s="832"/>
      <c r="K205" s="832">
        <v>51.399999999999984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3735</v>
      </c>
      <c r="B206" s="832" t="s">
        <v>3736</v>
      </c>
      <c r="C206" s="832" t="s">
        <v>577</v>
      </c>
      <c r="D206" s="832" t="s">
        <v>1725</v>
      </c>
      <c r="E206" s="832" t="s">
        <v>3753</v>
      </c>
      <c r="F206" s="832" t="s">
        <v>3756</v>
      </c>
      <c r="G206" s="832" t="s">
        <v>3757</v>
      </c>
      <c r="H206" s="849">
        <v>1</v>
      </c>
      <c r="I206" s="849">
        <v>146</v>
      </c>
      <c r="J206" s="832"/>
      <c r="K206" s="832">
        <v>146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3735</v>
      </c>
      <c r="B207" s="832" t="s">
        <v>3736</v>
      </c>
      <c r="C207" s="832" t="s">
        <v>577</v>
      </c>
      <c r="D207" s="832" t="s">
        <v>1725</v>
      </c>
      <c r="E207" s="832" t="s">
        <v>3753</v>
      </c>
      <c r="F207" s="832" t="s">
        <v>3756</v>
      </c>
      <c r="G207" s="832" t="s">
        <v>3758</v>
      </c>
      <c r="H207" s="849">
        <v>2</v>
      </c>
      <c r="I207" s="849">
        <v>292</v>
      </c>
      <c r="J207" s="832"/>
      <c r="K207" s="832">
        <v>146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3735</v>
      </c>
      <c r="B208" s="832" t="s">
        <v>3736</v>
      </c>
      <c r="C208" s="832" t="s">
        <v>577</v>
      </c>
      <c r="D208" s="832" t="s">
        <v>1725</v>
      </c>
      <c r="E208" s="832" t="s">
        <v>3753</v>
      </c>
      <c r="F208" s="832" t="s">
        <v>3759</v>
      </c>
      <c r="G208" s="832" t="s">
        <v>3760</v>
      </c>
      <c r="H208" s="849">
        <v>9</v>
      </c>
      <c r="I208" s="849">
        <v>747</v>
      </c>
      <c r="J208" s="832">
        <v>0.69230769230769229</v>
      </c>
      <c r="K208" s="832">
        <v>83</v>
      </c>
      <c r="L208" s="849">
        <v>13</v>
      </c>
      <c r="M208" s="849">
        <v>1079</v>
      </c>
      <c r="N208" s="832">
        <v>1</v>
      </c>
      <c r="O208" s="832">
        <v>83</v>
      </c>
      <c r="P208" s="849">
        <v>2</v>
      </c>
      <c r="Q208" s="849">
        <v>166</v>
      </c>
      <c r="R208" s="837">
        <v>0.15384615384615385</v>
      </c>
      <c r="S208" s="850">
        <v>83</v>
      </c>
    </row>
    <row r="209" spans="1:19" ht="14.4" customHeight="1" x14ac:dyDescent="0.3">
      <c r="A209" s="831" t="s">
        <v>3735</v>
      </c>
      <c r="B209" s="832" t="s">
        <v>3736</v>
      </c>
      <c r="C209" s="832" t="s">
        <v>577</v>
      </c>
      <c r="D209" s="832" t="s">
        <v>1725</v>
      </c>
      <c r="E209" s="832" t="s">
        <v>3753</v>
      </c>
      <c r="F209" s="832" t="s">
        <v>3759</v>
      </c>
      <c r="G209" s="832" t="s">
        <v>3761</v>
      </c>
      <c r="H209" s="849">
        <v>29</v>
      </c>
      <c r="I209" s="849">
        <v>2407</v>
      </c>
      <c r="J209" s="832">
        <v>2.6363636363636362</v>
      </c>
      <c r="K209" s="832">
        <v>83</v>
      </c>
      <c r="L209" s="849">
        <v>11</v>
      </c>
      <c r="M209" s="849">
        <v>913</v>
      </c>
      <c r="N209" s="832">
        <v>1</v>
      </c>
      <c r="O209" s="832">
        <v>83</v>
      </c>
      <c r="P209" s="849">
        <v>5</v>
      </c>
      <c r="Q209" s="849">
        <v>415</v>
      </c>
      <c r="R209" s="837">
        <v>0.45454545454545453</v>
      </c>
      <c r="S209" s="850">
        <v>83</v>
      </c>
    </row>
    <row r="210" spans="1:19" ht="14.4" customHeight="1" x14ac:dyDescent="0.3">
      <c r="A210" s="831" t="s">
        <v>3735</v>
      </c>
      <c r="B210" s="832" t="s">
        <v>3736</v>
      </c>
      <c r="C210" s="832" t="s">
        <v>577</v>
      </c>
      <c r="D210" s="832" t="s">
        <v>1725</v>
      </c>
      <c r="E210" s="832" t="s">
        <v>3753</v>
      </c>
      <c r="F210" s="832" t="s">
        <v>3762</v>
      </c>
      <c r="G210" s="832" t="s">
        <v>3763</v>
      </c>
      <c r="H210" s="849">
        <v>42</v>
      </c>
      <c r="I210" s="849">
        <v>1554</v>
      </c>
      <c r="J210" s="832">
        <v>1.826086956521739</v>
      </c>
      <c r="K210" s="832">
        <v>37</v>
      </c>
      <c r="L210" s="849">
        <v>23</v>
      </c>
      <c r="M210" s="849">
        <v>851</v>
      </c>
      <c r="N210" s="832">
        <v>1</v>
      </c>
      <c r="O210" s="832">
        <v>37</v>
      </c>
      <c r="P210" s="849">
        <v>1</v>
      </c>
      <c r="Q210" s="849">
        <v>37</v>
      </c>
      <c r="R210" s="837">
        <v>4.3478260869565216E-2</v>
      </c>
      <c r="S210" s="850">
        <v>37</v>
      </c>
    </row>
    <row r="211" spans="1:19" ht="14.4" customHeight="1" x14ac:dyDescent="0.3">
      <c r="A211" s="831" t="s">
        <v>3735</v>
      </c>
      <c r="B211" s="832" t="s">
        <v>3736</v>
      </c>
      <c r="C211" s="832" t="s">
        <v>577</v>
      </c>
      <c r="D211" s="832" t="s">
        <v>1725</v>
      </c>
      <c r="E211" s="832" t="s">
        <v>3753</v>
      </c>
      <c r="F211" s="832" t="s">
        <v>3762</v>
      </c>
      <c r="G211" s="832" t="s">
        <v>3764</v>
      </c>
      <c r="H211" s="849">
        <v>35</v>
      </c>
      <c r="I211" s="849">
        <v>1295</v>
      </c>
      <c r="J211" s="832">
        <v>3.8888888888888888</v>
      </c>
      <c r="K211" s="832">
        <v>37</v>
      </c>
      <c r="L211" s="849">
        <v>9</v>
      </c>
      <c r="M211" s="849">
        <v>333</v>
      </c>
      <c r="N211" s="832">
        <v>1</v>
      </c>
      <c r="O211" s="832">
        <v>37</v>
      </c>
      <c r="P211" s="849">
        <v>1</v>
      </c>
      <c r="Q211" s="849">
        <v>37</v>
      </c>
      <c r="R211" s="837">
        <v>0.1111111111111111</v>
      </c>
      <c r="S211" s="850">
        <v>37</v>
      </c>
    </row>
    <row r="212" spans="1:19" ht="14.4" customHeight="1" x14ac:dyDescent="0.3">
      <c r="A212" s="831" t="s">
        <v>3735</v>
      </c>
      <c r="B212" s="832" t="s">
        <v>3736</v>
      </c>
      <c r="C212" s="832" t="s">
        <v>577</v>
      </c>
      <c r="D212" s="832" t="s">
        <v>1725</v>
      </c>
      <c r="E212" s="832" t="s">
        <v>3753</v>
      </c>
      <c r="F212" s="832" t="s">
        <v>3765</v>
      </c>
      <c r="G212" s="832" t="s">
        <v>3767</v>
      </c>
      <c r="H212" s="849">
        <v>4</v>
      </c>
      <c r="I212" s="849">
        <v>40</v>
      </c>
      <c r="J212" s="832"/>
      <c r="K212" s="832">
        <v>10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3735</v>
      </c>
      <c r="B213" s="832" t="s">
        <v>3736</v>
      </c>
      <c r="C213" s="832" t="s">
        <v>577</v>
      </c>
      <c r="D213" s="832" t="s">
        <v>1725</v>
      </c>
      <c r="E213" s="832" t="s">
        <v>3753</v>
      </c>
      <c r="F213" s="832" t="s">
        <v>3768</v>
      </c>
      <c r="G213" s="832" t="s">
        <v>3769</v>
      </c>
      <c r="H213" s="849">
        <v>1</v>
      </c>
      <c r="I213" s="849">
        <v>5</v>
      </c>
      <c r="J213" s="832">
        <v>0.33333333333333331</v>
      </c>
      <c r="K213" s="832">
        <v>5</v>
      </c>
      <c r="L213" s="849">
        <v>3</v>
      </c>
      <c r="M213" s="849">
        <v>15</v>
      </c>
      <c r="N213" s="832">
        <v>1</v>
      </c>
      <c r="O213" s="832">
        <v>5</v>
      </c>
      <c r="P213" s="849">
        <v>3</v>
      </c>
      <c r="Q213" s="849">
        <v>15</v>
      </c>
      <c r="R213" s="837">
        <v>1</v>
      </c>
      <c r="S213" s="850">
        <v>5</v>
      </c>
    </row>
    <row r="214" spans="1:19" ht="14.4" customHeight="1" x14ac:dyDescent="0.3">
      <c r="A214" s="831" t="s">
        <v>3735</v>
      </c>
      <c r="B214" s="832" t="s">
        <v>3736</v>
      </c>
      <c r="C214" s="832" t="s">
        <v>577</v>
      </c>
      <c r="D214" s="832" t="s">
        <v>1725</v>
      </c>
      <c r="E214" s="832" t="s">
        <v>3753</v>
      </c>
      <c r="F214" s="832" t="s">
        <v>3781</v>
      </c>
      <c r="G214" s="832" t="s">
        <v>3782</v>
      </c>
      <c r="H214" s="849">
        <v>3</v>
      </c>
      <c r="I214" s="849">
        <v>117</v>
      </c>
      <c r="J214" s="832"/>
      <c r="K214" s="832">
        <v>39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3735</v>
      </c>
      <c r="B215" s="832" t="s">
        <v>3736</v>
      </c>
      <c r="C215" s="832" t="s">
        <v>577</v>
      </c>
      <c r="D215" s="832" t="s">
        <v>1725</v>
      </c>
      <c r="E215" s="832" t="s">
        <v>3753</v>
      </c>
      <c r="F215" s="832" t="s">
        <v>3781</v>
      </c>
      <c r="G215" s="832" t="s">
        <v>3783</v>
      </c>
      <c r="H215" s="849">
        <v>3</v>
      </c>
      <c r="I215" s="849">
        <v>117</v>
      </c>
      <c r="J215" s="832"/>
      <c r="K215" s="832">
        <v>39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3735</v>
      </c>
      <c r="B216" s="832" t="s">
        <v>3736</v>
      </c>
      <c r="C216" s="832" t="s">
        <v>577</v>
      </c>
      <c r="D216" s="832" t="s">
        <v>1725</v>
      </c>
      <c r="E216" s="832" t="s">
        <v>3753</v>
      </c>
      <c r="F216" s="832" t="s">
        <v>3787</v>
      </c>
      <c r="G216" s="832" t="s">
        <v>3788</v>
      </c>
      <c r="H216" s="849">
        <v>15</v>
      </c>
      <c r="I216" s="849">
        <v>3765</v>
      </c>
      <c r="J216" s="832">
        <v>1</v>
      </c>
      <c r="K216" s="832">
        <v>251</v>
      </c>
      <c r="L216" s="849">
        <v>15</v>
      </c>
      <c r="M216" s="849">
        <v>3765</v>
      </c>
      <c r="N216" s="832">
        <v>1</v>
      </c>
      <c r="O216" s="832">
        <v>251</v>
      </c>
      <c r="P216" s="849">
        <v>6</v>
      </c>
      <c r="Q216" s="849">
        <v>1512</v>
      </c>
      <c r="R216" s="837">
        <v>0.40159362549800798</v>
      </c>
      <c r="S216" s="850">
        <v>252</v>
      </c>
    </row>
    <row r="217" spans="1:19" ht="14.4" customHeight="1" x14ac:dyDescent="0.3">
      <c r="A217" s="831" t="s">
        <v>3735</v>
      </c>
      <c r="B217" s="832" t="s">
        <v>3736</v>
      </c>
      <c r="C217" s="832" t="s">
        <v>577</v>
      </c>
      <c r="D217" s="832" t="s">
        <v>1725</v>
      </c>
      <c r="E217" s="832" t="s">
        <v>3753</v>
      </c>
      <c r="F217" s="832" t="s">
        <v>3787</v>
      </c>
      <c r="G217" s="832" t="s">
        <v>3789</v>
      </c>
      <c r="H217" s="849">
        <v>20</v>
      </c>
      <c r="I217" s="849">
        <v>5020</v>
      </c>
      <c r="J217" s="832">
        <v>1</v>
      </c>
      <c r="K217" s="832">
        <v>251</v>
      </c>
      <c r="L217" s="849">
        <v>20</v>
      </c>
      <c r="M217" s="849">
        <v>5020</v>
      </c>
      <c r="N217" s="832">
        <v>1</v>
      </c>
      <c r="O217" s="832">
        <v>251</v>
      </c>
      <c r="P217" s="849">
        <v>10</v>
      </c>
      <c r="Q217" s="849">
        <v>2520</v>
      </c>
      <c r="R217" s="837">
        <v>0.50199203187250996</v>
      </c>
      <c r="S217" s="850">
        <v>252</v>
      </c>
    </row>
    <row r="218" spans="1:19" ht="14.4" customHeight="1" x14ac:dyDescent="0.3">
      <c r="A218" s="831" t="s">
        <v>3735</v>
      </c>
      <c r="B218" s="832" t="s">
        <v>3736</v>
      </c>
      <c r="C218" s="832" t="s">
        <v>577</v>
      </c>
      <c r="D218" s="832" t="s">
        <v>1725</v>
      </c>
      <c r="E218" s="832" t="s">
        <v>3753</v>
      </c>
      <c r="F218" s="832" t="s">
        <v>3790</v>
      </c>
      <c r="G218" s="832" t="s">
        <v>3791</v>
      </c>
      <c r="H218" s="849">
        <v>26</v>
      </c>
      <c r="I218" s="849">
        <v>3276</v>
      </c>
      <c r="J218" s="832">
        <v>0.8125</v>
      </c>
      <c r="K218" s="832">
        <v>126</v>
      </c>
      <c r="L218" s="849">
        <v>32</v>
      </c>
      <c r="M218" s="849">
        <v>4032</v>
      </c>
      <c r="N218" s="832">
        <v>1</v>
      </c>
      <c r="O218" s="832">
        <v>126</v>
      </c>
      <c r="P218" s="849">
        <v>5</v>
      </c>
      <c r="Q218" s="849">
        <v>635</v>
      </c>
      <c r="R218" s="837">
        <v>0.15749007936507936</v>
      </c>
      <c r="S218" s="850">
        <v>127</v>
      </c>
    </row>
    <row r="219" spans="1:19" ht="14.4" customHeight="1" x14ac:dyDescent="0.3">
      <c r="A219" s="831" t="s">
        <v>3735</v>
      </c>
      <c r="B219" s="832" t="s">
        <v>3736</v>
      </c>
      <c r="C219" s="832" t="s">
        <v>577</v>
      </c>
      <c r="D219" s="832" t="s">
        <v>1725</v>
      </c>
      <c r="E219" s="832" t="s">
        <v>3753</v>
      </c>
      <c r="F219" s="832" t="s">
        <v>3790</v>
      </c>
      <c r="G219" s="832" t="s">
        <v>3792</v>
      </c>
      <c r="H219" s="849">
        <v>41</v>
      </c>
      <c r="I219" s="849">
        <v>5166</v>
      </c>
      <c r="J219" s="832">
        <v>1.3666666666666667</v>
      </c>
      <c r="K219" s="832">
        <v>126</v>
      </c>
      <c r="L219" s="849">
        <v>30</v>
      </c>
      <c r="M219" s="849">
        <v>3780</v>
      </c>
      <c r="N219" s="832">
        <v>1</v>
      </c>
      <c r="O219" s="832">
        <v>126</v>
      </c>
      <c r="P219" s="849">
        <v>12</v>
      </c>
      <c r="Q219" s="849">
        <v>1524</v>
      </c>
      <c r="R219" s="837">
        <v>0.40317460317460319</v>
      </c>
      <c r="S219" s="850">
        <v>127</v>
      </c>
    </row>
    <row r="220" spans="1:19" ht="14.4" customHeight="1" x14ac:dyDescent="0.3">
      <c r="A220" s="831" t="s">
        <v>3735</v>
      </c>
      <c r="B220" s="832" t="s">
        <v>3736</v>
      </c>
      <c r="C220" s="832" t="s">
        <v>577</v>
      </c>
      <c r="D220" s="832" t="s">
        <v>1725</v>
      </c>
      <c r="E220" s="832" t="s">
        <v>3753</v>
      </c>
      <c r="F220" s="832" t="s">
        <v>3798</v>
      </c>
      <c r="G220" s="832" t="s">
        <v>3799</v>
      </c>
      <c r="H220" s="849"/>
      <c r="I220" s="849"/>
      <c r="J220" s="832"/>
      <c r="K220" s="832"/>
      <c r="L220" s="849"/>
      <c r="M220" s="849"/>
      <c r="N220" s="832"/>
      <c r="O220" s="832"/>
      <c r="P220" s="849">
        <v>1</v>
      </c>
      <c r="Q220" s="849">
        <v>185</v>
      </c>
      <c r="R220" s="837"/>
      <c r="S220" s="850">
        <v>185</v>
      </c>
    </row>
    <row r="221" spans="1:19" ht="14.4" customHeight="1" x14ac:dyDescent="0.3">
      <c r="A221" s="831" t="s">
        <v>3735</v>
      </c>
      <c r="B221" s="832" t="s">
        <v>3736</v>
      </c>
      <c r="C221" s="832" t="s">
        <v>577</v>
      </c>
      <c r="D221" s="832" t="s">
        <v>1725</v>
      </c>
      <c r="E221" s="832" t="s">
        <v>3753</v>
      </c>
      <c r="F221" s="832" t="s">
        <v>3808</v>
      </c>
      <c r="G221" s="832" t="s">
        <v>3809</v>
      </c>
      <c r="H221" s="849">
        <v>98</v>
      </c>
      <c r="I221" s="849">
        <v>3266.66</v>
      </c>
      <c r="J221" s="832">
        <v>1.0888866666666666</v>
      </c>
      <c r="K221" s="832">
        <v>33.333265306122449</v>
      </c>
      <c r="L221" s="849">
        <v>90</v>
      </c>
      <c r="M221" s="849">
        <v>3000</v>
      </c>
      <c r="N221" s="832">
        <v>1</v>
      </c>
      <c r="O221" s="832">
        <v>33.333333333333336</v>
      </c>
      <c r="P221" s="849">
        <v>26</v>
      </c>
      <c r="Q221" s="849">
        <v>866.67000000000007</v>
      </c>
      <c r="R221" s="837">
        <v>0.28889000000000004</v>
      </c>
      <c r="S221" s="850">
        <v>33.333461538461542</v>
      </c>
    </row>
    <row r="222" spans="1:19" ht="14.4" customHeight="1" x14ac:dyDescent="0.3">
      <c r="A222" s="831" t="s">
        <v>3735</v>
      </c>
      <c r="B222" s="832" t="s">
        <v>3736</v>
      </c>
      <c r="C222" s="832" t="s">
        <v>577</v>
      </c>
      <c r="D222" s="832" t="s">
        <v>1725</v>
      </c>
      <c r="E222" s="832" t="s">
        <v>3753</v>
      </c>
      <c r="F222" s="832" t="s">
        <v>3808</v>
      </c>
      <c r="G222" s="832" t="s">
        <v>3810</v>
      </c>
      <c r="H222" s="849">
        <v>2</v>
      </c>
      <c r="I222" s="849">
        <v>66.67</v>
      </c>
      <c r="J222" s="832">
        <v>0.33335000000000004</v>
      </c>
      <c r="K222" s="832">
        <v>33.335000000000001</v>
      </c>
      <c r="L222" s="849">
        <v>6</v>
      </c>
      <c r="M222" s="849">
        <v>200</v>
      </c>
      <c r="N222" s="832">
        <v>1</v>
      </c>
      <c r="O222" s="832">
        <v>33.333333333333336</v>
      </c>
      <c r="P222" s="849">
        <v>6</v>
      </c>
      <c r="Q222" s="849">
        <v>200</v>
      </c>
      <c r="R222" s="837">
        <v>1</v>
      </c>
      <c r="S222" s="850">
        <v>33.333333333333336</v>
      </c>
    </row>
    <row r="223" spans="1:19" ht="14.4" customHeight="1" x14ac:dyDescent="0.3">
      <c r="A223" s="831" t="s">
        <v>3735</v>
      </c>
      <c r="B223" s="832" t="s">
        <v>3736</v>
      </c>
      <c r="C223" s="832" t="s">
        <v>577</v>
      </c>
      <c r="D223" s="832" t="s">
        <v>1725</v>
      </c>
      <c r="E223" s="832" t="s">
        <v>3753</v>
      </c>
      <c r="F223" s="832" t="s">
        <v>3811</v>
      </c>
      <c r="G223" s="832" t="s">
        <v>3812</v>
      </c>
      <c r="H223" s="849">
        <v>1</v>
      </c>
      <c r="I223" s="849">
        <v>980</v>
      </c>
      <c r="J223" s="832"/>
      <c r="K223" s="832">
        <v>980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3735</v>
      </c>
      <c r="B224" s="832" t="s">
        <v>3736</v>
      </c>
      <c r="C224" s="832" t="s">
        <v>577</v>
      </c>
      <c r="D224" s="832" t="s">
        <v>1725</v>
      </c>
      <c r="E224" s="832" t="s">
        <v>3753</v>
      </c>
      <c r="F224" s="832" t="s">
        <v>3811</v>
      </c>
      <c r="G224" s="832" t="s">
        <v>3813</v>
      </c>
      <c r="H224" s="849">
        <v>2</v>
      </c>
      <c r="I224" s="849">
        <v>1960</v>
      </c>
      <c r="J224" s="832"/>
      <c r="K224" s="832">
        <v>980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3735</v>
      </c>
      <c r="B225" s="832" t="s">
        <v>3736</v>
      </c>
      <c r="C225" s="832" t="s">
        <v>577</v>
      </c>
      <c r="D225" s="832" t="s">
        <v>1725</v>
      </c>
      <c r="E225" s="832" t="s">
        <v>3753</v>
      </c>
      <c r="F225" s="832" t="s">
        <v>3814</v>
      </c>
      <c r="G225" s="832" t="s">
        <v>3815</v>
      </c>
      <c r="H225" s="849">
        <v>2</v>
      </c>
      <c r="I225" s="849">
        <v>344</v>
      </c>
      <c r="J225" s="832"/>
      <c r="K225" s="832">
        <v>172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3735</v>
      </c>
      <c r="B226" s="832" t="s">
        <v>3736</v>
      </c>
      <c r="C226" s="832" t="s">
        <v>577</v>
      </c>
      <c r="D226" s="832" t="s">
        <v>1725</v>
      </c>
      <c r="E226" s="832" t="s">
        <v>3753</v>
      </c>
      <c r="F226" s="832" t="s">
        <v>3814</v>
      </c>
      <c r="G226" s="832" t="s">
        <v>3816</v>
      </c>
      <c r="H226" s="849">
        <v>1</v>
      </c>
      <c r="I226" s="849">
        <v>172</v>
      </c>
      <c r="J226" s="832"/>
      <c r="K226" s="832">
        <v>172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3735</v>
      </c>
      <c r="B227" s="832" t="s">
        <v>3736</v>
      </c>
      <c r="C227" s="832" t="s">
        <v>577</v>
      </c>
      <c r="D227" s="832" t="s">
        <v>1725</v>
      </c>
      <c r="E227" s="832" t="s">
        <v>3753</v>
      </c>
      <c r="F227" s="832" t="s">
        <v>3817</v>
      </c>
      <c r="G227" s="832" t="s">
        <v>3818</v>
      </c>
      <c r="H227" s="849">
        <v>3</v>
      </c>
      <c r="I227" s="849">
        <v>111</v>
      </c>
      <c r="J227" s="832">
        <v>1.5</v>
      </c>
      <c r="K227" s="832">
        <v>37</v>
      </c>
      <c r="L227" s="849">
        <v>2</v>
      </c>
      <c r="M227" s="849">
        <v>74</v>
      </c>
      <c r="N227" s="832">
        <v>1</v>
      </c>
      <c r="O227" s="832">
        <v>37</v>
      </c>
      <c r="P227" s="849">
        <v>2</v>
      </c>
      <c r="Q227" s="849">
        <v>74</v>
      </c>
      <c r="R227" s="837">
        <v>1</v>
      </c>
      <c r="S227" s="850">
        <v>37</v>
      </c>
    </row>
    <row r="228" spans="1:19" ht="14.4" customHeight="1" x14ac:dyDescent="0.3">
      <c r="A228" s="831" t="s">
        <v>3735</v>
      </c>
      <c r="B228" s="832" t="s">
        <v>3736</v>
      </c>
      <c r="C228" s="832" t="s">
        <v>577</v>
      </c>
      <c r="D228" s="832" t="s">
        <v>1725</v>
      </c>
      <c r="E228" s="832" t="s">
        <v>3753</v>
      </c>
      <c r="F228" s="832" t="s">
        <v>3817</v>
      </c>
      <c r="G228" s="832" t="s">
        <v>3819</v>
      </c>
      <c r="H228" s="849">
        <v>5</v>
      </c>
      <c r="I228" s="849">
        <v>185</v>
      </c>
      <c r="J228" s="832">
        <v>1.25</v>
      </c>
      <c r="K228" s="832">
        <v>37</v>
      </c>
      <c r="L228" s="849">
        <v>4</v>
      </c>
      <c r="M228" s="849">
        <v>148</v>
      </c>
      <c r="N228" s="832">
        <v>1</v>
      </c>
      <c r="O228" s="832">
        <v>37</v>
      </c>
      <c r="P228" s="849">
        <v>1</v>
      </c>
      <c r="Q228" s="849">
        <v>37</v>
      </c>
      <c r="R228" s="837">
        <v>0.25</v>
      </c>
      <c r="S228" s="850">
        <v>37</v>
      </c>
    </row>
    <row r="229" spans="1:19" ht="14.4" customHeight="1" x14ac:dyDescent="0.3">
      <c r="A229" s="831" t="s">
        <v>3735</v>
      </c>
      <c r="B229" s="832" t="s">
        <v>3736</v>
      </c>
      <c r="C229" s="832" t="s">
        <v>577</v>
      </c>
      <c r="D229" s="832" t="s">
        <v>1725</v>
      </c>
      <c r="E229" s="832" t="s">
        <v>3753</v>
      </c>
      <c r="F229" s="832" t="s">
        <v>3820</v>
      </c>
      <c r="G229" s="832" t="s">
        <v>3821</v>
      </c>
      <c r="H229" s="849">
        <v>1</v>
      </c>
      <c r="I229" s="849">
        <v>86</v>
      </c>
      <c r="J229" s="832"/>
      <c r="K229" s="832">
        <v>86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3735</v>
      </c>
      <c r="B230" s="832" t="s">
        <v>3736</v>
      </c>
      <c r="C230" s="832" t="s">
        <v>577</v>
      </c>
      <c r="D230" s="832" t="s">
        <v>1725</v>
      </c>
      <c r="E230" s="832" t="s">
        <v>3753</v>
      </c>
      <c r="F230" s="832" t="s">
        <v>3820</v>
      </c>
      <c r="G230" s="832" t="s">
        <v>3822</v>
      </c>
      <c r="H230" s="849">
        <v>1</v>
      </c>
      <c r="I230" s="849">
        <v>86</v>
      </c>
      <c r="J230" s="832">
        <v>0.33333333333333331</v>
      </c>
      <c r="K230" s="832">
        <v>86</v>
      </c>
      <c r="L230" s="849">
        <v>3</v>
      </c>
      <c r="M230" s="849">
        <v>258</v>
      </c>
      <c r="N230" s="832">
        <v>1</v>
      </c>
      <c r="O230" s="832">
        <v>86</v>
      </c>
      <c r="P230" s="849">
        <v>1</v>
      </c>
      <c r="Q230" s="849">
        <v>86</v>
      </c>
      <c r="R230" s="837">
        <v>0.33333333333333331</v>
      </c>
      <c r="S230" s="850">
        <v>86</v>
      </c>
    </row>
    <row r="231" spans="1:19" ht="14.4" customHeight="1" x14ac:dyDescent="0.3">
      <c r="A231" s="831" t="s">
        <v>3735</v>
      </c>
      <c r="B231" s="832" t="s">
        <v>3736</v>
      </c>
      <c r="C231" s="832" t="s">
        <v>577</v>
      </c>
      <c r="D231" s="832" t="s">
        <v>1725</v>
      </c>
      <c r="E231" s="832" t="s">
        <v>3753</v>
      </c>
      <c r="F231" s="832" t="s">
        <v>3823</v>
      </c>
      <c r="G231" s="832" t="s">
        <v>3824</v>
      </c>
      <c r="H231" s="849">
        <v>1</v>
      </c>
      <c r="I231" s="849">
        <v>32</v>
      </c>
      <c r="J231" s="832"/>
      <c r="K231" s="832">
        <v>32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3735</v>
      </c>
      <c r="B232" s="832" t="s">
        <v>3736</v>
      </c>
      <c r="C232" s="832" t="s">
        <v>577</v>
      </c>
      <c r="D232" s="832" t="s">
        <v>1725</v>
      </c>
      <c r="E232" s="832" t="s">
        <v>3753</v>
      </c>
      <c r="F232" s="832" t="s">
        <v>3826</v>
      </c>
      <c r="G232" s="832" t="s">
        <v>3827</v>
      </c>
      <c r="H232" s="849">
        <v>1</v>
      </c>
      <c r="I232" s="849">
        <v>131</v>
      </c>
      <c r="J232" s="832"/>
      <c r="K232" s="832">
        <v>131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3735</v>
      </c>
      <c r="B233" s="832" t="s">
        <v>3736</v>
      </c>
      <c r="C233" s="832" t="s">
        <v>577</v>
      </c>
      <c r="D233" s="832" t="s">
        <v>1725</v>
      </c>
      <c r="E233" s="832" t="s">
        <v>3753</v>
      </c>
      <c r="F233" s="832" t="s">
        <v>3828</v>
      </c>
      <c r="G233" s="832" t="s">
        <v>3829</v>
      </c>
      <c r="H233" s="849">
        <v>4</v>
      </c>
      <c r="I233" s="849">
        <v>888</v>
      </c>
      <c r="J233" s="832"/>
      <c r="K233" s="832">
        <v>222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3735</v>
      </c>
      <c r="B234" s="832" t="s">
        <v>3736</v>
      </c>
      <c r="C234" s="832" t="s">
        <v>577</v>
      </c>
      <c r="D234" s="832" t="s">
        <v>1725</v>
      </c>
      <c r="E234" s="832" t="s">
        <v>3753</v>
      </c>
      <c r="F234" s="832" t="s">
        <v>3828</v>
      </c>
      <c r="G234" s="832" t="s">
        <v>3830</v>
      </c>
      <c r="H234" s="849">
        <v>1</v>
      </c>
      <c r="I234" s="849">
        <v>222</v>
      </c>
      <c r="J234" s="832"/>
      <c r="K234" s="832">
        <v>222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3735</v>
      </c>
      <c r="B235" s="832" t="s">
        <v>3736</v>
      </c>
      <c r="C235" s="832" t="s">
        <v>577</v>
      </c>
      <c r="D235" s="832" t="s">
        <v>1725</v>
      </c>
      <c r="E235" s="832" t="s">
        <v>3753</v>
      </c>
      <c r="F235" s="832" t="s">
        <v>3831</v>
      </c>
      <c r="G235" s="832" t="s">
        <v>3832</v>
      </c>
      <c r="H235" s="849"/>
      <c r="I235" s="849"/>
      <c r="J235" s="832"/>
      <c r="K235" s="832"/>
      <c r="L235" s="849"/>
      <c r="M235" s="849"/>
      <c r="N235" s="832"/>
      <c r="O235" s="832"/>
      <c r="P235" s="849">
        <v>18</v>
      </c>
      <c r="Q235" s="849">
        <v>1386</v>
      </c>
      <c r="R235" s="837"/>
      <c r="S235" s="850">
        <v>77</v>
      </c>
    </row>
    <row r="236" spans="1:19" ht="14.4" customHeight="1" x14ac:dyDescent="0.3">
      <c r="A236" s="831" t="s">
        <v>3735</v>
      </c>
      <c r="B236" s="832" t="s">
        <v>3736</v>
      </c>
      <c r="C236" s="832" t="s">
        <v>577</v>
      </c>
      <c r="D236" s="832" t="s">
        <v>1725</v>
      </c>
      <c r="E236" s="832" t="s">
        <v>3753</v>
      </c>
      <c r="F236" s="832" t="s">
        <v>3836</v>
      </c>
      <c r="G236" s="832" t="s">
        <v>3837</v>
      </c>
      <c r="H236" s="849">
        <v>1</v>
      </c>
      <c r="I236" s="849">
        <v>1063</v>
      </c>
      <c r="J236" s="832">
        <v>0.33333333333333331</v>
      </c>
      <c r="K236" s="832">
        <v>1063</v>
      </c>
      <c r="L236" s="849">
        <v>3</v>
      </c>
      <c r="M236" s="849">
        <v>3189</v>
      </c>
      <c r="N236" s="832">
        <v>1</v>
      </c>
      <c r="O236" s="832">
        <v>1063</v>
      </c>
      <c r="P236" s="849">
        <v>1</v>
      </c>
      <c r="Q236" s="849">
        <v>1064</v>
      </c>
      <c r="R236" s="837">
        <v>0.3336469112574475</v>
      </c>
      <c r="S236" s="850">
        <v>1064</v>
      </c>
    </row>
    <row r="237" spans="1:19" ht="14.4" customHeight="1" x14ac:dyDescent="0.3">
      <c r="A237" s="831" t="s">
        <v>3735</v>
      </c>
      <c r="B237" s="832" t="s">
        <v>3736</v>
      </c>
      <c r="C237" s="832" t="s">
        <v>577</v>
      </c>
      <c r="D237" s="832" t="s">
        <v>1725</v>
      </c>
      <c r="E237" s="832" t="s">
        <v>3753</v>
      </c>
      <c r="F237" s="832" t="s">
        <v>3841</v>
      </c>
      <c r="G237" s="832" t="s">
        <v>3843</v>
      </c>
      <c r="H237" s="849">
        <v>7</v>
      </c>
      <c r="I237" s="849">
        <v>413</v>
      </c>
      <c r="J237" s="832"/>
      <c r="K237" s="832">
        <v>59</v>
      </c>
      <c r="L237" s="849"/>
      <c r="M237" s="849"/>
      <c r="N237" s="832"/>
      <c r="O237" s="832"/>
      <c r="P237" s="849">
        <v>3</v>
      </c>
      <c r="Q237" s="849">
        <v>177</v>
      </c>
      <c r="R237" s="837"/>
      <c r="S237" s="850">
        <v>59</v>
      </c>
    </row>
    <row r="238" spans="1:19" ht="14.4" customHeight="1" x14ac:dyDescent="0.3">
      <c r="A238" s="831" t="s">
        <v>3735</v>
      </c>
      <c r="B238" s="832" t="s">
        <v>3736</v>
      </c>
      <c r="C238" s="832" t="s">
        <v>577</v>
      </c>
      <c r="D238" s="832" t="s">
        <v>1725</v>
      </c>
      <c r="E238" s="832" t="s">
        <v>3753</v>
      </c>
      <c r="F238" s="832" t="s">
        <v>3849</v>
      </c>
      <c r="G238" s="832" t="s">
        <v>3850</v>
      </c>
      <c r="H238" s="849"/>
      <c r="I238" s="849"/>
      <c r="J238" s="832"/>
      <c r="K238" s="832"/>
      <c r="L238" s="849">
        <v>2</v>
      </c>
      <c r="M238" s="849">
        <v>366</v>
      </c>
      <c r="N238" s="832">
        <v>1</v>
      </c>
      <c r="O238" s="832">
        <v>183</v>
      </c>
      <c r="P238" s="849"/>
      <c r="Q238" s="849"/>
      <c r="R238" s="837"/>
      <c r="S238" s="850"/>
    </row>
    <row r="239" spans="1:19" ht="14.4" customHeight="1" x14ac:dyDescent="0.3">
      <c r="A239" s="831" t="s">
        <v>3735</v>
      </c>
      <c r="B239" s="832" t="s">
        <v>3736</v>
      </c>
      <c r="C239" s="832" t="s">
        <v>577</v>
      </c>
      <c r="D239" s="832" t="s">
        <v>1725</v>
      </c>
      <c r="E239" s="832" t="s">
        <v>3753</v>
      </c>
      <c r="F239" s="832" t="s">
        <v>3849</v>
      </c>
      <c r="G239" s="832" t="s">
        <v>3851</v>
      </c>
      <c r="H239" s="849">
        <v>2</v>
      </c>
      <c r="I239" s="849">
        <v>366</v>
      </c>
      <c r="J239" s="832">
        <v>2</v>
      </c>
      <c r="K239" s="832">
        <v>183</v>
      </c>
      <c r="L239" s="849">
        <v>1</v>
      </c>
      <c r="M239" s="849">
        <v>183</v>
      </c>
      <c r="N239" s="832">
        <v>1</v>
      </c>
      <c r="O239" s="832">
        <v>183</v>
      </c>
      <c r="P239" s="849"/>
      <c r="Q239" s="849"/>
      <c r="R239" s="837"/>
      <c r="S239" s="850"/>
    </row>
    <row r="240" spans="1:19" ht="14.4" customHeight="1" x14ac:dyDescent="0.3">
      <c r="A240" s="831" t="s">
        <v>3735</v>
      </c>
      <c r="B240" s="832" t="s">
        <v>3736</v>
      </c>
      <c r="C240" s="832" t="s">
        <v>577</v>
      </c>
      <c r="D240" s="832" t="s">
        <v>1725</v>
      </c>
      <c r="E240" s="832" t="s">
        <v>3753</v>
      </c>
      <c r="F240" s="832" t="s">
        <v>3852</v>
      </c>
      <c r="G240" s="832" t="s">
        <v>3853</v>
      </c>
      <c r="H240" s="849"/>
      <c r="I240" s="849"/>
      <c r="J240" s="832"/>
      <c r="K240" s="832"/>
      <c r="L240" s="849">
        <v>1</v>
      </c>
      <c r="M240" s="849">
        <v>648</v>
      </c>
      <c r="N240" s="832">
        <v>1</v>
      </c>
      <c r="O240" s="832">
        <v>648</v>
      </c>
      <c r="P240" s="849"/>
      <c r="Q240" s="849"/>
      <c r="R240" s="837"/>
      <c r="S240" s="850"/>
    </row>
    <row r="241" spans="1:19" ht="14.4" customHeight="1" x14ac:dyDescent="0.3">
      <c r="A241" s="831" t="s">
        <v>3735</v>
      </c>
      <c r="B241" s="832" t="s">
        <v>3736</v>
      </c>
      <c r="C241" s="832" t="s">
        <v>577</v>
      </c>
      <c r="D241" s="832" t="s">
        <v>1725</v>
      </c>
      <c r="E241" s="832" t="s">
        <v>3753</v>
      </c>
      <c r="F241" s="832" t="s">
        <v>3852</v>
      </c>
      <c r="G241" s="832" t="s">
        <v>3854</v>
      </c>
      <c r="H241" s="849">
        <v>1</v>
      </c>
      <c r="I241" s="849">
        <v>648</v>
      </c>
      <c r="J241" s="832">
        <v>1</v>
      </c>
      <c r="K241" s="832">
        <v>648</v>
      </c>
      <c r="L241" s="849">
        <v>1</v>
      </c>
      <c r="M241" s="849">
        <v>648</v>
      </c>
      <c r="N241" s="832">
        <v>1</v>
      </c>
      <c r="O241" s="832">
        <v>648</v>
      </c>
      <c r="P241" s="849"/>
      <c r="Q241" s="849"/>
      <c r="R241" s="837"/>
      <c r="S241" s="850"/>
    </row>
    <row r="242" spans="1:19" ht="14.4" customHeight="1" x14ac:dyDescent="0.3">
      <c r="A242" s="831" t="s">
        <v>3735</v>
      </c>
      <c r="B242" s="832" t="s">
        <v>3736</v>
      </c>
      <c r="C242" s="832" t="s">
        <v>577</v>
      </c>
      <c r="D242" s="832" t="s">
        <v>1725</v>
      </c>
      <c r="E242" s="832" t="s">
        <v>3753</v>
      </c>
      <c r="F242" s="832" t="s">
        <v>3866</v>
      </c>
      <c r="G242" s="832" t="s">
        <v>3867</v>
      </c>
      <c r="H242" s="849">
        <v>1</v>
      </c>
      <c r="I242" s="849">
        <v>120</v>
      </c>
      <c r="J242" s="832"/>
      <c r="K242" s="832">
        <v>120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3735</v>
      </c>
      <c r="B243" s="832" t="s">
        <v>3736</v>
      </c>
      <c r="C243" s="832" t="s">
        <v>577</v>
      </c>
      <c r="D243" s="832" t="s">
        <v>1727</v>
      </c>
      <c r="E243" s="832" t="s">
        <v>3737</v>
      </c>
      <c r="F243" s="832" t="s">
        <v>3738</v>
      </c>
      <c r="G243" s="832" t="s">
        <v>3739</v>
      </c>
      <c r="H243" s="849"/>
      <c r="I243" s="849"/>
      <c r="J243" s="832"/>
      <c r="K243" s="832"/>
      <c r="L243" s="849"/>
      <c r="M243" s="849"/>
      <c r="N243" s="832"/>
      <c r="O243" s="832"/>
      <c r="P243" s="849">
        <v>0.1</v>
      </c>
      <c r="Q243" s="849">
        <v>6.97</v>
      </c>
      <c r="R243" s="837"/>
      <c r="S243" s="850">
        <v>69.699999999999989</v>
      </c>
    </row>
    <row r="244" spans="1:19" ht="14.4" customHeight="1" x14ac:dyDescent="0.3">
      <c r="A244" s="831" t="s">
        <v>3735</v>
      </c>
      <c r="B244" s="832" t="s">
        <v>3736</v>
      </c>
      <c r="C244" s="832" t="s">
        <v>577</v>
      </c>
      <c r="D244" s="832" t="s">
        <v>1727</v>
      </c>
      <c r="E244" s="832" t="s">
        <v>3753</v>
      </c>
      <c r="F244" s="832" t="s">
        <v>3759</v>
      </c>
      <c r="G244" s="832" t="s">
        <v>3760</v>
      </c>
      <c r="H244" s="849">
        <v>3</v>
      </c>
      <c r="I244" s="849">
        <v>249</v>
      </c>
      <c r="J244" s="832">
        <v>1</v>
      </c>
      <c r="K244" s="832">
        <v>83</v>
      </c>
      <c r="L244" s="849">
        <v>3</v>
      </c>
      <c r="M244" s="849">
        <v>249</v>
      </c>
      <c r="N244" s="832">
        <v>1</v>
      </c>
      <c r="O244" s="832">
        <v>83</v>
      </c>
      <c r="P244" s="849">
        <v>19</v>
      </c>
      <c r="Q244" s="849">
        <v>1577</v>
      </c>
      <c r="R244" s="837">
        <v>6.333333333333333</v>
      </c>
      <c r="S244" s="850">
        <v>83</v>
      </c>
    </row>
    <row r="245" spans="1:19" ht="14.4" customHeight="1" x14ac:dyDescent="0.3">
      <c r="A245" s="831" t="s">
        <v>3735</v>
      </c>
      <c r="B245" s="832" t="s">
        <v>3736</v>
      </c>
      <c r="C245" s="832" t="s">
        <v>577</v>
      </c>
      <c r="D245" s="832" t="s">
        <v>1727</v>
      </c>
      <c r="E245" s="832" t="s">
        <v>3753</v>
      </c>
      <c r="F245" s="832" t="s">
        <v>3759</v>
      </c>
      <c r="G245" s="832" t="s">
        <v>3761</v>
      </c>
      <c r="H245" s="849">
        <v>4</v>
      </c>
      <c r="I245" s="849">
        <v>332</v>
      </c>
      <c r="J245" s="832">
        <v>2</v>
      </c>
      <c r="K245" s="832">
        <v>83</v>
      </c>
      <c r="L245" s="849">
        <v>2</v>
      </c>
      <c r="M245" s="849">
        <v>166</v>
      </c>
      <c r="N245" s="832">
        <v>1</v>
      </c>
      <c r="O245" s="832">
        <v>83</v>
      </c>
      <c r="P245" s="849">
        <v>41</v>
      </c>
      <c r="Q245" s="849">
        <v>3403</v>
      </c>
      <c r="R245" s="837">
        <v>20.5</v>
      </c>
      <c r="S245" s="850">
        <v>83</v>
      </c>
    </row>
    <row r="246" spans="1:19" ht="14.4" customHeight="1" x14ac:dyDescent="0.3">
      <c r="A246" s="831" t="s">
        <v>3735</v>
      </c>
      <c r="B246" s="832" t="s">
        <v>3736</v>
      </c>
      <c r="C246" s="832" t="s">
        <v>577</v>
      </c>
      <c r="D246" s="832" t="s">
        <v>1727</v>
      </c>
      <c r="E246" s="832" t="s">
        <v>3753</v>
      </c>
      <c r="F246" s="832" t="s">
        <v>3762</v>
      </c>
      <c r="G246" s="832" t="s">
        <v>3763</v>
      </c>
      <c r="H246" s="849">
        <v>2</v>
      </c>
      <c r="I246" s="849">
        <v>74</v>
      </c>
      <c r="J246" s="832">
        <v>0.33333333333333331</v>
      </c>
      <c r="K246" s="832">
        <v>37</v>
      </c>
      <c r="L246" s="849">
        <v>6</v>
      </c>
      <c r="M246" s="849">
        <v>222</v>
      </c>
      <c r="N246" s="832">
        <v>1</v>
      </c>
      <c r="O246" s="832">
        <v>37</v>
      </c>
      <c r="P246" s="849">
        <v>6</v>
      </c>
      <c r="Q246" s="849">
        <v>222</v>
      </c>
      <c r="R246" s="837">
        <v>1</v>
      </c>
      <c r="S246" s="850">
        <v>37</v>
      </c>
    </row>
    <row r="247" spans="1:19" ht="14.4" customHeight="1" x14ac:dyDescent="0.3">
      <c r="A247" s="831" t="s">
        <v>3735</v>
      </c>
      <c r="B247" s="832" t="s">
        <v>3736</v>
      </c>
      <c r="C247" s="832" t="s">
        <v>577</v>
      </c>
      <c r="D247" s="832" t="s">
        <v>1727</v>
      </c>
      <c r="E247" s="832" t="s">
        <v>3753</v>
      </c>
      <c r="F247" s="832" t="s">
        <v>3762</v>
      </c>
      <c r="G247" s="832" t="s">
        <v>3764</v>
      </c>
      <c r="H247" s="849">
        <v>10</v>
      </c>
      <c r="I247" s="849">
        <v>370</v>
      </c>
      <c r="J247" s="832">
        <v>2</v>
      </c>
      <c r="K247" s="832">
        <v>37</v>
      </c>
      <c r="L247" s="849">
        <v>5</v>
      </c>
      <c r="M247" s="849">
        <v>185</v>
      </c>
      <c r="N247" s="832">
        <v>1</v>
      </c>
      <c r="O247" s="832">
        <v>37</v>
      </c>
      <c r="P247" s="849">
        <v>9</v>
      </c>
      <c r="Q247" s="849">
        <v>333</v>
      </c>
      <c r="R247" s="837">
        <v>1.8</v>
      </c>
      <c r="S247" s="850">
        <v>37</v>
      </c>
    </row>
    <row r="248" spans="1:19" ht="14.4" customHeight="1" x14ac:dyDescent="0.3">
      <c r="A248" s="831" t="s">
        <v>3735</v>
      </c>
      <c r="B248" s="832" t="s">
        <v>3736</v>
      </c>
      <c r="C248" s="832" t="s">
        <v>577</v>
      </c>
      <c r="D248" s="832" t="s">
        <v>1727</v>
      </c>
      <c r="E248" s="832" t="s">
        <v>3753</v>
      </c>
      <c r="F248" s="832" t="s">
        <v>3765</v>
      </c>
      <c r="G248" s="832" t="s">
        <v>3766</v>
      </c>
      <c r="H248" s="849">
        <v>39</v>
      </c>
      <c r="I248" s="849">
        <v>390</v>
      </c>
      <c r="J248" s="832">
        <v>0.97499999999999998</v>
      </c>
      <c r="K248" s="832">
        <v>10</v>
      </c>
      <c r="L248" s="849">
        <v>40</v>
      </c>
      <c r="M248" s="849">
        <v>400</v>
      </c>
      <c r="N248" s="832">
        <v>1</v>
      </c>
      <c r="O248" s="832">
        <v>10</v>
      </c>
      <c r="P248" s="849"/>
      <c r="Q248" s="849"/>
      <c r="R248" s="837"/>
      <c r="S248" s="850"/>
    </row>
    <row r="249" spans="1:19" ht="14.4" customHeight="1" x14ac:dyDescent="0.3">
      <c r="A249" s="831" t="s">
        <v>3735</v>
      </c>
      <c r="B249" s="832" t="s">
        <v>3736</v>
      </c>
      <c r="C249" s="832" t="s">
        <v>577</v>
      </c>
      <c r="D249" s="832" t="s">
        <v>1727</v>
      </c>
      <c r="E249" s="832" t="s">
        <v>3753</v>
      </c>
      <c r="F249" s="832" t="s">
        <v>3765</v>
      </c>
      <c r="G249" s="832" t="s">
        <v>3767</v>
      </c>
      <c r="H249" s="849"/>
      <c r="I249" s="849"/>
      <c r="J249" s="832"/>
      <c r="K249" s="832"/>
      <c r="L249" s="849">
        <v>1</v>
      </c>
      <c r="M249" s="849">
        <v>10</v>
      </c>
      <c r="N249" s="832">
        <v>1</v>
      </c>
      <c r="O249" s="832">
        <v>10</v>
      </c>
      <c r="P249" s="849">
        <v>11</v>
      </c>
      <c r="Q249" s="849">
        <v>110</v>
      </c>
      <c r="R249" s="837">
        <v>11</v>
      </c>
      <c r="S249" s="850">
        <v>10</v>
      </c>
    </row>
    <row r="250" spans="1:19" ht="14.4" customHeight="1" x14ac:dyDescent="0.3">
      <c r="A250" s="831" t="s">
        <v>3735</v>
      </c>
      <c r="B250" s="832" t="s">
        <v>3736</v>
      </c>
      <c r="C250" s="832" t="s">
        <v>577</v>
      </c>
      <c r="D250" s="832" t="s">
        <v>1727</v>
      </c>
      <c r="E250" s="832" t="s">
        <v>3753</v>
      </c>
      <c r="F250" s="832" t="s">
        <v>3768</v>
      </c>
      <c r="G250" s="832" t="s">
        <v>3769</v>
      </c>
      <c r="H250" s="849"/>
      <c r="I250" s="849"/>
      <c r="J250" s="832"/>
      <c r="K250" s="832"/>
      <c r="L250" s="849"/>
      <c r="M250" s="849"/>
      <c r="N250" s="832"/>
      <c r="O250" s="832"/>
      <c r="P250" s="849">
        <v>1</v>
      </c>
      <c r="Q250" s="849">
        <v>5</v>
      </c>
      <c r="R250" s="837"/>
      <c r="S250" s="850">
        <v>5</v>
      </c>
    </row>
    <row r="251" spans="1:19" ht="14.4" customHeight="1" x14ac:dyDescent="0.3">
      <c r="A251" s="831" t="s">
        <v>3735</v>
      </c>
      <c r="B251" s="832" t="s">
        <v>3736</v>
      </c>
      <c r="C251" s="832" t="s">
        <v>577</v>
      </c>
      <c r="D251" s="832" t="s">
        <v>1727</v>
      </c>
      <c r="E251" s="832" t="s">
        <v>3753</v>
      </c>
      <c r="F251" s="832" t="s">
        <v>3787</v>
      </c>
      <c r="G251" s="832" t="s">
        <v>3788</v>
      </c>
      <c r="H251" s="849">
        <v>16</v>
      </c>
      <c r="I251" s="849">
        <v>4016</v>
      </c>
      <c r="J251" s="832">
        <v>1.1428571428571428</v>
      </c>
      <c r="K251" s="832">
        <v>251</v>
      </c>
      <c r="L251" s="849">
        <v>14</v>
      </c>
      <c r="M251" s="849">
        <v>3514</v>
      </c>
      <c r="N251" s="832">
        <v>1</v>
      </c>
      <c r="O251" s="832">
        <v>251</v>
      </c>
      <c r="P251" s="849">
        <v>25</v>
      </c>
      <c r="Q251" s="849">
        <v>6300</v>
      </c>
      <c r="R251" s="837">
        <v>1.7928286852589641</v>
      </c>
      <c r="S251" s="850">
        <v>252</v>
      </c>
    </row>
    <row r="252" spans="1:19" ht="14.4" customHeight="1" x14ac:dyDescent="0.3">
      <c r="A252" s="831" t="s">
        <v>3735</v>
      </c>
      <c r="B252" s="832" t="s">
        <v>3736</v>
      </c>
      <c r="C252" s="832" t="s">
        <v>577</v>
      </c>
      <c r="D252" s="832" t="s">
        <v>1727</v>
      </c>
      <c r="E252" s="832" t="s">
        <v>3753</v>
      </c>
      <c r="F252" s="832" t="s">
        <v>3787</v>
      </c>
      <c r="G252" s="832" t="s">
        <v>3789</v>
      </c>
      <c r="H252" s="849">
        <v>23</v>
      </c>
      <c r="I252" s="849">
        <v>5773</v>
      </c>
      <c r="J252" s="832">
        <v>1.9166666666666667</v>
      </c>
      <c r="K252" s="832">
        <v>251</v>
      </c>
      <c r="L252" s="849">
        <v>12</v>
      </c>
      <c r="M252" s="849">
        <v>3012</v>
      </c>
      <c r="N252" s="832">
        <v>1</v>
      </c>
      <c r="O252" s="832">
        <v>251</v>
      </c>
      <c r="P252" s="849">
        <v>28</v>
      </c>
      <c r="Q252" s="849">
        <v>7056</v>
      </c>
      <c r="R252" s="837">
        <v>2.3426294820717133</v>
      </c>
      <c r="S252" s="850">
        <v>252</v>
      </c>
    </row>
    <row r="253" spans="1:19" ht="14.4" customHeight="1" x14ac:dyDescent="0.3">
      <c r="A253" s="831" t="s">
        <v>3735</v>
      </c>
      <c r="B253" s="832" t="s">
        <v>3736</v>
      </c>
      <c r="C253" s="832" t="s">
        <v>577</v>
      </c>
      <c r="D253" s="832" t="s">
        <v>1727</v>
      </c>
      <c r="E253" s="832" t="s">
        <v>3753</v>
      </c>
      <c r="F253" s="832" t="s">
        <v>3790</v>
      </c>
      <c r="G253" s="832" t="s">
        <v>3791</v>
      </c>
      <c r="H253" s="849">
        <v>54</v>
      </c>
      <c r="I253" s="849">
        <v>6804</v>
      </c>
      <c r="J253" s="832">
        <v>0.93103448275862066</v>
      </c>
      <c r="K253" s="832">
        <v>126</v>
      </c>
      <c r="L253" s="849">
        <v>58</v>
      </c>
      <c r="M253" s="849">
        <v>7308</v>
      </c>
      <c r="N253" s="832">
        <v>1</v>
      </c>
      <c r="O253" s="832">
        <v>126</v>
      </c>
      <c r="P253" s="849">
        <v>59</v>
      </c>
      <c r="Q253" s="849">
        <v>7493</v>
      </c>
      <c r="R253" s="837">
        <v>1.0253147235905857</v>
      </c>
      <c r="S253" s="850">
        <v>127</v>
      </c>
    </row>
    <row r="254" spans="1:19" ht="14.4" customHeight="1" x14ac:dyDescent="0.3">
      <c r="A254" s="831" t="s">
        <v>3735</v>
      </c>
      <c r="B254" s="832" t="s">
        <v>3736</v>
      </c>
      <c r="C254" s="832" t="s">
        <v>577</v>
      </c>
      <c r="D254" s="832" t="s">
        <v>1727</v>
      </c>
      <c r="E254" s="832" t="s">
        <v>3753</v>
      </c>
      <c r="F254" s="832" t="s">
        <v>3790</v>
      </c>
      <c r="G254" s="832" t="s">
        <v>3792</v>
      </c>
      <c r="H254" s="849">
        <v>94</v>
      </c>
      <c r="I254" s="849">
        <v>11844</v>
      </c>
      <c r="J254" s="832">
        <v>1.540983606557377</v>
      </c>
      <c r="K254" s="832">
        <v>126</v>
      </c>
      <c r="L254" s="849">
        <v>61</v>
      </c>
      <c r="M254" s="849">
        <v>7686</v>
      </c>
      <c r="N254" s="832">
        <v>1</v>
      </c>
      <c r="O254" s="832">
        <v>126</v>
      </c>
      <c r="P254" s="849">
        <v>53</v>
      </c>
      <c r="Q254" s="849">
        <v>6731</v>
      </c>
      <c r="R254" s="837">
        <v>0.8757481134530315</v>
      </c>
      <c r="S254" s="850">
        <v>127</v>
      </c>
    </row>
    <row r="255" spans="1:19" ht="14.4" customHeight="1" x14ac:dyDescent="0.3">
      <c r="A255" s="831" t="s">
        <v>3735</v>
      </c>
      <c r="B255" s="832" t="s">
        <v>3736</v>
      </c>
      <c r="C255" s="832" t="s">
        <v>577</v>
      </c>
      <c r="D255" s="832" t="s">
        <v>1727</v>
      </c>
      <c r="E255" s="832" t="s">
        <v>3753</v>
      </c>
      <c r="F255" s="832" t="s">
        <v>3808</v>
      </c>
      <c r="G255" s="832" t="s">
        <v>3809</v>
      </c>
      <c r="H255" s="849">
        <v>186</v>
      </c>
      <c r="I255" s="849">
        <v>6199.99</v>
      </c>
      <c r="J255" s="832">
        <v>1.2916672743068214</v>
      </c>
      <c r="K255" s="832">
        <v>33.333279569892468</v>
      </c>
      <c r="L255" s="849">
        <v>144</v>
      </c>
      <c r="M255" s="849">
        <v>4799.99</v>
      </c>
      <c r="N255" s="832">
        <v>1</v>
      </c>
      <c r="O255" s="832">
        <v>33.333263888888887</v>
      </c>
      <c r="P255" s="849">
        <v>163</v>
      </c>
      <c r="Q255" s="849">
        <v>5433.34</v>
      </c>
      <c r="R255" s="837">
        <v>1.1319481915587324</v>
      </c>
      <c r="S255" s="850">
        <v>33.333374233128836</v>
      </c>
    </row>
    <row r="256" spans="1:19" ht="14.4" customHeight="1" x14ac:dyDescent="0.3">
      <c r="A256" s="831" t="s">
        <v>3735</v>
      </c>
      <c r="B256" s="832" t="s">
        <v>3736</v>
      </c>
      <c r="C256" s="832" t="s">
        <v>577</v>
      </c>
      <c r="D256" s="832" t="s">
        <v>1727</v>
      </c>
      <c r="E256" s="832" t="s">
        <v>3753</v>
      </c>
      <c r="F256" s="832" t="s">
        <v>3808</v>
      </c>
      <c r="G256" s="832" t="s">
        <v>3810</v>
      </c>
      <c r="H256" s="849"/>
      <c r="I256" s="849"/>
      <c r="J256" s="832"/>
      <c r="K256" s="832"/>
      <c r="L256" s="849">
        <v>1</v>
      </c>
      <c r="M256" s="849">
        <v>33.33</v>
      </c>
      <c r="N256" s="832">
        <v>1</v>
      </c>
      <c r="O256" s="832">
        <v>33.33</v>
      </c>
      <c r="P256" s="849">
        <v>1</v>
      </c>
      <c r="Q256" s="849">
        <v>33.33</v>
      </c>
      <c r="R256" s="837">
        <v>1</v>
      </c>
      <c r="S256" s="850">
        <v>33.33</v>
      </c>
    </row>
    <row r="257" spans="1:19" ht="14.4" customHeight="1" x14ac:dyDescent="0.3">
      <c r="A257" s="831" t="s">
        <v>3735</v>
      </c>
      <c r="B257" s="832" t="s">
        <v>3736</v>
      </c>
      <c r="C257" s="832" t="s">
        <v>577</v>
      </c>
      <c r="D257" s="832" t="s">
        <v>1727</v>
      </c>
      <c r="E257" s="832" t="s">
        <v>3753</v>
      </c>
      <c r="F257" s="832" t="s">
        <v>3817</v>
      </c>
      <c r="G257" s="832" t="s">
        <v>3818</v>
      </c>
      <c r="H257" s="849">
        <v>9</v>
      </c>
      <c r="I257" s="849">
        <v>333</v>
      </c>
      <c r="J257" s="832">
        <v>0.45</v>
      </c>
      <c r="K257" s="832">
        <v>37</v>
      </c>
      <c r="L257" s="849">
        <v>20</v>
      </c>
      <c r="M257" s="849">
        <v>740</v>
      </c>
      <c r="N257" s="832">
        <v>1</v>
      </c>
      <c r="O257" s="832">
        <v>37</v>
      </c>
      <c r="P257" s="849">
        <v>11</v>
      </c>
      <c r="Q257" s="849">
        <v>407</v>
      </c>
      <c r="R257" s="837">
        <v>0.55000000000000004</v>
      </c>
      <c r="S257" s="850">
        <v>37</v>
      </c>
    </row>
    <row r="258" spans="1:19" ht="14.4" customHeight="1" x14ac:dyDescent="0.3">
      <c r="A258" s="831" t="s">
        <v>3735</v>
      </c>
      <c r="B258" s="832" t="s">
        <v>3736</v>
      </c>
      <c r="C258" s="832" t="s">
        <v>577</v>
      </c>
      <c r="D258" s="832" t="s">
        <v>1727</v>
      </c>
      <c r="E258" s="832" t="s">
        <v>3753</v>
      </c>
      <c r="F258" s="832" t="s">
        <v>3817</v>
      </c>
      <c r="G258" s="832" t="s">
        <v>3819</v>
      </c>
      <c r="H258" s="849">
        <v>12</v>
      </c>
      <c r="I258" s="849">
        <v>444</v>
      </c>
      <c r="J258" s="832">
        <v>0.8</v>
      </c>
      <c r="K258" s="832">
        <v>37</v>
      </c>
      <c r="L258" s="849">
        <v>15</v>
      </c>
      <c r="M258" s="849">
        <v>555</v>
      </c>
      <c r="N258" s="832">
        <v>1</v>
      </c>
      <c r="O258" s="832">
        <v>37</v>
      </c>
      <c r="P258" s="849">
        <v>11</v>
      </c>
      <c r="Q258" s="849">
        <v>407</v>
      </c>
      <c r="R258" s="837">
        <v>0.73333333333333328</v>
      </c>
      <c r="S258" s="850">
        <v>37</v>
      </c>
    </row>
    <row r="259" spans="1:19" ht="14.4" customHeight="1" x14ac:dyDescent="0.3">
      <c r="A259" s="831" t="s">
        <v>3735</v>
      </c>
      <c r="B259" s="832" t="s">
        <v>3736</v>
      </c>
      <c r="C259" s="832" t="s">
        <v>577</v>
      </c>
      <c r="D259" s="832" t="s">
        <v>1727</v>
      </c>
      <c r="E259" s="832" t="s">
        <v>3753</v>
      </c>
      <c r="F259" s="832" t="s">
        <v>3820</v>
      </c>
      <c r="G259" s="832" t="s">
        <v>3821</v>
      </c>
      <c r="H259" s="849">
        <v>1</v>
      </c>
      <c r="I259" s="849">
        <v>86</v>
      </c>
      <c r="J259" s="832"/>
      <c r="K259" s="832">
        <v>86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3735</v>
      </c>
      <c r="B260" s="832" t="s">
        <v>3736</v>
      </c>
      <c r="C260" s="832" t="s">
        <v>577</v>
      </c>
      <c r="D260" s="832" t="s">
        <v>1727</v>
      </c>
      <c r="E260" s="832" t="s">
        <v>3753</v>
      </c>
      <c r="F260" s="832" t="s">
        <v>3820</v>
      </c>
      <c r="G260" s="832" t="s">
        <v>3822</v>
      </c>
      <c r="H260" s="849">
        <v>2</v>
      </c>
      <c r="I260" s="849">
        <v>172</v>
      </c>
      <c r="J260" s="832"/>
      <c r="K260" s="832">
        <v>86</v>
      </c>
      <c r="L260" s="849"/>
      <c r="M260" s="849"/>
      <c r="N260" s="832"/>
      <c r="O260" s="832"/>
      <c r="P260" s="849">
        <v>2</v>
      </c>
      <c r="Q260" s="849">
        <v>172</v>
      </c>
      <c r="R260" s="837"/>
      <c r="S260" s="850">
        <v>86</v>
      </c>
    </row>
    <row r="261" spans="1:19" ht="14.4" customHeight="1" x14ac:dyDescent="0.3">
      <c r="A261" s="831" t="s">
        <v>3735</v>
      </c>
      <c r="B261" s="832" t="s">
        <v>3736</v>
      </c>
      <c r="C261" s="832" t="s">
        <v>577</v>
      </c>
      <c r="D261" s="832" t="s">
        <v>1727</v>
      </c>
      <c r="E261" s="832" t="s">
        <v>3753</v>
      </c>
      <c r="F261" s="832" t="s">
        <v>3823</v>
      </c>
      <c r="G261" s="832" t="s">
        <v>3825</v>
      </c>
      <c r="H261" s="849">
        <v>1</v>
      </c>
      <c r="I261" s="849">
        <v>32</v>
      </c>
      <c r="J261" s="832"/>
      <c r="K261" s="832">
        <v>32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3735</v>
      </c>
      <c r="B262" s="832" t="s">
        <v>3736</v>
      </c>
      <c r="C262" s="832" t="s">
        <v>577</v>
      </c>
      <c r="D262" s="832" t="s">
        <v>1727</v>
      </c>
      <c r="E262" s="832" t="s">
        <v>3753</v>
      </c>
      <c r="F262" s="832" t="s">
        <v>3849</v>
      </c>
      <c r="G262" s="832" t="s">
        <v>3850</v>
      </c>
      <c r="H262" s="849">
        <v>1</v>
      </c>
      <c r="I262" s="849">
        <v>183</v>
      </c>
      <c r="J262" s="832"/>
      <c r="K262" s="832">
        <v>183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3735</v>
      </c>
      <c r="B263" s="832" t="s">
        <v>3736</v>
      </c>
      <c r="C263" s="832" t="s">
        <v>577</v>
      </c>
      <c r="D263" s="832" t="s">
        <v>1727</v>
      </c>
      <c r="E263" s="832" t="s">
        <v>3753</v>
      </c>
      <c r="F263" s="832" t="s">
        <v>3849</v>
      </c>
      <c r="G263" s="832" t="s">
        <v>3851</v>
      </c>
      <c r="H263" s="849">
        <v>2</v>
      </c>
      <c r="I263" s="849">
        <v>366</v>
      </c>
      <c r="J263" s="832"/>
      <c r="K263" s="832">
        <v>183</v>
      </c>
      <c r="L263" s="849"/>
      <c r="M263" s="849"/>
      <c r="N263" s="832"/>
      <c r="O263" s="832"/>
      <c r="P263" s="849">
        <v>2</v>
      </c>
      <c r="Q263" s="849">
        <v>750</v>
      </c>
      <c r="R263" s="837"/>
      <c r="S263" s="850">
        <v>375</v>
      </c>
    </row>
    <row r="264" spans="1:19" ht="14.4" customHeight="1" x14ac:dyDescent="0.3">
      <c r="A264" s="831" t="s">
        <v>3735</v>
      </c>
      <c r="B264" s="832" t="s">
        <v>3736</v>
      </c>
      <c r="C264" s="832" t="s">
        <v>577</v>
      </c>
      <c r="D264" s="832" t="s">
        <v>1728</v>
      </c>
      <c r="E264" s="832" t="s">
        <v>3749</v>
      </c>
      <c r="F264" s="832" t="s">
        <v>3750</v>
      </c>
      <c r="G264" s="832" t="s">
        <v>3752</v>
      </c>
      <c r="H264" s="849">
        <v>1</v>
      </c>
      <c r="I264" s="849">
        <v>162.80000000000001</v>
      </c>
      <c r="J264" s="832"/>
      <c r="K264" s="832">
        <v>162.80000000000001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3735</v>
      </c>
      <c r="B265" s="832" t="s">
        <v>3736</v>
      </c>
      <c r="C265" s="832" t="s">
        <v>577</v>
      </c>
      <c r="D265" s="832" t="s">
        <v>1728</v>
      </c>
      <c r="E265" s="832" t="s">
        <v>3753</v>
      </c>
      <c r="F265" s="832" t="s">
        <v>3759</v>
      </c>
      <c r="G265" s="832" t="s">
        <v>3760</v>
      </c>
      <c r="H265" s="849">
        <v>1</v>
      </c>
      <c r="I265" s="849">
        <v>83</v>
      </c>
      <c r="J265" s="832"/>
      <c r="K265" s="832">
        <v>83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3735</v>
      </c>
      <c r="B266" s="832" t="s">
        <v>3736</v>
      </c>
      <c r="C266" s="832" t="s">
        <v>577</v>
      </c>
      <c r="D266" s="832" t="s">
        <v>1728</v>
      </c>
      <c r="E266" s="832" t="s">
        <v>3753</v>
      </c>
      <c r="F266" s="832" t="s">
        <v>3762</v>
      </c>
      <c r="G266" s="832" t="s">
        <v>3763</v>
      </c>
      <c r="H266" s="849">
        <v>1</v>
      </c>
      <c r="I266" s="849">
        <v>37</v>
      </c>
      <c r="J266" s="832">
        <v>0.5</v>
      </c>
      <c r="K266" s="832">
        <v>37</v>
      </c>
      <c r="L266" s="849">
        <v>2</v>
      </c>
      <c r="M266" s="849">
        <v>74</v>
      </c>
      <c r="N266" s="832">
        <v>1</v>
      </c>
      <c r="O266" s="832">
        <v>37</v>
      </c>
      <c r="P266" s="849">
        <v>1</v>
      </c>
      <c r="Q266" s="849">
        <v>37</v>
      </c>
      <c r="R266" s="837">
        <v>0.5</v>
      </c>
      <c r="S266" s="850">
        <v>37</v>
      </c>
    </row>
    <row r="267" spans="1:19" ht="14.4" customHeight="1" x14ac:dyDescent="0.3">
      <c r="A267" s="831" t="s">
        <v>3735</v>
      </c>
      <c r="B267" s="832" t="s">
        <v>3736</v>
      </c>
      <c r="C267" s="832" t="s">
        <v>577</v>
      </c>
      <c r="D267" s="832" t="s">
        <v>1728</v>
      </c>
      <c r="E267" s="832" t="s">
        <v>3753</v>
      </c>
      <c r="F267" s="832" t="s">
        <v>3762</v>
      </c>
      <c r="G267" s="832" t="s">
        <v>3764</v>
      </c>
      <c r="H267" s="849">
        <v>1</v>
      </c>
      <c r="I267" s="849">
        <v>37</v>
      </c>
      <c r="J267" s="832">
        <v>0.14285714285714285</v>
      </c>
      <c r="K267" s="832">
        <v>37</v>
      </c>
      <c r="L267" s="849">
        <v>7</v>
      </c>
      <c r="M267" s="849">
        <v>259</v>
      </c>
      <c r="N267" s="832">
        <v>1</v>
      </c>
      <c r="O267" s="832">
        <v>37</v>
      </c>
      <c r="P267" s="849">
        <v>5</v>
      </c>
      <c r="Q267" s="849">
        <v>185</v>
      </c>
      <c r="R267" s="837">
        <v>0.7142857142857143</v>
      </c>
      <c r="S267" s="850">
        <v>37</v>
      </c>
    </row>
    <row r="268" spans="1:19" ht="14.4" customHeight="1" x14ac:dyDescent="0.3">
      <c r="A268" s="831" t="s">
        <v>3735</v>
      </c>
      <c r="B268" s="832" t="s">
        <v>3736</v>
      </c>
      <c r="C268" s="832" t="s">
        <v>577</v>
      </c>
      <c r="D268" s="832" t="s">
        <v>1728</v>
      </c>
      <c r="E268" s="832" t="s">
        <v>3753</v>
      </c>
      <c r="F268" s="832" t="s">
        <v>3765</v>
      </c>
      <c r="G268" s="832" t="s">
        <v>3766</v>
      </c>
      <c r="H268" s="849">
        <v>21</v>
      </c>
      <c r="I268" s="849">
        <v>210</v>
      </c>
      <c r="J268" s="832">
        <v>1.1052631578947369</v>
      </c>
      <c r="K268" s="832">
        <v>10</v>
      </c>
      <c r="L268" s="849">
        <v>19</v>
      </c>
      <c r="M268" s="849">
        <v>190</v>
      </c>
      <c r="N268" s="832">
        <v>1</v>
      </c>
      <c r="O268" s="832">
        <v>10</v>
      </c>
      <c r="P268" s="849">
        <v>65</v>
      </c>
      <c r="Q268" s="849">
        <v>650</v>
      </c>
      <c r="R268" s="837">
        <v>3.4210526315789473</v>
      </c>
      <c r="S268" s="850">
        <v>10</v>
      </c>
    </row>
    <row r="269" spans="1:19" ht="14.4" customHeight="1" x14ac:dyDescent="0.3">
      <c r="A269" s="831" t="s">
        <v>3735</v>
      </c>
      <c r="B269" s="832" t="s">
        <v>3736</v>
      </c>
      <c r="C269" s="832" t="s">
        <v>577</v>
      </c>
      <c r="D269" s="832" t="s">
        <v>1728</v>
      </c>
      <c r="E269" s="832" t="s">
        <v>3753</v>
      </c>
      <c r="F269" s="832" t="s">
        <v>3765</v>
      </c>
      <c r="G269" s="832" t="s">
        <v>3767</v>
      </c>
      <c r="H269" s="849">
        <v>1</v>
      </c>
      <c r="I269" s="849">
        <v>10</v>
      </c>
      <c r="J269" s="832">
        <v>0.33333333333333331</v>
      </c>
      <c r="K269" s="832">
        <v>10</v>
      </c>
      <c r="L269" s="849">
        <v>3</v>
      </c>
      <c r="M269" s="849">
        <v>30</v>
      </c>
      <c r="N269" s="832">
        <v>1</v>
      </c>
      <c r="O269" s="832">
        <v>10</v>
      </c>
      <c r="P269" s="849">
        <v>1</v>
      </c>
      <c r="Q269" s="849">
        <v>10</v>
      </c>
      <c r="R269" s="837">
        <v>0.33333333333333331</v>
      </c>
      <c r="S269" s="850">
        <v>10</v>
      </c>
    </row>
    <row r="270" spans="1:19" ht="14.4" customHeight="1" x14ac:dyDescent="0.3">
      <c r="A270" s="831" t="s">
        <v>3735</v>
      </c>
      <c r="B270" s="832" t="s">
        <v>3736</v>
      </c>
      <c r="C270" s="832" t="s">
        <v>577</v>
      </c>
      <c r="D270" s="832" t="s">
        <v>1728</v>
      </c>
      <c r="E270" s="832" t="s">
        <v>3753</v>
      </c>
      <c r="F270" s="832" t="s">
        <v>3787</v>
      </c>
      <c r="G270" s="832" t="s">
        <v>3788</v>
      </c>
      <c r="H270" s="849">
        <v>30</v>
      </c>
      <c r="I270" s="849">
        <v>7530</v>
      </c>
      <c r="J270" s="832">
        <v>0.90909090909090906</v>
      </c>
      <c r="K270" s="832">
        <v>251</v>
      </c>
      <c r="L270" s="849">
        <v>33</v>
      </c>
      <c r="M270" s="849">
        <v>8283</v>
      </c>
      <c r="N270" s="832">
        <v>1</v>
      </c>
      <c r="O270" s="832">
        <v>251</v>
      </c>
      <c r="P270" s="849">
        <v>60</v>
      </c>
      <c r="Q270" s="849">
        <v>15120</v>
      </c>
      <c r="R270" s="837">
        <v>1.8254255704454907</v>
      </c>
      <c r="S270" s="850">
        <v>252</v>
      </c>
    </row>
    <row r="271" spans="1:19" ht="14.4" customHeight="1" x14ac:dyDescent="0.3">
      <c r="A271" s="831" t="s">
        <v>3735</v>
      </c>
      <c r="B271" s="832" t="s">
        <v>3736</v>
      </c>
      <c r="C271" s="832" t="s">
        <v>577</v>
      </c>
      <c r="D271" s="832" t="s">
        <v>1728</v>
      </c>
      <c r="E271" s="832" t="s">
        <v>3753</v>
      </c>
      <c r="F271" s="832" t="s">
        <v>3787</v>
      </c>
      <c r="G271" s="832" t="s">
        <v>3789</v>
      </c>
      <c r="H271" s="849">
        <v>30</v>
      </c>
      <c r="I271" s="849">
        <v>7530</v>
      </c>
      <c r="J271" s="832">
        <v>0.90909090909090906</v>
      </c>
      <c r="K271" s="832">
        <v>251</v>
      </c>
      <c r="L271" s="849">
        <v>33</v>
      </c>
      <c r="M271" s="849">
        <v>8283</v>
      </c>
      <c r="N271" s="832">
        <v>1</v>
      </c>
      <c r="O271" s="832">
        <v>251</v>
      </c>
      <c r="P271" s="849">
        <v>50</v>
      </c>
      <c r="Q271" s="849">
        <v>12600</v>
      </c>
      <c r="R271" s="837">
        <v>1.5211879753712423</v>
      </c>
      <c r="S271" s="850">
        <v>252</v>
      </c>
    </row>
    <row r="272" spans="1:19" ht="14.4" customHeight="1" x14ac:dyDescent="0.3">
      <c r="A272" s="831" t="s">
        <v>3735</v>
      </c>
      <c r="B272" s="832" t="s">
        <v>3736</v>
      </c>
      <c r="C272" s="832" t="s">
        <v>577</v>
      </c>
      <c r="D272" s="832" t="s">
        <v>1728</v>
      </c>
      <c r="E272" s="832" t="s">
        <v>3753</v>
      </c>
      <c r="F272" s="832" t="s">
        <v>3790</v>
      </c>
      <c r="G272" s="832" t="s">
        <v>3791</v>
      </c>
      <c r="H272" s="849">
        <v>3</v>
      </c>
      <c r="I272" s="849">
        <v>378</v>
      </c>
      <c r="J272" s="832"/>
      <c r="K272" s="832">
        <v>126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3735</v>
      </c>
      <c r="B273" s="832" t="s">
        <v>3736</v>
      </c>
      <c r="C273" s="832" t="s">
        <v>577</v>
      </c>
      <c r="D273" s="832" t="s">
        <v>1728</v>
      </c>
      <c r="E273" s="832" t="s">
        <v>3753</v>
      </c>
      <c r="F273" s="832" t="s">
        <v>3808</v>
      </c>
      <c r="G273" s="832" t="s">
        <v>3809</v>
      </c>
      <c r="H273" s="849">
        <v>61</v>
      </c>
      <c r="I273" s="849">
        <v>2033.33</v>
      </c>
      <c r="J273" s="832">
        <v>0.93845855621760577</v>
      </c>
      <c r="K273" s="832">
        <v>33.333278688524587</v>
      </c>
      <c r="L273" s="849">
        <v>65</v>
      </c>
      <c r="M273" s="849">
        <v>2166.67</v>
      </c>
      <c r="N273" s="832">
        <v>1</v>
      </c>
      <c r="O273" s="832">
        <v>33.333384615384617</v>
      </c>
      <c r="P273" s="849">
        <v>109</v>
      </c>
      <c r="Q273" s="849">
        <v>3633.33</v>
      </c>
      <c r="R273" s="837">
        <v>1.6769189585862174</v>
      </c>
      <c r="S273" s="850">
        <v>33.333302752293577</v>
      </c>
    </row>
    <row r="274" spans="1:19" ht="14.4" customHeight="1" x14ac:dyDescent="0.3">
      <c r="A274" s="831" t="s">
        <v>3735</v>
      </c>
      <c r="B274" s="832" t="s">
        <v>3736</v>
      </c>
      <c r="C274" s="832" t="s">
        <v>577</v>
      </c>
      <c r="D274" s="832" t="s">
        <v>1728</v>
      </c>
      <c r="E274" s="832" t="s">
        <v>3753</v>
      </c>
      <c r="F274" s="832" t="s">
        <v>3808</v>
      </c>
      <c r="G274" s="832" t="s">
        <v>3810</v>
      </c>
      <c r="H274" s="849">
        <v>1</v>
      </c>
      <c r="I274" s="849">
        <v>33.33</v>
      </c>
      <c r="J274" s="832">
        <v>1</v>
      </c>
      <c r="K274" s="832">
        <v>33.33</v>
      </c>
      <c r="L274" s="849">
        <v>1</v>
      </c>
      <c r="M274" s="849">
        <v>33.33</v>
      </c>
      <c r="N274" s="832">
        <v>1</v>
      </c>
      <c r="O274" s="832">
        <v>33.33</v>
      </c>
      <c r="P274" s="849">
        <v>1</v>
      </c>
      <c r="Q274" s="849">
        <v>33.33</v>
      </c>
      <c r="R274" s="837">
        <v>1</v>
      </c>
      <c r="S274" s="850">
        <v>33.33</v>
      </c>
    </row>
    <row r="275" spans="1:19" ht="14.4" customHeight="1" x14ac:dyDescent="0.3">
      <c r="A275" s="831" t="s">
        <v>3735</v>
      </c>
      <c r="B275" s="832" t="s">
        <v>3736</v>
      </c>
      <c r="C275" s="832" t="s">
        <v>577</v>
      </c>
      <c r="D275" s="832" t="s">
        <v>1728</v>
      </c>
      <c r="E275" s="832" t="s">
        <v>3753</v>
      </c>
      <c r="F275" s="832" t="s">
        <v>3814</v>
      </c>
      <c r="G275" s="832" t="s">
        <v>3816</v>
      </c>
      <c r="H275" s="849">
        <v>1</v>
      </c>
      <c r="I275" s="849">
        <v>172</v>
      </c>
      <c r="J275" s="832"/>
      <c r="K275" s="832">
        <v>172</v>
      </c>
      <c r="L275" s="849"/>
      <c r="M275" s="849"/>
      <c r="N275" s="832"/>
      <c r="O275" s="832"/>
      <c r="P275" s="849">
        <v>2</v>
      </c>
      <c r="Q275" s="849">
        <v>344</v>
      </c>
      <c r="R275" s="837"/>
      <c r="S275" s="850">
        <v>172</v>
      </c>
    </row>
    <row r="276" spans="1:19" ht="14.4" customHeight="1" x14ac:dyDescent="0.3">
      <c r="A276" s="831" t="s">
        <v>3735</v>
      </c>
      <c r="B276" s="832" t="s">
        <v>3736</v>
      </c>
      <c r="C276" s="832" t="s">
        <v>577</v>
      </c>
      <c r="D276" s="832" t="s">
        <v>1728</v>
      </c>
      <c r="E276" s="832" t="s">
        <v>3753</v>
      </c>
      <c r="F276" s="832" t="s">
        <v>3817</v>
      </c>
      <c r="G276" s="832" t="s">
        <v>3818</v>
      </c>
      <c r="H276" s="849">
        <v>9</v>
      </c>
      <c r="I276" s="849">
        <v>333</v>
      </c>
      <c r="J276" s="832">
        <v>4.5</v>
      </c>
      <c r="K276" s="832">
        <v>37</v>
      </c>
      <c r="L276" s="849">
        <v>2</v>
      </c>
      <c r="M276" s="849">
        <v>74</v>
      </c>
      <c r="N276" s="832">
        <v>1</v>
      </c>
      <c r="O276" s="832">
        <v>37</v>
      </c>
      <c r="P276" s="849">
        <v>10</v>
      </c>
      <c r="Q276" s="849">
        <v>370</v>
      </c>
      <c r="R276" s="837">
        <v>5</v>
      </c>
      <c r="S276" s="850">
        <v>37</v>
      </c>
    </row>
    <row r="277" spans="1:19" ht="14.4" customHeight="1" x14ac:dyDescent="0.3">
      <c r="A277" s="831" t="s">
        <v>3735</v>
      </c>
      <c r="B277" s="832" t="s">
        <v>3736</v>
      </c>
      <c r="C277" s="832" t="s">
        <v>577</v>
      </c>
      <c r="D277" s="832" t="s">
        <v>1728</v>
      </c>
      <c r="E277" s="832" t="s">
        <v>3753</v>
      </c>
      <c r="F277" s="832" t="s">
        <v>3817</v>
      </c>
      <c r="G277" s="832" t="s">
        <v>3819</v>
      </c>
      <c r="H277" s="849">
        <v>6</v>
      </c>
      <c r="I277" s="849">
        <v>222</v>
      </c>
      <c r="J277" s="832">
        <v>2</v>
      </c>
      <c r="K277" s="832">
        <v>37</v>
      </c>
      <c r="L277" s="849">
        <v>3</v>
      </c>
      <c r="M277" s="849">
        <v>111</v>
      </c>
      <c r="N277" s="832">
        <v>1</v>
      </c>
      <c r="O277" s="832">
        <v>37</v>
      </c>
      <c r="P277" s="849">
        <v>3</v>
      </c>
      <c r="Q277" s="849">
        <v>111</v>
      </c>
      <c r="R277" s="837">
        <v>1</v>
      </c>
      <c r="S277" s="850">
        <v>37</v>
      </c>
    </row>
    <row r="278" spans="1:19" ht="14.4" customHeight="1" x14ac:dyDescent="0.3">
      <c r="A278" s="831" t="s">
        <v>3735</v>
      </c>
      <c r="B278" s="832" t="s">
        <v>3736</v>
      </c>
      <c r="C278" s="832" t="s">
        <v>577</v>
      </c>
      <c r="D278" s="832" t="s">
        <v>1728</v>
      </c>
      <c r="E278" s="832" t="s">
        <v>3753</v>
      </c>
      <c r="F278" s="832" t="s">
        <v>3823</v>
      </c>
      <c r="G278" s="832" t="s">
        <v>3824</v>
      </c>
      <c r="H278" s="849">
        <v>1</v>
      </c>
      <c r="I278" s="849">
        <v>32</v>
      </c>
      <c r="J278" s="832"/>
      <c r="K278" s="832">
        <v>32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3735</v>
      </c>
      <c r="B279" s="832" t="s">
        <v>3736</v>
      </c>
      <c r="C279" s="832" t="s">
        <v>577</v>
      </c>
      <c r="D279" s="832" t="s">
        <v>1728</v>
      </c>
      <c r="E279" s="832" t="s">
        <v>3753</v>
      </c>
      <c r="F279" s="832" t="s">
        <v>3873</v>
      </c>
      <c r="G279" s="832" t="s">
        <v>3875</v>
      </c>
      <c r="H279" s="849">
        <v>1</v>
      </c>
      <c r="I279" s="849">
        <v>200</v>
      </c>
      <c r="J279" s="832"/>
      <c r="K279" s="832">
        <v>200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3735</v>
      </c>
      <c r="B280" s="832" t="s">
        <v>3736</v>
      </c>
      <c r="C280" s="832" t="s">
        <v>577</v>
      </c>
      <c r="D280" s="832" t="s">
        <v>3723</v>
      </c>
      <c r="E280" s="832" t="s">
        <v>3753</v>
      </c>
      <c r="F280" s="832" t="s">
        <v>3762</v>
      </c>
      <c r="G280" s="832" t="s">
        <v>3764</v>
      </c>
      <c r="H280" s="849"/>
      <c r="I280" s="849"/>
      <c r="J280" s="832"/>
      <c r="K280" s="832"/>
      <c r="L280" s="849">
        <v>4</v>
      </c>
      <c r="M280" s="849">
        <v>148</v>
      </c>
      <c r="N280" s="832">
        <v>1</v>
      </c>
      <c r="O280" s="832">
        <v>37</v>
      </c>
      <c r="P280" s="849"/>
      <c r="Q280" s="849"/>
      <c r="R280" s="837"/>
      <c r="S280" s="850"/>
    </row>
    <row r="281" spans="1:19" ht="14.4" customHeight="1" x14ac:dyDescent="0.3">
      <c r="A281" s="831" t="s">
        <v>3735</v>
      </c>
      <c r="B281" s="832" t="s">
        <v>3736</v>
      </c>
      <c r="C281" s="832" t="s">
        <v>577</v>
      </c>
      <c r="D281" s="832" t="s">
        <v>3723</v>
      </c>
      <c r="E281" s="832" t="s">
        <v>3753</v>
      </c>
      <c r="F281" s="832" t="s">
        <v>3808</v>
      </c>
      <c r="G281" s="832" t="s">
        <v>3810</v>
      </c>
      <c r="H281" s="849"/>
      <c r="I281" s="849"/>
      <c r="J281" s="832"/>
      <c r="K281" s="832"/>
      <c r="L281" s="849">
        <v>1</v>
      </c>
      <c r="M281" s="849">
        <v>33.33</v>
      </c>
      <c r="N281" s="832">
        <v>1</v>
      </c>
      <c r="O281" s="832">
        <v>33.33</v>
      </c>
      <c r="P281" s="849"/>
      <c r="Q281" s="849"/>
      <c r="R281" s="837"/>
      <c r="S281" s="850"/>
    </row>
    <row r="282" spans="1:19" ht="14.4" customHeight="1" x14ac:dyDescent="0.3">
      <c r="A282" s="831" t="s">
        <v>3735</v>
      </c>
      <c r="B282" s="832" t="s">
        <v>3736</v>
      </c>
      <c r="C282" s="832" t="s">
        <v>577</v>
      </c>
      <c r="D282" s="832" t="s">
        <v>3723</v>
      </c>
      <c r="E282" s="832" t="s">
        <v>3753</v>
      </c>
      <c r="F282" s="832" t="s">
        <v>3838</v>
      </c>
      <c r="G282" s="832" t="s">
        <v>3840</v>
      </c>
      <c r="H282" s="849"/>
      <c r="I282" s="849"/>
      <c r="J282" s="832"/>
      <c r="K282" s="832"/>
      <c r="L282" s="849">
        <v>1</v>
      </c>
      <c r="M282" s="849">
        <v>373</v>
      </c>
      <c r="N282" s="832">
        <v>1</v>
      </c>
      <c r="O282" s="832">
        <v>373</v>
      </c>
      <c r="P282" s="849"/>
      <c r="Q282" s="849"/>
      <c r="R282" s="837"/>
      <c r="S282" s="850"/>
    </row>
    <row r="283" spans="1:19" ht="14.4" customHeight="1" x14ac:dyDescent="0.3">
      <c r="A283" s="831" t="s">
        <v>3735</v>
      </c>
      <c r="B283" s="832" t="s">
        <v>3736</v>
      </c>
      <c r="C283" s="832" t="s">
        <v>577</v>
      </c>
      <c r="D283" s="832" t="s">
        <v>3725</v>
      </c>
      <c r="E283" s="832" t="s">
        <v>3753</v>
      </c>
      <c r="F283" s="832" t="s">
        <v>3790</v>
      </c>
      <c r="G283" s="832" t="s">
        <v>3792</v>
      </c>
      <c r="H283" s="849">
        <v>2</v>
      </c>
      <c r="I283" s="849">
        <v>252</v>
      </c>
      <c r="J283" s="832"/>
      <c r="K283" s="832">
        <v>126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3735</v>
      </c>
      <c r="B284" s="832" t="s">
        <v>3736</v>
      </c>
      <c r="C284" s="832" t="s">
        <v>577</v>
      </c>
      <c r="D284" s="832" t="s">
        <v>3725</v>
      </c>
      <c r="E284" s="832" t="s">
        <v>3753</v>
      </c>
      <c r="F284" s="832" t="s">
        <v>3808</v>
      </c>
      <c r="G284" s="832" t="s">
        <v>3810</v>
      </c>
      <c r="H284" s="849">
        <v>2</v>
      </c>
      <c r="I284" s="849">
        <v>66.66</v>
      </c>
      <c r="J284" s="832"/>
      <c r="K284" s="832">
        <v>33.33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3735</v>
      </c>
      <c r="B285" s="832" t="s">
        <v>3736</v>
      </c>
      <c r="C285" s="832" t="s">
        <v>577</v>
      </c>
      <c r="D285" s="832" t="s">
        <v>1730</v>
      </c>
      <c r="E285" s="832" t="s">
        <v>3753</v>
      </c>
      <c r="F285" s="832" t="s">
        <v>3754</v>
      </c>
      <c r="G285" s="832" t="s">
        <v>3755</v>
      </c>
      <c r="H285" s="849"/>
      <c r="I285" s="849"/>
      <c r="J285" s="832"/>
      <c r="K285" s="832"/>
      <c r="L285" s="849">
        <v>1</v>
      </c>
      <c r="M285" s="849">
        <v>300</v>
      </c>
      <c r="N285" s="832">
        <v>1</v>
      </c>
      <c r="O285" s="832">
        <v>300</v>
      </c>
      <c r="P285" s="849"/>
      <c r="Q285" s="849"/>
      <c r="R285" s="837"/>
      <c r="S285" s="850"/>
    </row>
    <row r="286" spans="1:19" ht="14.4" customHeight="1" x14ac:dyDescent="0.3">
      <c r="A286" s="831" t="s">
        <v>3735</v>
      </c>
      <c r="B286" s="832" t="s">
        <v>3736</v>
      </c>
      <c r="C286" s="832" t="s">
        <v>577</v>
      </c>
      <c r="D286" s="832" t="s">
        <v>1730</v>
      </c>
      <c r="E286" s="832" t="s">
        <v>3753</v>
      </c>
      <c r="F286" s="832" t="s">
        <v>3759</v>
      </c>
      <c r="G286" s="832" t="s">
        <v>3760</v>
      </c>
      <c r="H286" s="849">
        <v>4</v>
      </c>
      <c r="I286" s="849">
        <v>332</v>
      </c>
      <c r="J286" s="832">
        <v>1.3333333333333333</v>
      </c>
      <c r="K286" s="832">
        <v>83</v>
      </c>
      <c r="L286" s="849">
        <v>3</v>
      </c>
      <c r="M286" s="849">
        <v>249</v>
      </c>
      <c r="N286" s="832">
        <v>1</v>
      </c>
      <c r="O286" s="832">
        <v>83</v>
      </c>
      <c r="P286" s="849"/>
      <c r="Q286" s="849"/>
      <c r="R286" s="837"/>
      <c r="S286" s="850"/>
    </row>
    <row r="287" spans="1:19" ht="14.4" customHeight="1" x14ac:dyDescent="0.3">
      <c r="A287" s="831" t="s">
        <v>3735</v>
      </c>
      <c r="B287" s="832" t="s">
        <v>3736</v>
      </c>
      <c r="C287" s="832" t="s">
        <v>577</v>
      </c>
      <c r="D287" s="832" t="s">
        <v>1730</v>
      </c>
      <c r="E287" s="832" t="s">
        <v>3753</v>
      </c>
      <c r="F287" s="832" t="s">
        <v>3759</v>
      </c>
      <c r="G287" s="832" t="s">
        <v>3761</v>
      </c>
      <c r="H287" s="849">
        <v>9</v>
      </c>
      <c r="I287" s="849">
        <v>747</v>
      </c>
      <c r="J287" s="832">
        <v>9</v>
      </c>
      <c r="K287" s="832">
        <v>83</v>
      </c>
      <c r="L287" s="849">
        <v>1</v>
      </c>
      <c r="M287" s="849">
        <v>83</v>
      </c>
      <c r="N287" s="832">
        <v>1</v>
      </c>
      <c r="O287" s="832">
        <v>83</v>
      </c>
      <c r="P287" s="849">
        <v>1</v>
      </c>
      <c r="Q287" s="849">
        <v>83</v>
      </c>
      <c r="R287" s="837">
        <v>1</v>
      </c>
      <c r="S287" s="850">
        <v>83</v>
      </c>
    </row>
    <row r="288" spans="1:19" ht="14.4" customHeight="1" x14ac:dyDescent="0.3">
      <c r="A288" s="831" t="s">
        <v>3735</v>
      </c>
      <c r="B288" s="832" t="s">
        <v>3736</v>
      </c>
      <c r="C288" s="832" t="s">
        <v>577</v>
      </c>
      <c r="D288" s="832" t="s">
        <v>1730</v>
      </c>
      <c r="E288" s="832" t="s">
        <v>3753</v>
      </c>
      <c r="F288" s="832" t="s">
        <v>3762</v>
      </c>
      <c r="G288" s="832" t="s">
        <v>3763</v>
      </c>
      <c r="H288" s="849">
        <v>1</v>
      </c>
      <c r="I288" s="849">
        <v>37</v>
      </c>
      <c r="J288" s="832">
        <v>0.33333333333333331</v>
      </c>
      <c r="K288" s="832">
        <v>37</v>
      </c>
      <c r="L288" s="849">
        <v>3</v>
      </c>
      <c r="M288" s="849">
        <v>111</v>
      </c>
      <c r="N288" s="832">
        <v>1</v>
      </c>
      <c r="O288" s="832">
        <v>37</v>
      </c>
      <c r="P288" s="849">
        <v>1</v>
      </c>
      <c r="Q288" s="849">
        <v>37</v>
      </c>
      <c r="R288" s="837">
        <v>0.33333333333333331</v>
      </c>
      <c r="S288" s="850">
        <v>37</v>
      </c>
    </row>
    <row r="289" spans="1:19" ht="14.4" customHeight="1" x14ac:dyDescent="0.3">
      <c r="A289" s="831" t="s">
        <v>3735</v>
      </c>
      <c r="B289" s="832" t="s">
        <v>3736</v>
      </c>
      <c r="C289" s="832" t="s">
        <v>577</v>
      </c>
      <c r="D289" s="832" t="s">
        <v>1730</v>
      </c>
      <c r="E289" s="832" t="s">
        <v>3753</v>
      </c>
      <c r="F289" s="832" t="s">
        <v>3787</v>
      </c>
      <c r="G289" s="832" t="s">
        <v>3788</v>
      </c>
      <c r="H289" s="849">
        <v>12</v>
      </c>
      <c r="I289" s="849">
        <v>3012</v>
      </c>
      <c r="J289" s="832">
        <v>3</v>
      </c>
      <c r="K289" s="832">
        <v>251</v>
      </c>
      <c r="L289" s="849">
        <v>4</v>
      </c>
      <c r="M289" s="849">
        <v>1004</v>
      </c>
      <c r="N289" s="832">
        <v>1</v>
      </c>
      <c r="O289" s="832">
        <v>251</v>
      </c>
      <c r="P289" s="849">
        <v>6</v>
      </c>
      <c r="Q289" s="849">
        <v>1512</v>
      </c>
      <c r="R289" s="837">
        <v>1.5059760956175299</v>
      </c>
      <c r="S289" s="850">
        <v>252</v>
      </c>
    </row>
    <row r="290" spans="1:19" ht="14.4" customHeight="1" x14ac:dyDescent="0.3">
      <c r="A290" s="831" t="s">
        <v>3735</v>
      </c>
      <c r="B290" s="832" t="s">
        <v>3736</v>
      </c>
      <c r="C290" s="832" t="s">
        <v>577</v>
      </c>
      <c r="D290" s="832" t="s">
        <v>1730</v>
      </c>
      <c r="E290" s="832" t="s">
        <v>3753</v>
      </c>
      <c r="F290" s="832" t="s">
        <v>3787</v>
      </c>
      <c r="G290" s="832" t="s">
        <v>3789</v>
      </c>
      <c r="H290" s="849">
        <v>9</v>
      </c>
      <c r="I290" s="849">
        <v>2259</v>
      </c>
      <c r="J290" s="832">
        <v>1.8</v>
      </c>
      <c r="K290" s="832">
        <v>251</v>
      </c>
      <c r="L290" s="849">
        <v>5</v>
      </c>
      <c r="M290" s="849">
        <v>1255</v>
      </c>
      <c r="N290" s="832">
        <v>1</v>
      </c>
      <c r="O290" s="832">
        <v>251</v>
      </c>
      <c r="P290" s="849">
        <v>5</v>
      </c>
      <c r="Q290" s="849">
        <v>1260</v>
      </c>
      <c r="R290" s="837">
        <v>1.0039840637450199</v>
      </c>
      <c r="S290" s="850">
        <v>252</v>
      </c>
    </row>
    <row r="291" spans="1:19" ht="14.4" customHeight="1" x14ac:dyDescent="0.3">
      <c r="A291" s="831" t="s">
        <v>3735</v>
      </c>
      <c r="B291" s="832" t="s">
        <v>3736</v>
      </c>
      <c r="C291" s="832" t="s">
        <v>577</v>
      </c>
      <c r="D291" s="832" t="s">
        <v>1730</v>
      </c>
      <c r="E291" s="832" t="s">
        <v>3753</v>
      </c>
      <c r="F291" s="832" t="s">
        <v>3790</v>
      </c>
      <c r="G291" s="832" t="s">
        <v>3792</v>
      </c>
      <c r="H291" s="849">
        <v>2</v>
      </c>
      <c r="I291" s="849">
        <v>252</v>
      </c>
      <c r="J291" s="832"/>
      <c r="K291" s="832">
        <v>126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3735</v>
      </c>
      <c r="B292" s="832" t="s">
        <v>3736</v>
      </c>
      <c r="C292" s="832" t="s">
        <v>577</v>
      </c>
      <c r="D292" s="832" t="s">
        <v>1730</v>
      </c>
      <c r="E292" s="832" t="s">
        <v>3753</v>
      </c>
      <c r="F292" s="832" t="s">
        <v>3808</v>
      </c>
      <c r="G292" s="832" t="s">
        <v>3809</v>
      </c>
      <c r="H292" s="849">
        <v>21</v>
      </c>
      <c r="I292" s="849">
        <v>700</v>
      </c>
      <c r="J292" s="832">
        <v>3.5</v>
      </c>
      <c r="K292" s="832">
        <v>33.333333333333336</v>
      </c>
      <c r="L292" s="849">
        <v>6</v>
      </c>
      <c r="M292" s="849">
        <v>200</v>
      </c>
      <c r="N292" s="832">
        <v>1</v>
      </c>
      <c r="O292" s="832">
        <v>33.333333333333336</v>
      </c>
      <c r="P292" s="849">
        <v>7</v>
      </c>
      <c r="Q292" s="849">
        <v>233.32999999999998</v>
      </c>
      <c r="R292" s="837">
        <v>1.16665</v>
      </c>
      <c r="S292" s="850">
        <v>33.332857142857144</v>
      </c>
    </row>
    <row r="293" spans="1:19" ht="14.4" customHeight="1" x14ac:dyDescent="0.3">
      <c r="A293" s="831" t="s">
        <v>3735</v>
      </c>
      <c r="B293" s="832" t="s">
        <v>3736</v>
      </c>
      <c r="C293" s="832" t="s">
        <v>577</v>
      </c>
      <c r="D293" s="832" t="s">
        <v>1730</v>
      </c>
      <c r="E293" s="832" t="s">
        <v>3753</v>
      </c>
      <c r="F293" s="832" t="s">
        <v>3808</v>
      </c>
      <c r="G293" s="832" t="s">
        <v>3810</v>
      </c>
      <c r="H293" s="849">
        <v>1</v>
      </c>
      <c r="I293" s="849">
        <v>33.33</v>
      </c>
      <c r="J293" s="832">
        <v>1</v>
      </c>
      <c r="K293" s="832">
        <v>33.33</v>
      </c>
      <c r="L293" s="849">
        <v>1</v>
      </c>
      <c r="M293" s="849">
        <v>33.33</v>
      </c>
      <c r="N293" s="832">
        <v>1</v>
      </c>
      <c r="O293" s="832">
        <v>33.33</v>
      </c>
      <c r="P293" s="849">
        <v>2</v>
      </c>
      <c r="Q293" s="849">
        <v>66.66</v>
      </c>
      <c r="R293" s="837">
        <v>2</v>
      </c>
      <c r="S293" s="850">
        <v>33.33</v>
      </c>
    </row>
    <row r="294" spans="1:19" ht="14.4" customHeight="1" x14ac:dyDescent="0.3">
      <c r="A294" s="831" t="s">
        <v>3735</v>
      </c>
      <c r="B294" s="832" t="s">
        <v>3736</v>
      </c>
      <c r="C294" s="832" t="s">
        <v>577</v>
      </c>
      <c r="D294" s="832" t="s">
        <v>1730</v>
      </c>
      <c r="E294" s="832" t="s">
        <v>3753</v>
      </c>
      <c r="F294" s="832" t="s">
        <v>3817</v>
      </c>
      <c r="G294" s="832" t="s">
        <v>3819</v>
      </c>
      <c r="H294" s="849"/>
      <c r="I294" s="849"/>
      <c r="J294" s="832"/>
      <c r="K294" s="832"/>
      <c r="L294" s="849"/>
      <c r="M294" s="849"/>
      <c r="N294" s="832"/>
      <c r="O294" s="832"/>
      <c r="P294" s="849">
        <v>1</v>
      </c>
      <c r="Q294" s="849">
        <v>37</v>
      </c>
      <c r="R294" s="837"/>
      <c r="S294" s="850">
        <v>37</v>
      </c>
    </row>
    <row r="295" spans="1:19" ht="14.4" customHeight="1" x14ac:dyDescent="0.3">
      <c r="A295" s="831" t="s">
        <v>3735</v>
      </c>
      <c r="B295" s="832" t="s">
        <v>3736</v>
      </c>
      <c r="C295" s="832" t="s">
        <v>577</v>
      </c>
      <c r="D295" s="832" t="s">
        <v>1730</v>
      </c>
      <c r="E295" s="832" t="s">
        <v>3753</v>
      </c>
      <c r="F295" s="832" t="s">
        <v>3836</v>
      </c>
      <c r="G295" s="832" t="s">
        <v>3837</v>
      </c>
      <c r="H295" s="849"/>
      <c r="I295" s="849"/>
      <c r="J295" s="832"/>
      <c r="K295" s="832"/>
      <c r="L295" s="849">
        <v>1</v>
      </c>
      <c r="M295" s="849">
        <v>1063</v>
      </c>
      <c r="N295" s="832">
        <v>1</v>
      </c>
      <c r="O295" s="832">
        <v>1063</v>
      </c>
      <c r="P295" s="849"/>
      <c r="Q295" s="849"/>
      <c r="R295" s="837"/>
      <c r="S295" s="850"/>
    </row>
    <row r="296" spans="1:19" ht="14.4" customHeight="1" x14ac:dyDescent="0.3">
      <c r="A296" s="831" t="s">
        <v>3735</v>
      </c>
      <c r="B296" s="832" t="s">
        <v>3736</v>
      </c>
      <c r="C296" s="832" t="s">
        <v>577</v>
      </c>
      <c r="D296" s="832" t="s">
        <v>1731</v>
      </c>
      <c r="E296" s="832" t="s">
        <v>3753</v>
      </c>
      <c r="F296" s="832" t="s">
        <v>3762</v>
      </c>
      <c r="G296" s="832" t="s">
        <v>3764</v>
      </c>
      <c r="H296" s="849"/>
      <c r="I296" s="849"/>
      <c r="J296" s="832"/>
      <c r="K296" s="832"/>
      <c r="L296" s="849"/>
      <c r="M296" s="849"/>
      <c r="N296" s="832"/>
      <c r="O296" s="832"/>
      <c r="P296" s="849">
        <v>3</v>
      </c>
      <c r="Q296" s="849">
        <v>111</v>
      </c>
      <c r="R296" s="837"/>
      <c r="S296" s="850">
        <v>37</v>
      </c>
    </row>
    <row r="297" spans="1:19" ht="14.4" customHeight="1" x14ac:dyDescent="0.3">
      <c r="A297" s="831" t="s">
        <v>3735</v>
      </c>
      <c r="B297" s="832" t="s">
        <v>3736</v>
      </c>
      <c r="C297" s="832" t="s">
        <v>577</v>
      </c>
      <c r="D297" s="832" t="s">
        <v>1731</v>
      </c>
      <c r="E297" s="832" t="s">
        <v>3753</v>
      </c>
      <c r="F297" s="832" t="s">
        <v>3765</v>
      </c>
      <c r="G297" s="832" t="s">
        <v>3766</v>
      </c>
      <c r="H297" s="849">
        <v>13</v>
      </c>
      <c r="I297" s="849">
        <v>130</v>
      </c>
      <c r="J297" s="832">
        <v>1.625</v>
      </c>
      <c r="K297" s="832">
        <v>10</v>
      </c>
      <c r="L297" s="849">
        <v>8</v>
      </c>
      <c r="M297" s="849">
        <v>80</v>
      </c>
      <c r="N297" s="832">
        <v>1</v>
      </c>
      <c r="O297" s="832">
        <v>10</v>
      </c>
      <c r="P297" s="849">
        <v>14</v>
      </c>
      <c r="Q297" s="849">
        <v>140</v>
      </c>
      <c r="R297" s="837">
        <v>1.75</v>
      </c>
      <c r="S297" s="850">
        <v>10</v>
      </c>
    </row>
    <row r="298" spans="1:19" ht="14.4" customHeight="1" x14ac:dyDescent="0.3">
      <c r="A298" s="831" t="s">
        <v>3735</v>
      </c>
      <c r="B298" s="832" t="s">
        <v>3736</v>
      </c>
      <c r="C298" s="832" t="s">
        <v>577</v>
      </c>
      <c r="D298" s="832" t="s">
        <v>1731</v>
      </c>
      <c r="E298" s="832" t="s">
        <v>3753</v>
      </c>
      <c r="F298" s="832" t="s">
        <v>3765</v>
      </c>
      <c r="G298" s="832" t="s">
        <v>3767</v>
      </c>
      <c r="H298" s="849">
        <v>2</v>
      </c>
      <c r="I298" s="849">
        <v>20</v>
      </c>
      <c r="J298" s="832">
        <v>2</v>
      </c>
      <c r="K298" s="832">
        <v>10</v>
      </c>
      <c r="L298" s="849">
        <v>1</v>
      </c>
      <c r="M298" s="849">
        <v>10</v>
      </c>
      <c r="N298" s="832">
        <v>1</v>
      </c>
      <c r="O298" s="832">
        <v>10</v>
      </c>
      <c r="P298" s="849"/>
      <c r="Q298" s="849"/>
      <c r="R298" s="837"/>
      <c r="S298" s="850"/>
    </row>
    <row r="299" spans="1:19" ht="14.4" customHeight="1" x14ac:dyDescent="0.3">
      <c r="A299" s="831" t="s">
        <v>3735</v>
      </c>
      <c r="B299" s="832" t="s">
        <v>3736</v>
      </c>
      <c r="C299" s="832" t="s">
        <v>577</v>
      </c>
      <c r="D299" s="832" t="s">
        <v>1731</v>
      </c>
      <c r="E299" s="832" t="s">
        <v>3753</v>
      </c>
      <c r="F299" s="832" t="s">
        <v>3787</v>
      </c>
      <c r="G299" s="832" t="s">
        <v>3788</v>
      </c>
      <c r="H299" s="849">
        <v>25</v>
      </c>
      <c r="I299" s="849">
        <v>6275</v>
      </c>
      <c r="J299" s="832">
        <v>1.1363636363636365</v>
      </c>
      <c r="K299" s="832">
        <v>251</v>
      </c>
      <c r="L299" s="849">
        <v>22</v>
      </c>
      <c r="M299" s="849">
        <v>5522</v>
      </c>
      <c r="N299" s="832">
        <v>1</v>
      </c>
      <c r="O299" s="832">
        <v>251</v>
      </c>
      <c r="P299" s="849">
        <v>68</v>
      </c>
      <c r="Q299" s="849">
        <v>17136</v>
      </c>
      <c r="R299" s="837">
        <v>3.1032234697573342</v>
      </c>
      <c r="S299" s="850">
        <v>252</v>
      </c>
    </row>
    <row r="300" spans="1:19" ht="14.4" customHeight="1" x14ac:dyDescent="0.3">
      <c r="A300" s="831" t="s">
        <v>3735</v>
      </c>
      <c r="B300" s="832" t="s">
        <v>3736</v>
      </c>
      <c r="C300" s="832" t="s">
        <v>577</v>
      </c>
      <c r="D300" s="832" t="s">
        <v>1731</v>
      </c>
      <c r="E300" s="832" t="s">
        <v>3753</v>
      </c>
      <c r="F300" s="832" t="s">
        <v>3787</v>
      </c>
      <c r="G300" s="832" t="s">
        <v>3789</v>
      </c>
      <c r="H300" s="849">
        <v>18</v>
      </c>
      <c r="I300" s="849">
        <v>4518</v>
      </c>
      <c r="J300" s="832">
        <v>1.0588235294117647</v>
      </c>
      <c r="K300" s="832">
        <v>251</v>
      </c>
      <c r="L300" s="849">
        <v>17</v>
      </c>
      <c r="M300" s="849">
        <v>4267</v>
      </c>
      <c r="N300" s="832">
        <v>1</v>
      </c>
      <c r="O300" s="832">
        <v>251</v>
      </c>
      <c r="P300" s="849">
        <v>51</v>
      </c>
      <c r="Q300" s="849">
        <v>12852</v>
      </c>
      <c r="R300" s="837">
        <v>3.0119521912350598</v>
      </c>
      <c r="S300" s="850">
        <v>252</v>
      </c>
    </row>
    <row r="301" spans="1:19" ht="14.4" customHeight="1" x14ac:dyDescent="0.3">
      <c r="A301" s="831" t="s">
        <v>3735</v>
      </c>
      <c r="B301" s="832" t="s">
        <v>3736</v>
      </c>
      <c r="C301" s="832" t="s">
        <v>577</v>
      </c>
      <c r="D301" s="832" t="s">
        <v>1731</v>
      </c>
      <c r="E301" s="832" t="s">
        <v>3753</v>
      </c>
      <c r="F301" s="832" t="s">
        <v>3790</v>
      </c>
      <c r="G301" s="832" t="s">
        <v>3791</v>
      </c>
      <c r="H301" s="849">
        <v>22</v>
      </c>
      <c r="I301" s="849">
        <v>2772</v>
      </c>
      <c r="J301" s="832">
        <v>0.88</v>
      </c>
      <c r="K301" s="832">
        <v>126</v>
      </c>
      <c r="L301" s="849">
        <v>25</v>
      </c>
      <c r="M301" s="849">
        <v>3150</v>
      </c>
      <c r="N301" s="832">
        <v>1</v>
      </c>
      <c r="O301" s="832">
        <v>126</v>
      </c>
      <c r="P301" s="849">
        <v>1</v>
      </c>
      <c r="Q301" s="849">
        <v>127</v>
      </c>
      <c r="R301" s="837">
        <v>4.0317460317460314E-2</v>
      </c>
      <c r="S301" s="850">
        <v>127</v>
      </c>
    </row>
    <row r="302" spans="1:19" ht="14.4" customHeight="1" x14ac:dyDescent="0.3">
      <c r="A302" s="831" t="s">
        <v>3735</v>
      </c>
      <c r="B302" s="832" t="s">
        <v>3736</v>
      </c>
      <c r="C302" s="832" t="s">
        <v>577</v>
      </c>
      <c r="D302" s="832" t="s">
        <v>1731</v>
      </c>
      <c r="E302" s="832" t="s">
        <v>3753</v>
      </c>
      <c r="F302" s="832" t="s">
        <v>3790</v>
      </c>
      <c r="G302" s="832" t="s">
        <v>3792</v>
      </c>
      <c r="H302" s="849">
        <v>27</v>
      </c>
      <c r="I302" s="849">
        <v>3402</v>
      </c>
      <c r="J302" s="832">
        <v>1.2857142857142858</v>
      </c>
      <c r="K302" s="832">
        <v>126</v>
      </c>
      <c r="L302" s="849">
        <v>21</v>
      </c>
      <c r="M302" s="849">
        <v>2646</v>
      </c>
      <c r="N302" s="832">
        <v>1</v>
      </c>
      <c r="O302" s="832">
        <v>126</v>
      </c>
      <c r="P302" s="849">
        <v>1</v>
      </c>
      <c r="Q302" s="849">
        <v>127</v>
      </c>
      <c r="R302" s="837">
        <v>4.7996976568405139E-2</v>
      </c>
      <c r="S302" s="850">
        <v>127</v>
      </c>
    </row>
    <row r="303" spans="1:19" ht="14.4" customHeight="1" x14ac:dyDescent="0.3">
      <c r="A303" s="831" t="s">
        <v>3735</v>
      </c>
      <c r="B303" s="832" t="s">
        <v>3736</v>
      </c>
      <c r="C303" s="832" t="s">
        <v>577</v>
      </c>
      <c r="D303" s="832" t="s">
        <v>1731</v>
      </c>
      <c r="E303" s="832" t="s">
        <v>3753</v>
      </c>
      <c r="F303" s="832" t="s">
        <v>3808</v>
      </c>
      <c r="G303" s="832" t="s">
        <v>3809</v>
      </c>
      <c r="H303" s="849">
        <v>91</v>
      </c>
      <c r="I303" s="849">
        <v>3033.33</v>
      </c>
      <c r="J303" s="832">
        <v>1.0833321428571427</v>
      </c>
      <c r="K303" s="832">
        <v>33.333296703296703</v>
      </c>
      <c r="L303" s="849">
        <v>84</v>
      </c>
      <c r="M303" s="849">
        <v>2800</v>
      </c>
      <c r="N303" s="832">
        <v>1</v>
      </c>
      <c r="O303" s="832">
        <v>33.333333333333336</v>
      </c>
      <c r="P303" s="849">
        <v>118</v>
      </c>
      <c r="Q303" s="849">
        <v>3933.33</v>
      </c>
      <c r="R303" s="837">
        <v>1.4047607142857144</v>
      </c>
      <c r="S303" s="850">
        <v>33.33330508474576</v>
      </c>
    </row>
    <row r="304" spans="1:19" ht="14.4" customHeight="1" x14ac:dyDescent="0.3">
      <c r="A304" s="831" t="s">
        <v>3735</v>
      </c>
      <c r="B304" s="832" t="s">
        <v>3736</v>
      </c>
      <c r="C304" s="832" t="s">
        <v>577</v>
      </c>
      <c r="D304" s="832" t="s">
        <v>1731</v>
      </c>
      <c r="E304" s="832" t="s">
        <v>3753</v>
      </c>
      <c r="F304" s="832" t="s">
        <v>3817</v>
      </c>
      <c r="G304" s="832" t="s">
        <v>3818</v>
      </c>
      <c r="H304" s="849">
        <v>2</v>
      </c>
      <c r="I304" s="849">
        <v>74</v>
      </c>
      <c r="J304" s="832">
        <v>0.33333333333333331</v>
      </c>
      <c r="K304" s="832">
        <v>37</v>
      </c>
      <c r="L304" s="849">
        <v>6</v>
      </c>
      <c r="M304" s="849">
        <v>222</v>
      </c>
      <c r="N304" s="832">
        <v>1</v>
      </c>
      <c r="O304" s="832">
        <v>37</v>
      </c>
      <c r="P304" s="849">
        <v>11</v>
      </c>
      <c r="Q304" s="849">
        <v>407</v>
      </c>
      <c r="R304" s="837">
        <v>1.8333333333333333</v>
      </c>
      <c r="S304" s="850">
        <v>37</v>
      </c>
    </row>
    <row r="305" spans="1:19" ht="14.4" customHeight="1" x14ac:dyDescent="0.3">
      <c r="A305" s="831" t="s">
        <v>3735</v>
      </c>
      <c r="B305" s="832" t="s">
        <v>3736</v>
      </c>
      <c r="C305" s="832" t="s">
        <v>577</v>
      </c>
      <c r="D305" s="832" t="s">
        <v>1731</v>
      </c>
      <c r="E305" s="832" t="s">
        <v>3753</v>
      </c>
      <c r="F305" s="832" t="s">
        <v>3817</v>
      </c>
      <c r="G305" s="832" t="s">
        <v>3819</v>
      </c>
      <c r="H305" s="849">
        <v>7</v>
      </c>
      <c r="I305" s="849">
        <v>259</v>
      </c>
      <c r="J305" s="832">
        <v>3.5</v>
      </c>
      <c r="K305" s="832">
        <v>37</v>
      </c>
      <c r="L305" s="849">
        <v>2</v>
      </c>
      <c r="M305" s="849">
        <v>74</v>
      </c>
      <c r="N305" s="832">
        <v>1</v>
      </c>
      <c r="O305" s="832">
        <v>37</v>
      </c>
      <c r="P305" s="849">
        <v>7</v>
      </c>
      <c r="Q305" s="849">
        <v>259</v>
      </c>
      <c r="R305" s="837">
        <v>3.5</v>
      </c>
      <c r="S305" s="850">
        <v>37</v>
      </c>
    </row>
    <row r="306" spans="1:19" ht="14.4" customHeight="1" x14ac:dyDescent="0.3">
      <c r="A306" s="831" t="s">
        <v>3735</v>
      </c>
      <c r="B306" s="832" t="s">
        <v>3736</v>
      </c>
      <c r="C306" s="832" t="s">
        <v>577</v>
      </c>
      <c r="D306" s="832" t="s">
        <v>1731</v>
      </c>
      <c r="E306" s="832" t="s">
        <v>3753</v>
      </c>
      <c r="F306" s="832" t="s">
        <v>3844</v>
      </c>
      <c r="G306" s="832" t="s">
        <v>3845</v>
      </c>
      <c r="H306" s="849"/>
      <c r="I306" s="849"/>
      <c r="J306" s="832"/>
      <c r="K306" s="832"/>
      <c r="L306" s="849"/>
      <c r="M306" s="849"/>
      <c r="N306" s="832"/>
      <c r="O306" s="832"/>
      <c r="P306" s="849">
        <v>2</v>
      </c>
      <c r="Q306" s="849">
        <v>232</v>
      </c>
      <c r="R306" s="837"/>
      <c r="S306" s="850">
        <v>116</v>
      </c>
    </row>
    <row r="307" spans="1:19" ht="14.4" customHeight="1" x14ac:dyDescent="0.3">
      <c r="A307" s="831" t="s">
        <v>3735</v>
      </c>
      <c r="B307" s="832" t="s">
        <v>3736</v>
      </c>
      <c r="C307" s="832" t="s">
        <v>577</v>
      </c>
      <c r="D307" s="832" t="s">
        <v>1731</v>
      </c>
      <c r="E307" s="832" t="s">
        <v>3753</v>
      </c>
      <c r="F307" s="832" t="s">
        <v>3844</v>
      </c>
      <c r="G307" s="832" t="s">
        <v>3846</v>
      </c>
      <c r="H307" s="849">
        <v>1</v>
      </c>
      <c r="I307" s="849">
        <v>122</v>
      </c>
      <c r="J307" s="832"/>
      <c r="K307" s="832">
        <v>122</v>
      </c>
      <c r="L307" s="849"/>
      <c r="M307" s="849"/>
      <c r="N307" s="832"/>
      <c r="O307" s="832"/>
      <c r="P307" s="849">
        <v>2</v>
      </c>
      <c r="Q307" s="849">
        <v>232</v>
      </c>
      <c r="R307" s="837"/>
      <c r="S307" s="850">
        <v>116</v>
      </c>
    </row>
    <row r="308" spans="1:19" ht="14.4" customHeight="1" x14ac:dyDescent="0.3">
      <c r="A308" s="831" t="s">
        <v>3735</v>
      </c>
      <c r="B308" s="832" t="s">
        <v>3736</v>
      </c>
      <c r="C308" s="832" t="s">
        <v>577</v>
      </c>
      <c r="D308" s="832" t="s">
        <v>1731</v>
      </c>
      <c r="E308" s="832" t="s">
        <v>3753</v>
      </c>
      <c r="F308" s="832" t="s">
        <v>3849</v>
      </c>
      <c r="G308" s="832" t="s">
        <v>3851</v>
      </c>
      <c r="H308" s="849"/>
      <c r="I308" s="849"/>
      <c r="J308" s="832"/>
      <c r="K308" s="832"/>
      <c r="L308" s="849"/>
      <c r="M308" s="849"/>
      <c r="N308" s="832"/>
      <c r="O308" s="832"/>
      <c r="P308" s="849">
        <v>2</v>
      </c>
      <c r="Q308" s="849">
        <v>750</v>
      </c>
      <c r="R308" s="837"/>
      <c r="S308" s="850">
        <v>375</v>
      </c>
    </row>
    <row r="309" spans="1:19" ht="14.4" customHeight="1" x14ac:dyDescent="0.3">
      <c r="A309" s="831" t="s">
        <v>3735</v>
      </c>
      <c r="B309" s="832" t="s">
        <v>3736</v>
      </c>
      <c r="C309" s="832" t="s">
        <v>577</v>
      </c>
      <c r="D309" s="832" t="s">
        <v>1734</v>
      </c>
      <c r="E309" s="832" t="s">
        <v>3753</v>
      </c>
      <c r="F309" s="832" t="s">
        <v>3759</v>
      </c>
      <c r="G309" s="832" t="s">
        <v>3760</v>
      </c>
      <c r="H309" s="849"/>
      <c r="I309" s="849"/>
      <c r="J309" s="832"/>
      <c r="K309" s="832"/>
      <c r="L309" s="849">
        <v>6</v>
      </c>
      <c r="M309" s="849">
        <v>498</v>
      </c>
      <c r="N309" s="832">
        <v>1</v>
      </c>
      <c r="O309" s="832">
        <v>83</v>
      </c>
      <c r="P309" s="849"/>
      <c r="Q309" s="849"/>
      <c r="R309" s="837"/>
      <c r="S309" s="850"/>
    </row>
    <row r="310" spans="1:19" ht="14.4" customHeight="1" x14ac:dyDescent="0.3">
      <c r="A310" s="831" t="s">
        <v>3735</v>
      </c>
      <c r="B310" s="832" t="s">
        <v>3736</v>
      </c>
      <c r="C310" s="832" t="s">
        <v>577</v>
      </c>
      <c r="D310" s="832" t="s">
        <v>1734</v>
      </c>
      <c r="E310" s="832" t="s">
        <v>3753</v>
      </c>
      <c r="F310" s="832" t="s">
        <v>3759</v>
      </c>
      <c r="G310" s="832" t="s">
        <v>3761</v>
      </c>
      <c r="H310" s="849"/>
      <c r="I310" s="849"/>
      <c r="J310" s="832"/>
      <c r="K310" s="832"/>
      <c r="L310" s="849">
        <v>1</v>
      </c>
      <c r="M310" s="849">
        <v>83</v>
      </c>
      <c r="N310" s="832">
        <v>1</v>
      </c>
      <c r="O310" s="832">
        <v>83</v>
      </c>
      <c r="P310" s="849">
        <v>7</v>
      </c>
      <c r="Q310" s="849">
        <v>581</v>
      </c>
      <c r="R310" s="837">
        <v>7</v>
      </c>
      <c r="S310" s="850">
        <v>83</v>
      </c>
    </row>
    <row r="311" spans="1:19" ht="14.4" customHeight="1" x14ac:dyDescent="0.3">
      <c r="A311" s="831" t="s">
        <v>3735</v>
      </c>
      <c r="B311" s="832" t="s">
        <v>3736</v>
      </c>
      <c r="C311" s="832" t="s">
        <v>577</v>
      </c>
      <c r="D311" s="832" t="s">
        <v>1734</v>
      </c>
      <c r="E311" s="832" t="s">
        <v>3753</v>
      </c>
      <c r="F311" s="832" t="s">
        <v>3762</v>
      </c>
      <c r="G311" s="832" t="s">
        <v>3763</v>
      </c>
      <c r="H311" s="849">
        <v>3</v>
      </c>
      <c r="I311" s="849">
        <v>111</v>
      </c>
      <c r="J311" s="832">
        <v>1</v>
      </c>
      <c r="K311" s="832">
        <v>37</v>
      </c>
      <c r="L311" s="849">
        <v>3</v>
      </c>
      <c r="M311" s="849">
        <v>111</v>
      </c>
      <c r="N311" s="832">
        <v>1</v>
      </c>
      <c r="O311" s="832">
        <v>37</v>
      </c>
      <c r="P311" s="849"/>
      <c r="Q311" s="849"/>
      <c r="R311" s="837"/>
      <c r="S311" s="850"/>
    </row>
    <row r="312" spans="1:19" ht="14.4" customHeight="1" x14ac:dyDescent="0.3">
      <c r="A312" s="831" t="s">
        <v>3735</v>
      </c>
      <c r="B312" s="832" t="s">
        <v>3736</v>
      </c>
      <c r="C312" s="832" t="s">
        <v>577</v>
      </c>
      <c r="D312" s="832" t="s">
        <v>1734</v>
      </c>
      <c r="E312" s="832" t="s">
        <v>3753</v>
      </c>
      <c r="F312" s="832" t="s">
        <v>3762</v>
      </c>
      <c r="G312" s="832" t="s">
        <v>3764</v>
      </c>
      <c r="H312" s="849">
        <v>7</v>
      </c>
      <c r="I312" s="849">
        <v>259</v>
      </c>
      <c r="J312" s="832">
        <v>3.5</v>
      </c>
      <c r="K312" s="832">
        <v>37</v>
      </c>
      <c r="L312" s="849">
        <v>2</v>
      </c>
      <c r="M312" s="849">
        <v>74</v>
      </c>
      <c r="N312" s="832">
        <v>1</v>
      </c>
      <c r="O312" s="832">
        <v>37</v>
      </c>
      <c r="P312" s="849">
        <v>3</v>
      </c>
      <c r="Q312" s="849">
        <v>111</v>
      </c>
      <c r="R312" s="837">
        <v>1.5</v>
      </c>
      <c r="S312" s="850">
        <v>37</v>
      </c>
    </row>
    <row r="313" spans="1:19" ht="14.4" customHeight="1" x14ac:dyDescent="0.3">
      <c r="A313" s="831" t="s">
        <v>3735</v>
      </c>
      <c r="B313" s="832" t="s">
        <v>3736</v>
      </c>
      <c r="C313" s="832" t="s">
        <v>577</v>
      </c>
      <c r="D313" s="832" t="s">
        <v>1734</v>
      </c>
      <c r="E313" s="832" t="s">
        <v>3753</v>
      </c>
      <c r="F313" s="832" t="s">
        <v>3787</v>
      </c>
      <c r="G313" s="832" t="s">
        <v>3788</v>
      </c>
      <c r="H313" s="849">
        <v>5</v>
      </c>
      <c r="I313" s="849">
        <v>1255</v>
      </c>
      <c r="J313" s="832">
        <v>0.5</v>
      </c>
      <c r="K313" s="832">
        <v>251</v>
      </c>
      <c r="L313" s="849">
        <v>10</v>
      </c>
      <c r="M313" s="849">
        <v>2510</v>
      </c>
      <c r="N313" s="832">
        <v>1</v>
      </c>
      <c r="O313" s="832">
        <v>251</v>
      </c>
      <c r="P313" s="849">
        <v>4</v>
      </c>
      <c r="Q313" s="849">
        <v>1008</v>
      </c>
      <c r="R313" s="837">
        <v>0.40159362549800798</v>
      </c>
      <c r="S313" s="850">
        <v>252</v>
      </c>
    </row>
    <row r="314" spans="1:19" ht="14.4" customHeight="1" x14ac:dyDescent="0.3">
      <c r="A314" s="831" t="s">
        <v>3735</v>
      </c>
      <c r="B314" s="832" t="s">
        <v>3736</v>
      </c>
      <c r="C314" s="832" t="s">
        <v>577</v>
      </c>
      <c r="D314" s="832" t="s">
        <v>1734</v>
      </c>
      <c r="E314" s="832" t="s">
        <v>3753</v>
      </c>
      <c r="F314" s="832" t="s">
        <v>3787</v>
      </c>
      <c r="G314" s="832" t="s">
        <v>3789</v>
      </c>
      <c r="H314" s="849">
        <v>13</v>
      </c>
      <c r="I314" s="849">
        <v>3263</v>
      </c>
      <c r="J314" s="832">
        <v>3.25</v>
      </c>
      <c r="K314" s="832">
        <v>251</v>
      </c>
      <c r="L314" s="849">
        <v>4</v>
      </c>
      <c r="M314" s="849">
        <v>1004</v>
      </c>
      <c r="N314" s="832">
        <v>1</v>
      </c>
      <c r="O314" s="832">
        <v>251</v>
      </c>
      <c r="P314" s="849">
        <v>20</v>
      </c>
      <c r="Q314" s="849">
        <v>5040</v>
      </c>
      <c r="R314" s="837">
        <v>5.0199203187250996</v>
      </c>
      <c r="S314" s="850">
        <v>252</v>
      </c>
    </row>
    <row r="315" spans="1:19" ht="14.4" customHeight="1" x14ac:dyDescent="0.3">
      <c r="A315" s="831" t="s">
        <v>3735</v>
      </c>
      <c r="B315" s="832" t="s">
        <v>3736</v>
      </c>
      <c r="C315" s="832" t="s">
        <v>577</v>
      </c>
      <c r="D315" s="832" t="s">
        <v>1734</v>
      </c>
      <c r="E315" s="832" t="s">
        <v>3753</v>
      </c>
      <c r="F315" s="832" t="s">
        <v>3790</v>
      </c>
      <c r="G315" s="832" t="s">
        <v>3791</v>
      </c>
      <c r="H315" s="849">
        <v>5</v>
      </c>
      <c r="I315" s="849">
        <v>630</v>
      </c>
      <c r="J315" s="832">
        <v>0.29411764705882354</v>
      </c>
      <c r="K315" s="832">
        <v>126</v>
      </c>
      <c r="L315" s="849">
        <v>17</v>
      </c>
      <c r="M315" s="849">
        <v>2142</v>
      </c>
      <c r="N315" s="832">
        <v>1</v>
      </c>
      <c r="O315" s="832">
        <v>126</v>
      </c>
      <c r="P315" s="849">
        <v>3</v>
      </c>
      <c r="Q315" s="849">
        <v>381</v>
      </c>
      <c r="R315" s="837">
        <v>0.17787114845938376</v>
      </c>
      <c r="S315" s="850">
        <v>127</v>
      </c>
    </row>
    <row r="316" spans="1:19" ht="14.4" customHeight="1" x14ac:dyDescent="0.3">
      <c r="A316" s="831" t="s">
        <v>3735</v>
      </c>
      <c r="B316" s="832" t="s">
        <v>3736</v>
      </c>
      <c r="C316" s="832" t="s">
        <v>577</v>
      </c>
      <c r="D316" s="832" t="s">
        <v>1734</v>
      </c>
      <c r="E316" s="832" t="s">
        <v>3753</v>
      </c>
      <c r="F316" s="832" t="s">
        <v>3790</v>
      </c>
      <c r="G316" s="832" t="s">
        <v>3792</v>
      </c>
      <c r="H316" s="849">
        <v>1</v>
      </c>
      <c r="I316" s="849">
        <v>126</v>
      </c>
      <c r="J316" s="832">
        <v>0.14285714285714285</v>
      </c>
      <c r="K316" s="832">
        <v>126</v>
      </c>
      <c r="L316" s="849">
        <v>7</v>
      </c>
      <c r="M316" s="849">
        <v>882</v>
      </c>
      <c r="N316" s="832">
        <v>1</v>
      </c>
      <c r="O316" s="832">
        <v>126</v>
      </c>
      <c r="P316" s="849">
        <v>9</v>
      </c>
      <c r="Q316" s="849">
        <v>1143</v>
      </c>
      <c r="R316" s="837">
        <v>1.2959183673469388</v>
      </c>
      <c r="S316" s="850">
        <v>127</v>
      </c>
    </row>
    <row r="317" spans="1:19" ht="14.4" customHeight="1" x14ac:dyDescent="0.3">
      <c r="A317" s="831" t="s">
        <v>3735</v>
      </c>
      <c r="B317" s="832" t="s">
        <v>3736</v>
      </c>
      <c r="C317" s="832" t="s">
        <v>577</v>
      </c>
      <c r="D317" s="832" t="s">
        <v>1734</v>
      </c>
      <c r="E317" s="832" t="s">
        <v>3753</v>
      </c>
      <c r="F317" s="832" t="s">
        <v>3808</v>
      </c>
      <c r="G317" s="832" t="s">
        <v>3809</v>
      </c>
      <c r="H317" s="849">
        <v>17</v>
      </c>
      <c r="I317" s="849">
        <v>566.67000000000007</v>
      </c>
      <c r="J317" s="832">
        <v>1.062512890705567</v>
      </c>
      <c r="K317" s="832">
        <v>33.333529411764708</v>
      </c>
      <c r="L317" s="849">
        <v>16</v>
      </c>
      <c r="M317" s="849">
        <v>533.33000000000004</v>
      </c>
      <c r="N317" s="832">
        <v>1</v>
      </c>
      <c r="O317" s="832">
        <v>33.333125000000003</v>
      </c>
      <c r="P317" s="849">
        <v>25</v>
      </c>
      <c r="Q317" s="849">
        <v>833.33</v>
      </c>
      <c r="R317" s="837">
        <v>1.5625035156469727</v>
      </c>
      <c r="S317" s="850">
        <v>33.333200000000005</v>
      </c>
    </row>
    <row r="318" spans="1:19" ht="14.4" customHeight="1" x14ac:dyDescent="0.3">
      <c r="A318" s="831" t="s">
        <v>3735</v>
      </c>
      <c r="B318" s="832" t="s">
        <v>3736</v>
      </c>
      <c r="C318" s="832" t="s">
        <v>577</v>
      </c>
      <c r="D318" s="832" t="s">
        <v>1734</v>
      </c>
      <c r="E318" s="832" t="s">
        <v>3753</v>
      </c>
      <c r="F318" s="832" t="s">
        <v>3808</v>
      </c>
      <c r="G318" s="832" t="s">
        <v>3810</v>
      </c>
      <c r="H318" s="849">
        <v>2</v>
      </c>
      <c r="I318" s="849">
        <v>66.66</v>
      </c>
      <c r="J318" s="832">
        <v>2</v>
      </c>
      <c r="K318" s="832">
        <v>33.33</v>
      </c>
      <c r="L318" s="849">
        <v>1</v>
      </c>
      <c r="M318" s="849">
        <v>33.33</v>
      </c>
      <c r="N318" s="832">
        <v>1</v>
      </c>
      <c r="O318" s="832">
        <v>33.33</v>
      </c>
      <c r="P318" s="849">
        <v>1</v>
      </c>
      <c r="Q318" s="849">
        <v>33.33</v>
      </c>
      <c r="R318" s="837">
        <v>1</v>
      </c>
      <c r="S318" s="850">
        <v>33.33</v>
      </c>
    </row>
    <row r="319" spans="1:19" ht="14.4" customHeight="1" x14ac:dyDescent="0.3">
      <c r="A319" s="831" t="s">
        <v>3735</v>
      </c>
      <c r="B319" s="832" t="s">
        <v>3736</v>
      </c>
      <c r="C319" s="832" t="s">
        <v>577</v>
      </c>
      <c r="D319" s="832" t="s">
        <v>1734</v>
      </c>
      <c r="E319" s="832" t="s">
        <v>3753</v>
      </c>
      <c r="F319" s="832" t="s">
        <v>3817</v>
      </c>
      <c r="G319" s="832" t="s">
        <v>3818</v>
      </c>
      <c r="H319" s="849">
        <v>2</v>
      </c>
      <c r="I319" s="849">
        <v>74</v>
      </c>
      <c r="J319" s="832"/>
      <c r="K319" s="832">
        <v>37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3735</v>
      </c>
      <c r="B320" s="832" t="s">
        <v>3736</v>
      </c>
      <c r="C320" s="832" t="s">
        <v>577</v>
      </c>
      <c r="D320" s="832" t="s">
        <v>1734</v>
      </c>
      <c r="E320" s="832" t="s">
        <v>3753</v>
      </c>
      <c r="F320" s="832" t="s">
        <v>3820</v>
      </c>
      <c r="G320" s="832" t="s">
        <v>3821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86</v>
      </c>
      <c r="R320" s="837"/>
      <c r="S320" s="850">
        <v>86</v>
      </c>
    </row>
    <row r="321" spans="1:19" ht="14.4" customHeight="1" x14ac:dyDescent="0.3">
      <c r="A321" s="831" t="s">
        <v>3735</v>
      </c>
      <c r="B321" s="832" t="s">
        <v>3736</v>
      </c>
      <c r="C321" s="832" t="s">
        <v>577</v>
      </c>
      <c r="D321" s="832" t="s">
        <v>1734</v>
      </c>
      <c r="E321" s="832" t="s">
        <v>3753</v>
      </c>
      <c r="F321" s="832" t="s">
        <v>3820</v>
      </c>
      <c r="G321" s="832" t="s">
        <v>3822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86</v>
      </c>
      <c r="R321" s="837"/>
      <c r="S321" s="850">
        <v>86</v>
      </c>
    </row>
    <row r="322" spans="1:19" ht="14.4" customHeight="1" x14ac:dyDescent="0.3">
      <c r="A322" s="831" t="s">
        <v>3735</v>
      </c>
      <c r="B322" s="832" t="s">
        <v>3736</v>
      </c>
      <c r="C322" s="832" t="s">
        <v>577</v>
      </c>
      <c r="D322" s="832" t="s">
        <v>1734</v>
      </c>
      <c r="E322" s="832" t="s">
        <v>3753</v>
      </c>
      <c r="F322" s="832" t="s">
        <v>3836</v>
      </c>
      <c r="G322" s="832" t="s">
        <v>3837</v>
      </c>
      <c r="H322" s="849">
        <v>1</v>
      </c>
      <c r="I322" s="849">
        <v>1063</v>
      </c>
      <c r="J322" s="832"/>
      <c r="K322" s="832">
        <v>1063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3735</v>
      </c>
      <c r="B323" s="832" t="s">
        <v>3736</v>
      </c>
      <c r="C323" s="832" t="s">
        <v>577</v>
      </c>
      <c r="D323" s="832" t="s">
        <v>1734</v>
      </c>
      <c r="E323" s="832" t="s">
        <v>3753</v>
      </c>
      <c r="F323" s="832" t="s">
        <v>3841</v>
      </c>
      <c r="G323" s="832" t="s">
        <v>3842</v>
      </c>
      <c r="H323" s="849"/>
      <c r="I323" s="849"/>
      <c r="J323" s="832"/>
      <c r="K323" s="832"/>
      <c r="L323" s="849"/>
      <c r="M323" s="849"/>
      <c r="N323" s="832"/>
      <c r="O323" s="832"/>
      <c r="P323" s="849">
        <v>1</v>
      </c>
      <c r="Q323" s="849">
        <v>59</v>
      </c>
      <c r="R323" s="837"/>
      <c r="S323" s="850">
        <v>59</v>
      </c>
    </row>
    <row r="324" spans="1:19" ht="14.4" customHeight="1" x14ac:dyDescent="0.3">
      <c r="A324" s="831" t="s">
        <v>3735</v>
      </c>
      <c r="B324" s="832" t="s">
        <v>3736</v>
      </c>
      <c r="C324" s="832" t="s">
        <v>577</v>
      </c>
      <c r="D324" s="832" t="s">
        <v>1734</v>
      </c>
      <c r="E324" s="832" t="s">
        <v>3753</v>
      </c>
      <c r="F324" s="832" t="s">
        <v>3841</v>
      </c>
      <c r="G324" s="832" t="s">
        <v>3843</v>
      </c>
      <c r="H324" s="849"/>
      <c r="I324" s="849"/>
      <c r="J324" s="832"/>
      <c r="K324" s="832"/>
      <c r="L324" s="849"/>
      <c r="M324" s="849"/>
      <c r="N324" s="832"/>
      <c r="O324" s="832"/>
      <c r="P324" s="849">
        <v>1</v>
      </c>
      <c r="Q324" s="849">
        <v>59</v>
      </c>
      <c r="R324" s="837"/>
      <c r="S324" s="850">
        <v>59</v>
      </c>
    </row>
    <row r="325" spans="1:19" ht="14.4" customHeight="1" x14ac:dyDescent="0.3">
      <c r="A325" s="831" t="s">
        <v>3735</v>
      </c>
      <c r="B325" s="832" t="s">
        <v>3736</v>
      </c>
      <c r="C325" s="832" t="s">
        <v>577</v>
      </c>
      <c r="D325" s="832" t="s">
        <v>1734</v>
      </c>
      <c r="E325" s="832" t="s">
        <v>3753</v>
      </c>
      <c r="F325" s="832" t="s">
        <v>3849</v>
      </c>
      <c r="G325" s="832" t="s">
        <v>3850</v>
      </c>
      <c r="H325" s="849"/>
      <c r="I325" s="849"/>
      <c r="J325" s="832"/>
      <c r="K325" s="832"/>
      <c r="L325" s="849"/>
      <c r="M325" s="849"/>
      <c r="N325" s="832"/>
      <c r="O325" s="832"/>
      <c r="P325" s="849">
        <v>2</v>
      </c>
      <c r="Q325" s="849">
        <v>750</v>
      </c>
      <c r="R325" s="837"/>
      <c r="S325" s="850">
        <v>375</v>
      </c>
    </row>
    <row r="326" spans="1:19" ht="14.4" customHeight="1" x14ac:dyDescent="0.3">
      <c r="A326" s="831" t="s">
        <v>3735</v>
      </c>
      <c r="B326" s="832" t="s">
        <v>3736</v>
      </c>
      <c r="C326" s="832" t="s">
        <v>577</v>
      </c>
      <c r="D326" s="832" t="s">
        <v>1734</v>
      </c>
      <c r="E326" s="832" t="s">
        <v>3753</v>
      </c>
      <c r="F326" s="832" t="s">
        <v>3849</v>
      </c>
      <c r="G326" s="832" t="s">
        <v>3851</v>
      </c>
      <c r="H326" s="849"/>
      <c r="I326" s="849"/>
      <c r="J326" s="832"/>
      <c r="K326" s="832"/>
      <c r="L326" s="849"/>
      <c r="M326" s="849"/>
      <c r="N326" s="832"/>
      <c r="O326" s="832"/>
      <c r="P326" s="849">
        <v>1</v>
      </c>
      <c r="Q326" s="849">
        <v>375</v>
      </c>
      <c r="R326" s="837"/>
      <c r="S326" s="850">
        <v>375</v>
      </c>
    </row>
    <row r="327" spans="1:19" ht="14.4" customHeight="1" x14ac:dyDescent="0.3">
      <c r="A327" s="831" t="s">
        <v>3735</v>
      </c>
      <c r="B327" s="832" t="s">
        <v>3736</v>
      </c>
      <c r="C327" s="832" t="s">
        <v>577</v>
      </c>
      <c r="D327" s="832" t="s">
        <v>3726</v>
      </c>
      <c r="E327" s="832" t="s">
        <v>3753</v>
      </c>
      <c r="F327" s="832" t="s">
        <v>3759</v>
      </c>
      <c r="G327" s="832" t="s">
        <v>3761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83</v>
      </c>
      <c r="R327" s="837"/>
      <c r="S327" s="850">
        <v>83</v>
      </c>
    </row>
    <row r="328" spans="1:19" ht="14.4" customHeight="1" x14ac:dyDescent="0.3">
      <c r="A328" s="831" t="s">
        <v>3735</v>
      </c>
      <c r="B328" s="832" t="s">
        <v>3736</v>
      </c>
      <c r="C328" s="832" t="s">
        <v>577</v>
      </c>
      <c r="D328" s="832" t="s">
        <v>3726</v>
      </c>
      <c r="E328" s="832" t="s">
        <v>3753</v>
      </c>
      <c r="F328" s="832" t="s">
        <v>3787</v>
      </c>
      <c r="G328" s="832" t="s">
        <v>3788</v>
      </c>
      <c r="H328" s="849">
        <v>1</v>
      </c>
      <c r="I328" s="849">
        <v>251</v>
      </c>
      <c r="J328" s="832">
        <v>0.5</v>
      </c>
      <c r="K328" s="832">
        <v>251</v>
      </c>
      <c r="L328" s="849">
        <v>2</v>
      </c>
      <c r="M328" s="849">
        <v>502</v>
      </c>
      <c r="N328" s="832">
        <v>1</v>
      </c>
      <c r="O328" s="832">
        <v>251</v>
      </c>
      <c r="P328" s="849"/>
      <c r="Q328" s="849"/>
      <c r="R328" s="837"/>
      <c r="S328" s="850"/>
    </row>
    <row r="329" spans="1:19" ht="14.4" customHeight="1" x14ac:dyDescent="0.3">
      <c r="A329" s="831" t="s">
        <v>3735</v>
      </c>
      <c r="B329" s="832" t="s">
        <v>3736</v>
      </c>
      <c r="C329" s="832" t="s">
        <v>577</v>
      </c>
      <c r="D329" s="832" t="s">
        <v>3726</v>
      </c>
      <c r="E329" s="832" t="s">
        <v>3753</v>
      </c>
      <c r="F329" s="832" t="s">
        <v>3787</v>
      </c>
      <c r="G329" s="832" t="s">
        <v>3789</v>
      </c>
      <c r="H329" s="849"/>
      <c r="I329" s="849"/>
      <c r="J329" s="832"/>
      <c r="K329" s="832"/>
      <c r="L329" s="849">
        <v>1</v>
      </c>
      <c r="M329" s="849">
        <v>251</v>
      </c>
      <c r="N329" s="832">
        <v>1</v>
      </c>
      <c r="O329" s="832">
        <v>251</v>
      </c>
      <c r="P329" s="849"/>
      <c r="Q329" s="849"/>
      <c r="R329" s="837"/>
      <c r="S329" s="850"/>
    </row>
    <row r="330" spans="1:19" ht="14.4" customHeight="1" x14ac:dyDescent="0.3">
      <c r="A330" s="831" t="s">
        <v>3735</v>
      </c>
      <c r="B330" s="832" t="s">
        <v>3736</v>
      </c>
      <c r="C330" s="832" t="s">
        <v>577</v>
      </c>
      <c r="D330" s="832" t="s">
        <v>3726</v>
      </c>
      <c r="E330" s="832" t="s">
        <v>3753</v>
      </c>
      <c r="F330" s="832" t="s">
        <v>3790</v>
      </c>
      <c r="G330" s="832" t="s">
        <v>3792</v>
      </c>
      <c r="H330" s="849"/>
      <c r="I330" s="849"/>
      <c r="J330" s="832"/>
      <c r="K330" s="832"/>
      <c r="L330" s="849"/>
      <c r="M330" s="849"/>
      <c r="N330" s="832"/>
      <c r="O330" s="832"/>
      <c r="P330" s="849">
        <v>1</v>
      </c>
      <c r="Q330" s="849">
        <v>127</v>
      </c>
      <c r="R330" s="837"/>
      <c r="S330" s="850">
        <v>127</v>
      </c>
    </row>
    <row r="331" spans="1:19" ht="14.4" customHeight="1" x14ac:dyDescent="0.3">
      <c r="A331" s="831" t="s">
        <v>3735</v>
      </c>
      <c r="B331" s="832" t="s">
        <v>3736</v>
      </c>
      <c r="C331" s="832" t="s">
        <v>577</v>
      </c>
      <c r="D331" s="832" t="s">
        <v>3726</v>
      </c>
      <c r="E331" s="832" t="s">
        <v>3753</v>
      </c>
      <c r="F331" s="832" t="s">
        <v>3808</v>
      </c>
      <c r="G331" s="832" t="s">
        <v>3809</v>
      </c>
      <c r="H331" s="849">
        <v>1</v>
      </c>
      <c r="I331" s="849">
        <v>33.33</v>
      </c>
      <c r="J331" s="832">
        <v>0.5</v>
      </c>
      <c r="K331" s="832">
        <v>33.33</v>
      </c>
      <c r="L331" s="849">
        <v>2</v>
      </c>
      <c r="M331" s="849">
        <v>66.66</v>
      </c>
      <c r="N331" s="832">
        <v>1</v>
      </c>
      <c r="O331" s="832">
        <v>33.33</v>
      </c>
      <c r="P331" s="849"/>
      <c r="Q331" s="849"/>
      <c r="R331" s="837"/>
      <c r="S331" s="850"/>
    </row>
    <row r="332" spans="1:19" ht="14.4" customHeight="1" x14ac:dyDescent="0.3">
      <c r="A332" s="831" t="s">
        <v>3735</v>
      </c>
      <c r="B332" s="832" t="s">
        <v>3736</v>
      </c>
      <c r="C332" s="832" t="s">
        <v>577</v>
      </c>
      <c r="D332" s="832" t="s">
        <v>3726</v>
      </c>
      <c r="E332" s="832" t="s">
        <v>3753</v>
      </c>
      <c r="F332" s="832" t="s">
        <v>3808</v>
      </c>
      <c r="G332" s="832" t="s">
        <v>3810</v>
      </c>
      <c r="H332" s="849"/>
      <c r="I332" s="849"/>
      <c r="J332" s="832"/>
      <c r="K332" s="832"/>
      <c r="L332" s="849">
        <v>1</v>
      </c>
      <c r="M332" s="849">
        <v>33.33</v>
      </c>
      <c r="N332" s="832">
        <v>1</v>
      </c>
      <c r="O332" s="832">
        <v>33.33</v>
      </c>
      <c r="P332" s="849">
        <v>1</v>
      </c>
      <c r="Q332" s="849">
        <v>33.33</v>
      </c>
      <c r="R332" s="837">
        <v>1</v>
      </c>
      <c r="S332" s="850">
        <v>33.33</v>
      </c>
    </row>
    <row r="333" spans="1:19" ht="14.4" customHeight="1" x14ac:dyDescent="0.3">
      <c r="A333" s="831" t="s">
        <v>3735</v>
      </c>
      <c r="B333" s="832" t="s">
        <v>3736</v>
      </c>
      <c r="C333" s="832" t="s">
        <v>577</v>
      </c>
      <c r="D333" s="832" t="s">
        <v>3727</v>
      </c>
      <c r="E333" s="832" t="s">
        <v>3753</v>
      </c>
      <c r="F333" s="832" t="s">
        <v>3762</v>
      </c>
      <c r="G333" s="832" t="s">
        <v>3763</v>
      </c>
      <c r="H333" s="849"/>
      <c r="I333" s="849"/>
      <c r="J333" s="832"/>
      <c r="K333" s="832"/>
      <c r="L333" s="849">
        <v>1</v>
      </c>
      <c r="M333" s="849">
        <v>37</v>
      </c>
      <c r="N333" s="832">
        <v>1</v>
      </c>
      <c r="O333" s="832">
        <v>37</v>
      </c>
      <c r="P333" s="849"/>
      <c r="Q333" s="849"/>
      <c r="R333" s="837"/>
      <c r="S333" s="850"/>
    </row>
    <row r="334" spans="1:19" ht="14.4" customHeight="1" x14ac:dyDescent="0.3">
      <c r="A334" s="831" t="s">
        <v>3735</v>
      </c>
      <c r="B334" s="832" t="s">
        <v>3736</v>
      </c>
      <c r="C334" s="832" t="s">
        <v>577</v>
      </c>
      <c r="D334" s="832" t="s">
        <v>3727</v>
      </c>
      <c r="E334" s="832" t="s">
        <v>3753</v>
      </c>
      <c r="F334" s="832" t="s">
        <v>3762</v>
      </c>
      <c r="G334" s="832" t="s">
        <v>3764</v>
      </c>
      <c r="H334" s="849"/>
      <c r="I334" s="849"/>
      <c r="J334" s="832"/>
      <c r="K334" s="832"/>
      <c r="L334" s="849">
        <v>5</v>
      </c>
      <c r="M334" s="849">
        <v>185</v>
      </c>
      <c r="N334" s="832">
        <v>1</v>
      </c>
      <c r="O334" s="832">
        <v>37</v>
      </c>
      <c r="P334" s="849"/>
      <c r="Q334" s="849"/>
      <c r="R334" s="837"/>
      <c r="S334" s="850"/>
    </row>
    <row r="335" spans="1:19" ht="14.4" customHeight="1" x14ac:dyDescent="0.3">
      <c r="A335" s="831" t="s">
        <v>3735</v>
      </c>
      <c r="B335" s="832" t="s">
        <v>3736</v>
      </c>
      <c r="C335" s="832" t="s">
        <v>577</v>
      </c>
      <c r="D335" s="832" t="s">
        <v>1735</v>
      </c>
      <c r="E335" s="832" t="s">
        <v>3737</v>
      </c>
      <c r="F335" s="832" t="s">
        <v>3738</v>
      </c>
      <c r="G335" s="832" t="s">
        <v>3739</v>
      </c>
      <c r="H335" s="849">
        <v>0.4</v>
      </c>
      <c r="I335" s="849">
        <v>60.410000000000004</v>
      </c>
      <c r="J335" s="832">
        <v>2.0003311258278149</v>
      </c>
      <c r="K335" s="832">
        <v>151.02500000000001</v>
      </c>
      <c r="L335" s="849">
        <v>0.2</v>
      </c>
      <c r="M335" s="849">
        <v>30.2</v>
      </c>
      <c r="N335" s="832">
        <v>1</v>
      </c>
      <c r="O335" s="832">
        <v>151</v>
      </c>
      <c r="P335" s="849">
        <v>0.2</v>
      </c>
      <c r="Q335" s="849">
        <v>13.94</v>
      </c>
      <c r="R335" s="837">
        <v>0.46158940397350995</v>
      </c>
      <c r="S335" s="850">
        <v>69.699999999999989</v>
      </c>
    </row>
    <row r="336" spans="1:19" ht="14.4" customHeight="1" x14ac:dyDescent="0.3">
      <c r="A336" s="831" t="s">
        <v>3735</v>
      </c>
      <c r="B336" s="832" t="s">
        <v>3736</v>
      </c>
      <c r="C336" s="832" t="s">
        <v>577</v>
      </c>
      <c r="D336" s="832" t="s">
        <v>1735</v>
      </c>
      <c r="E336" s="832" t="s">
        <v>3753</v>
      </c>
      <c r="F336" s="832" t="s">
        <v>3759</v>
      </c>
      <c r="G336" s="832" t="s">
        <v>3760</v>
      </c>
      <c r="H336" s="849">
        <v>64</v>
      </c>
      <c r="I336" s="849">
        <v>5312</v>
      </c>
      <c r="J336" s="832">
        <v>6.4</v>
      </c>
      <c r="K336" s="832">
        <v>83</v>
      </c>
      <c r="L336" s="849">
        <v>10</v>
      </c>
      <c r="M336" s="849">
        <v>830</v>
      </c>
      <c r="N336" s="832">
        <v>1</v>
      </c>
      <c r="O336" s="832">
        <v>83</v>
      </c>
      <c r="P336" s="849">
        <v>25</v>
      </c>
      <c r="Q336" s="849">
        <v>2075</v>
      </c>
      <c r="R336" s="837">
        <v>2.5</v>
      </c>
      <c r="S336" s="850">
        <v>83</v>
      </c>
    </row>
    <row r="337" spans="1:19" ht="14.4" customHeight="1" x14ac:dyDescent="0.3">
      <c r="A337" s="831" t="s">
        <v>3735</v>
      </c>
      <c r="B337" s="832" t="s">
        <v>3736</v>
      </c>
      <c r="C337" s="832" t="s">
        <v>577</v>
      </c>
      <c r="D337" s="832" t="s">
        <v>1735</v>
      </c>
      <c r="E337" s="832" t="s">
        <v>3753</v>
      </c>
      <c r="F337" s="832" t="s">
        <v>3759</v>
      </c>
      <c r="G337" s="832" t="s">
        <v>3761</v>
      </c>
      <c r="H337" s="849">
        <v>47</v>
      </c>
      <c r="I337" s="849">
        <v>3901</v>
      </c>
      <c r="J337" s="832">
        <v>3.1333333333333333</v>
      </c>
      <c r="K337" s="832">
        <v>83</v>
      </c>
      <c r="L337" s="849">
        <v>15</v>
      </c>
      <c r="M337" s="849">
        <v>1245</v>
      </c>
      <c r="N337" s="832">
        <v>1</v>
      </c>
      <c r="O337" s="832">
        <v>83</v>
      </c>
      <c r="P337" s="849">
        <v>66</v>
      </c>
      <c r="Q337" s="849">
        <v>5478</v>
      </c>
      <c r="R337" s="837">
        <v>4.4000000000000004</v>
      </c>
      <c r="S337" s="850">
        <v>83</v>
      </c>
    </row>
    <row r="338" spans="1:19" ht="14.4" customHeight="1" x14ac:dyDescent="0.3">
      <c r="A338" s="831" t="s">
        <v>3735</v>
      </c>
      <c r="B338" s="832" t="s">
        <v>3736</v>
      </c>
      <c r="C338" s="832" t="s">
        <v>577</v>
      </c>
      <c r="D338" s="832" t="s">
        <v>1735</v>
      </c>
      <c r="E338" s="832" t="s">
        <v>3753</v>
      </c>
      <c r="F338" s="832" t="s">
        <v>3762</v>
      </c>
      <c r="G338" s="832" t="s">
        <v>3763</v>
      </c>
      <c r="H338" s="849"/>
      <c r="I338" s="849"/>
      <c r="J338" s="832"/>
      <c r="K338" s="832"/>
      <c r="L338" s="849">
        <v>6</v>
      </c>
      <c r="M338" s="849">
        <v>222</v>
      </c>
      <c r="N338" s="832">
        <v>1</v>
      </c>
      <c r="O338" s="832">
        <v>37</v>
      </c>
      <c r="P338" s="849">
        <v>21</v>
      </c>
      <c r="Q338" s="849">
        <v>777</v>
      </c>
      <c r="R338" s="837">
        <v>3.5</v>
      </c>
      <c r="S338" s="850">
        <v>37</v>
      </c>
    </row>
    <row r="339" spans="1:19" ht="14.4" customHeight="1" x14ac:dyDescent="0.3">
      <c r="A339" s="831" t="s">
        <v>3735</v>
      </c>
      <c r="B339" s="832" t="s">
        <v>3736</v>
      </c>
      <c r="C339" s="832" t="s">
        <v>577</v>
      </c>
      <c r="D339" s="832" t="s">
        <v>1735</v>
      </c>
      <c r="E339" s="832" t="s">
        <v>3753</v>
      </c>
      <c r="F339" s="832" t="s">
        <v>3762</v>
      </c>
      <c r="G339" s="832" t="s">
        <v>3764</v>
      </c>
      <c r="H339" s="849">
        <v>5</v>
      </c>
      <c r="I339" s="849">
        <v>185</v>
      </c>
      <c r="J339" s="832">
        <v>0.625</v>
      </c>
      <c r="K339" s="832">
        <v>37</v>
      </c>
      <c r="L339" s="849">
        <v>8</v>
      </c>
      <c r="M339" s="849">
        <v>296</v>
      </c>
      <c r="N339" s="832">
        <v>1</v>
      </c>
      <c r="O339" s="832">
        <v>37</v>
      </c>
      <c r="P339" s="849">
        <v>33</v>
      </c>
      <c r="Q339" s="849">
        <v>1221</v>
      </c>
      <c r="R339" s="837">
        <v>4.125</v>
      </c>
      <c r="S339" s="850">
        <v>37</v>
      </c>
    </row>
    <row r="340" spans="1:19" ht="14.4" customHeight="1" x14ac:dyDescent="0.3">
      <c r="A340" s="831" t="s">
        <v>3735</v>
      </c>
      <c r="B340" s="832" t="s">
        <v>3736</v>
      </c>
      <c r="C340" s="832" t="s">
        <v>577</v>
      </c>
      <c r="D340" s="832" t="s">
        <v>1735</v>
      </c>
      <c r="E340" s="832" t="s">
        <v>3753</v>
      </c>
      <c r="F340" s="832" t="s">
        <v>3765</v>
      </c>
      <c r="G340" s="832" t="s">
        <v>3767</v>
      </c>
      <c r="H340" s="849">
        <v>1</v>
      </c>
      <c r="I340" s="849">
        <v>10</v>
      </c>
      <c r="J340" s="832"/>
      <c r="K340" s="832">
        <v>10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3735</v>
      </c>
      <c r="B341" s="832" t="s">
        <v>3736</v>
      </c>
      <c r="C341" s="832" t="s">
        <v>577</v>
      </c>
      <c r="D341" s="832" t="s">
        <v>1735</v>
      </c>
      <c r="E341" s="832" t="s">
        <v>3753</v>
      </c>
      <c r="F341" s="832" t="s">
        <v>3787</v>
      </c>
      <c r="G341" s="832" t="s">
        <v>3788</v>
      </c>
      <c r="H341" s="849"/>
      <c r="I341" s="849"/>
      <c r="J341" s="832"/>
      <c r="K341" s="832"/>
      <c r="L341" s="849">
        <v>10</v>
      </c>
      <c r="M341" s="849">
        <v>2510</v>
      </c>
      <c r="N341" s="832">
        <v>1</v>
      </c>
      <c r="O341" s="832">
        <v>251</v>
      </c>
      <c r="P341" s="849">
        <v>12</v>
      </c>
      <c r="Q341" s="849">
        <v>3024</v>
      </c>
      <c r="R341" s="837">
        <v>1.204780876494024</v>
      </c>
      <c r="S341" s="850">
        <v>252</v>
      </c>
    </row>
    <row r="342" spans="1:19" ht="14.4" customHeight="1" x14ac:dyDescent="0.3">
      <c r="A342" s="831" t="s">
        <v>3735</v>
      </c>
      <c r="B342" s="832" t="s">
        <v>3736</v>
      </c>
      <c r="C342" s="832" t="s">
        <v>577</v>
      </c>
      <c r="D342" s="832" t="s">
        <v>1735</v>
      </c>
      <c r="E342" s="832" t="s">
        <v>3753</v>
      </c>
      <c r="F342" s="832" t="s">
        <v>3787</v>
      </c>
      <c r="G342" s="832" t="s">
        <v>3789</v>
      </c>
      <c r="H342" s="849">
        <v>12</v>
      </c>
      <c r="I342" s="849">
        <v>3012</v>
      </c>
      <c r="J342" s="832">
        <v>2</v>
      </c>
      <c r="K342" s="832">
        <v>251</v>
      </c>
      <c r="L342" s="849">
        <v>6</v>
      </c>
      <c r="M342" s="849">
        <v>1506</v>
      </c>
      <c r="N342" s="832">
        <v>1</v>
      </c>
      <c r="O342" s="832">
        <v>251</v>
      </c>
      <c r="P342" s="849">
        <v>80</v>
      </c>
      <c r="Q342" s="849">
        <v>20160</v>
      </c>
      <c r="R342" s="837">
        <v>13.386454183266933</v>
      </c>
      <c r="S342" s="850">
        <v>252</v>
      </c>
    </row>
    <row r="343" spans="1:19" ht="14.4" customHeight="1" x14ac:dyDescent="0.3">
      <c r="A343" s="831" t="s">
        <v>3735</v>
      </c>
      <c r="B343" s="832" t="s">
        <v>3736</v>
      </c>
      <c r="C343" s="832" t="s">
        <v>577</v>
      </c>
      <c r="D343" s="832" t="s">
        <v>1735</v>
      </c>
      <c r="E343" s="832" t="s">
        <v>3753</v>
      </c>
      <c r="F343" s="832" t="s">
        <v>3790</v>
      </c>
      <c r="G343" s="832" t="s">
        <v>3791</v>
      </c>
      <c r="H343" s="849">
        <v>1</v>
      </c>
      <c r="I343" s="849">
        <v>126</v>
      </c>
      <c r="J343" s="832">
        <v>7.1428571428571425E-2</v>
      </c>
      <c r="K343" s="832">
        <v>126</v>
      </c>
      <c r="L343" s="849">
        <v>14</v>
      </c>
      <c r="M343" s="849">
        <v>1764</v>
      </c>
      <c r="N343" s="832">
        <v>1</v>
      </c>
      <c r="O343" s="832">
        <v>126</v>
      </c>
      <c r="P343" s="849">
        <v>41</v>
      </c>
      <c r="Q343" s="849">
        <v>5207</v>
      </c>
      <c r="R343" s="837">
        <v>2.951814058956916</v>
      </c>
      <c r="S343" s="850">
        <v>127</v>
      </c>
    </row>
    <row r="344" spans="1:19" ht="14.4" customHeight="1" x14ac:dyDescent="0.3">
      <c r="A344" s="831" t="s">
        <v>3735</v>
      </c>
      <c r="B344" s="832" t="s">
        <v>3736</v>
      </c>
      <c r="C344" s="832" t="s">
        <v>577</v>
      </c>
      <c r="D344" s="832" t="s">
        <v>1735</v>
      </c>
      <c r="E344" s="832" t="s">
        <v>3753</v>
      </c>
      <c r="F344" s="832" t="s">
        <v>3790</v>
      </c>
      <c r="G344" s="832" t="s">
        <v>3792</v>
      </c>
      <c r="H344" s="849">
        <v>53</v>
      </c>
      <c r="I344" s="849">
        <v>6678</v>
      </c>
      <c r="J344" s="832">
        <v>1.7666666666666666</v>
      </c>
      <c r="K344" s="832">
        <v>126</v>
      </c>
      <c r="L344" s="849">
        <v>30</v>
      </c>
      <c r="M344" s="849">
        <v>3780</v>
      </c>
      <c r="N344" s="832">
        <v>1</v>
      </c>
      <c r="O344" s="832">
        <v>126</v>
      </c>
      <c r="P344" s="849">
        <v>38</v>
      </c>
      <c r="Q344" s="849">
        <v>4826</v>
      </c>
      <c r="R344" s="837">
        <v>1.2767195767195767</v>
      </c>
      <c r="S344" s="850">
        <v>127</v>
      </c>
    </row>
    <row r="345" spans="1:19" ht="14.4" customHeight="1" x14ac:dyDescent="0.3">
      <c r="A345" s="831" t="s">
        <v>3735</v>
      </c>
      <c r="B345" s="832" t="s">
        <v>3736</v>
      </c>
      <c r="C345" s="832" t="s">
        <v>577</v>
      </c>
      <c r="D345" s="832" t="s">
        <v>1735</v>
      </c>
      <c r="E345" s="832" t="s">
        <v>3753</v>
      </c>
      <c r="F345" s="832" t="s">
        <v>3802</v>
      </c>
      <c r="G345" s="832" t="s">
        <v>3803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680</v>
      </c>
      <c r="R345" s="837"/>
      <c r="S345" s="850">
        <v>680</v>
      </c>
    </row>
    <row r="346" spans="1:19" ht="14.4" customHeight="1" x14ac:dyDescent="0.3">
      <c r="A346" s="831" t="s">
        <v>3735</v>
      </c>
      <c r="B346" s="832" t="s">
        <v>3736</v>
      </c>
      <c r="C346" s="832" t="s">
        <v>577</v>
      </c>
      <c r="D346" s="832" t="s">
        <v>1735</v>
      </c>
      <c r="E346" s="832" t="s">
        <v>3753</v>
      </c>
      <c r="F346" s="832" t="s">
        <v>3808</v>
      </c>
      <c r="G346" s="832" t="s">
        <v>3809</v>
      </c>
      <c r="H346" s="849">
        <v>14</v>
      </c>
      <c r="I346" s="849">
        <v>466.67</v>
      </c>
      <c r="J346" s="832">
        <v>0.24138020213723399</v>
      </c>
      <c r="K346" s="832">
        <v>33.333571428571432</v>
      </c>
      <c r="L346" s="849">
        <v>58</v>
      </c>
      <c r="M346" s="849">
        <v>1933.3400000000001</v>
      </c>
      <c r="N346" s="832">
        <v>1</v>
      </c>
      <c r="O346" s="832">
        <v>33.333448275862068</v>
      </c>
      <c r="P346" s="849">
        <v>169</v>
      </c>
      <c r="Q346" s="849">
        <v>5633.33</v>
      </c>
      <c r="R346" s="837">
        <v>2.9137813317885106</v>
      </c>
      <c r="S346" s="850">
        <v>33.333313609467453</v>
      </c>
    </row>
    <row r="347" spans="1:19" ht="14.4" customHeight="1" x14ac:dyDescent="0.3">
      <c r="A347" s="831" t="s">
        <v>3735</v>
      </c>
      <c r="B347" s="832" t="s">
        <v>3736</v>
      </c>
      <c r="C347" s="832" t="s">
        <v>577</v>
      </c>
      <c r="D347" s="832" t="s">
        <v>1735</v>
      </c>
      <c r="E347" s="832" t="s">
        <v>3753</v>
      </c>
      <c r="F347" s="832" t="s">
        <v>3808</v>
      </c>
      <c r="G347" s="832" t="s">
        <v>3810</v>
      </c>
      <c r="H347" s="849">
        <v>50</v>
      </c>
      <c r="I347" s="849">
        <v>1666.67</v>
      </c>
      <c r="J347" s="832"/>
      <c r="K347" s="832">
        <v>33.333400000000005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3735</v>
      </c>
      <c r="B348" s="832" t="s">
        <v>3736</v>
      </c>
      <c r="C348" s="832" t="s">
        <v>577</v>
      </c>
      <c r="D348" s="832" t="s">
        <v>1735</v>
      </c>
      <c r="E348" s="832" t="s">
        <v>3753</v>
      </c>
      <c r="F348" s="832" t="s">
        <v>3817</v>
      </c>
      <c r="G348" s="832" t="s">
        <v>3818</v>
      </c>
      <c r="H348" s="849"/>
      <c r="I348" s="849"/>
      <c r="J348" s="832"/>
      <c r="K348" s="832"/>
      <c r="L348" s="849">
        <v>2</v>
      </c>
      <c r="M348" s="849">
        <v>74</v>
      </c>
      <c r="N348" s="832">
        <v>1</v>
      </c>
      <c r="O348" s="832">
        <v>37</v>
      </c>
      <c r="P348" s="849">
        <v>10</v>
      </c>
      <c r="Q348" s="849">
        <v>370</v>
      </c>
      <c r="R348" s="837">
        <v>5</v>
      </c>
      <c r="S348" s="850">
        <v>37</v>
      </c>
    </row>
    <row r="349" spans="1:19" ht="14.4" customHeight="1" x14ac:dyDescent="0.3">
      <c r="A349" s="831" t="s">
        <v>3735</v>
      </c>
      <c r="B349" s="832" t="s">
        <v>3736</v>
      </c>
      <c r="C349" s="832" t="s">
        <v>577</v>
      </c>
      <c r="D349" s="832" t="s">
        <v>1735</v>
      </c>
      <c r="E349" s="832" t="s">
        <v>3753</v>
      </c>
      <c r="F349" s="832" t="s">
        <v>3817</v>
      </c>
      <c r="G349" s="832" t="s">
        <v>3819</v>
      </c>
      <c r="H349" s="849">
        <v>1</v>
      </c>
      <c r="I349" s="849">
        <v>37</v>
      </c>
      <c r="J349" s="832">
        <v>0.2</v>
      </c>
      <c r="K349" s="832">
        <v>37</v>
      </c>
      <c r="L349" s="849">
        <v>5</v>
      </c>
      <c r="M349" s="849">
        <v>185</v>
      </c>
      <c r="N349" s="832">
        <v>1</v>
      </c>
      <c r="O349" s="832">
        <v>37</v>
      </c>
      <c r="P349" s="849">
        <v>11</v>
      </c>
      <c r="Q349" s="849">
        <v>407</v>
      </c>
      <c r="R349" s="837">
        <v>2.2000000000000002</v>
      </c>
      <c r="S349" s="850">
        <v>37</v>
      </c>
    </row>
    <row r="350" spans="1:19" ht="14.4" customHeight="1" x14ac:dyDescent="0.3">
      <c r="A350" s="831" t="s">
        <v>3735</v>
      </c>
      <c r="B350" s="832" t="s">
        <v>3736</v>
      </c>
      <c r="C350" s="832" t="s">
        <v>577</v>
      </c>
      <c r="D350" s="832" t="s">
        <v>1735</v>
      </c>
      <c r="E350" s="832" t="s">
        <v>3753</v>
      </c>
      <c r="F350" s="832" t="s">
        <v>3820</v>
      </c>
      <c r="G350" s="832" t="s">
        <v>3821</v>
      </c>
      <c r="H350" s="849"/>
      <c r="I350" s="849"/>
      <c r="J350" s="832"/>
      <c r="K350" s="832"/>
      <c r="L350" s="849">
        <v>1</v>
      </c>
      <c r="M350" s="849">
        <v>86</v>
      </c>
      <c r="N350" s="832">
        <v>1</v>
      </c>
      <c r="O350" s="832">
        <v>86</v>
      </c>
      <c r="P350" s="849">
        <v>1</v>
      </c>
      <c r="Q350" s="849">
        <v>86</v>
      </c>
      <c r="R350" s="837">
        <v>1</v>
      </c>
      <c r="S350" s="850">
        <v>86</v>
      </c>
    </row>
    <row r="351" spans="1:19" ht="14.4" customHeight="1" x14ac:dyDescent="0.3">
      <c r="A351" s="831" t="s">
        <v>3735</v>
      </c>
      <c r="B351" s="832" t="s">
        <v>3736</v>
      </c>
      <c r="C351" s="832" t="s">
        <v>577</v>
      </c>
      <c r="D351" s="832" t="s">
        <v>1735</v>
      </c>
      <c r="E351" s="832" t="s">
        <v>3753</v>
      </c>
      <c r="F351" s="832" t="s">
        <v>3820</v>
      </c>
      <c r="G351" s="832" t="s">
        <v>3822</v>
      </c>
      <c r="H351" s="849">
        <v>4</v>
      </c>
      <c r="I351" s="849">
        <v>344</v>
      </c>
      <c r="J351" s="832">
        <v>4</v>
      </c>
      <c r="K351" s="832">
        <v>86</v>
      </c>
      <c r="L351" s="849">
        <v>1</v>
      </c>
      <c r="M351" s="849">
        <v>86</v>
      </c>
      <c r="N351" s="832">
        <v>1</v>
      </c>
      <c r="O351" s="832">
        <v>86</v>
      </c>
      <c r="P351" s="849">
        <v>1</v>
      </c>
      <c r="Q351" s="849">
        <v>86</v>
      </c>
      <c r="R351" s="837">
        <v>1</v>
      </c>
      <c r="S351" s="850">
        <v>86</v>
      </c>
    </row>
    <row r="352" spans="1:19" ht="14.4" customHeight="1" x14ac:dyDescent="0.3">
      <c r="A352" s="831" t="s">
        <v>3735</v>
      </c>
      <c r="B352" s="832" t="s">
        <v>3736</v>
      </c>
      <c r="C352" s="832" t="s">
        <v>577</v>
      </c>
      <c r="D352" s="832" t="s">
        <v>1735</v>
      </c>
      <c r="E352" s="832" t="s">
        <v>3753</v>
      </c>
      <c r="F352" s="832" t="s">
        <v>3828</v>
      </c>
      <c r="G352" s="832" t="s">
        <v>3829</v>
      </c>
      <c r="H352" s="849"/>
      <c r="I352" s="849"/>
      <c r="J352" s="832"/>
      <c r="K352" s="832"/>
      <c r="L352" s="849"/>
      <c r="M352" s="849"/>
      <c r="N352" s="832"/>
      <c r="O352" s="832"/>
      <c r="P352" s="849">
        <v>2</v>
      </c>
      <c r="Q352" s="849">
        <v>446</v>
      </c>
      <c r="R352" s="837"/>
      <c r="S352" s="850">
        <v>223</v>
      </c>
    </row>
    <row r="353" spans="1:19" ht="14.4" customHeight="1" x14ac:dyDescent="0.3">
      <c r="A353" s="831" t="s">
        <v>3735</v>
      </c>
      <c r="B353" s="832" t="s">
        <v>3736</v>
      </c>
      <c r="C353" s="832" t="s">
        <v>577</v>
      </c>
      <c r="D353" s="832" t="s">
        <v>1735</v>
      </c>
      <c r="E353" s="832" t="s">
        <v>3753</v>
      </c>
      <c r="F353" s="832" t="s">
        <v>3828</v>
      </c>
      <c r="G353" s="832" t="s">
        <v>3830</v>
      </c>
      <c r="H353" s="849"/>
      <c r="I353" s="849"/>
      <c r="J353" s="832"/>
      <c r="K353" s="832"/>
      <c r="L353" s="849"/>
      <c r="M353" s="849"/>
      <c r="N353" s="832"/>
      <c r="O353" s="832"/>
      <c r="P353" s="849">
        <v>3</v>
      </c>
      <c r="Q353" s="849">
        <v>669</v>
      </c>
      <c r="R353" s="837"/>
      <c r="S353" s="850">
        <v>223</v>
      </c>
    </row>
    <row r="354" spans="1:19" ht="14.4" customHeight="1" x14ac:dyDescent="0.3">
      <c r="A354" s="831" t="s">
        <v>3735</v>
      </c>
      <c r="B354" s="832" t="s">
        <v>3736</v>
      </c>
      <c r="C354" s="832" t="s">
        <v>577</v>
      </c>
      <c r="D354" s="832" t="s">
        <v>1735</v>
      </c>
      <c r="E354" s="832" t="s">
        <v>3753</v>
      </c>
      <c r="F354" s="832" t="s">
        <v>3836</v>
      </c>
      <c r="G354" s="832" t="s">
        <v>3837</v>
      </c>
      <c r="H354" s="849">
        <v>1</v>
      </c>
      <c r="I354" s="849">
        <v>1063</v>
      </c>
      <c r="J354" s="832"/>
      <c r="K354" s="832">
        <v>1063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3735</v>
      </c>
      <c r="B355" s="832" t="s">
        <v>3736</v>
      </c>
      <c r="C355" s="832" t="s">
        <v>577</v>
      </c>
      <c r="D355" s="832" t="s">
        <v>1735</v>
      </c>
      <c r="E355" s="832" t="s">
        <v>3753</v>
      </c>
      <c r="F355" s="832" t="s">
        <v>3838</v>
      </c>
      <c r="G355" s="832" t="s">
        <v>3840</v>
      </c>
      <c r="H355" s="849"/>
      <c r="I355" s="849"/>
      <c r="J355" s="832"/>
      <c r="K355" s="832"/>
      <c r="L355" s="849"/>
      <c r="M355" s="849"/>
      <c r="N355" s="832"/>
      <c r="O355" s="832"/>
      <c r="P355" s="849">
        <v>2</v>
      </c>
      <c r="Q355" s="849">
        <v>748</v>
      </c>
      <c r="R355" s="837"/>
      <c r="S355" s="850">
        <v>374</v>
      </c>
    </row>
    <row r="356" spans="1:19" ht="14.4" customHeight="1" x14ac:dyDescent="0.3">
      <c r="A356" s="831" t="s">
        <v>3735</v>
      </c>
      <c r="B356" s="832" t="s">
        <v>3736</v>
      </c>
      <c r="C356" s="832" t="s">
        <v>577</v>
      </c>
      <c r="D356" s="832" t="s">
        <v>1735</v>
      </c>
      <c r="E356" s="832" t="s">
        <v>3753</v>
      </c>
      <c r="F356" s="832" t="s">
        <v>3841</v>
      </c>
      <c r="G356" s="832" t="s">
        <v>3842</v>
      </c>
      <c r="H356" s="849"/>
      <c r="I356" s="849"/>
      <c r="J356" s="832"/>
      <c r="K356" s="832"/>
      <c r="L356" s="849"/>
      <c r="M356" s="849"/>
      <c r="N356" s="832"/>
      <c r="O356" s="832"/>
      <c r="P356" s="849">
        <v>1</v>
      </c>
      <c r="Q356" s="849">
        <v>59</v>
      </c>
      <c r="R356" s="837"/>
      <c r="S356" s="850">
        <v>59</v>
      </c>
    </row>
    <row r="357" spans="1:19" ht="14.4" customHeight="1" x14ac:dyDescent="0.3">
      <c r="A357" s="831" t="s">
        <v>3735</v>
      </c>
      <c r="B357" s="832" t="s">
        <v>3736</v>
      </c>
      <c r="C357" s="832" t="s">
        <v>577</v>
      </c>
      <c r="D357" s="832" t="s">
        <v>1735</v>
      </c>
      <c r="E357" s="832" t="s">
        <v>3753</v>
      </c>
      <c r="F357" s="832" t="s">
        <v>3841</v>
      </c>
      <c r="G357" s="832" t="s">
        <v>3843</v>
      </c>
      <c r="H357" s="849">
        <v>4</v>
      </c>
      <c r="I357" s="849">
        <v>236</v>
      </c>
      <c r="J357" s="832"/>
      <c r="K357" s="832">
        <v>59</v>
      </c>
      <c r="L357" s="849"/>
      <c r="M357" s="849"/>
      <c r="N357" s="832"/>
      <c r="O357" s="832"/>
      <c r="P357" s="849">
        <v>1</v>
      </c>
      <c r="Q357" s="849">
        <v>59</v>
      </c>
      <c r="R357" s="837"/>
      <c r="S357" s="850">
        <v>59</v>
      </c>
    </row>
    <row r="358" spans="1:19" ht="14.4" customHeight="1" x14ac:dyDescent="0.3">
      <c r="A358" s="831" t="s">
        <v>3735</v>
      </c>
      <c r="B358" s="832" t="s">
        <v>3736</v>
      </c>
      <c r="C358" s="832" t="s">
        <v>577</v>
      </c>
      <c r="D358" s="832" t="s">
        <v>1735</v>
      </c>
      <c r="E358" s="832" t="s">
        <v>3753</v>
      </c>
      <c r="F358" s="832" t="s">
        <v>3844</v>
      </c>
      <c r="G358" s="832" t="s">
        <v>3845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116</v>
      </c>
      <c r="R358" s="837"/>
      <c r="S358" s="850">
        <v>116</v>
      </c>
    </row>
    <row r="359" spans="1:19" ht="14.4" customHeight="1" x14ac:dyDescent="0.3">
      <c r="A359" s="831" t="s">
        <v>3735</v>
      </c>
      <c r="B359" s="832" t="s">
        <v>3736</v>
      </c>
      <c r="C359" s="832" t="s">
        <v>577</v>
      </c>
      <c r="D359" s="832" t="s">
        <v>1735</v>
      </c>
      <c r="E359" s="832" t="s">
        <v>3753</v>
      </c>
      <c r="F359" s="832" t="s">
        <v>3849</v>
      </c>
      <c r="G359" s="832" t="s">
        <v>3850</v>
      </c>
      <c r="H359" s="849">
        <v>1</v>
      </c>
      <c r="I359" s="849">
        <v>183</v>
      </c>
      <c r="J359" s="832">
        <v>1</v>
      </c>
      <c r="K359" s="832">
        <v>183</v>
      </c>
      <c r="L359" s="849">
        <v>1</v>
      </c>
      <c r="M359" s="849">
        <v>183</v>
      </c>
      <c r="N359" s="832">
        <v>1</v>
      </c>
      <c r="O359" s="832">
        <v>183</v>
      </c>
      <c r="P359" s="849">
        <v>2</v>
      </c>
      <c r="Q359" s="849">
        <v>750</v>
      </c>
      <c r="R359" s="837">
        <v>4.0983606557377046</v>
      </c>
      <c r="S359" s="850">
        <v>375</v>
      </c>
    </row>
    <row r="360" spans="1:19" ht="14.4" customHeight="1" x14ac:dyDescent="0.3">
      <c r="A360" s="831" t="s">
        <v>3735</v>
      </c>
      <c r="B360" s="832" t="s">
        <v>3736</v>
      </c>
      <c r="C360" s="832" t="s">
        <v>577</v>
      </c>
      <c r="D360" s="832" t="s">
        <v>1735</v>
      </c>
      <c r="E360" s="832" t="s">
        <v>3753</v>
      </c>
      <c r="F360" s="832" t="s">
        <v>3849</v>
      </c>
      <c r="G360" s="832" t="s">
        <v>3851</v>
      </c>
      <c r="H360" s="849">
        <v>1</v>
      </c>
      <c r="I360" s="849">
        <v>183</v>
      </c>
      <c r="J360" s="832"/>
      <c r="K360" s="832">
        <v>183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3735</v>
      </c>
      <c r="B361" s="832" t="s">
        <v>3736</v>
      </c>
      <c r="C361" s="832" t="s">
        <v>577</v>
      </c>
      <c r="D361" s="832" t="s">
        <v>1735</v>
      </c>
      <c r="E361" s="832" t="s">
        <v>3753</v>
      </c>
      <c r="F361" s="832" t="s">
        <v>3858</v>
      </c>
      <c r="G361" s="832" t="s">
        <v>3859</v>
      </c>
      <c r="H361" s="849"/>
      <c r="I361" s="849"/>
      <c r="J361" s="832"/>
      <c r="K361" s="832"/>
      <c r="L361" s="849"/>
      <c r="M361" s="849"/>
      <c r="N361" s="832"/>
      <c r="O361" s="832"/>
      <c r="P361" s="849">
        <v>1</v>
      </c>
      <c r="Q361" s="849">
        <v>391</v>
      </c>
      <c r="R361" s="837"/>
      <c r="S361" s="850">
        <v>391</v>
      </c>
    </row>
    <row r="362" spans="1:19" ht="14.4" customHeight="1" x14ac:dyDescent="0.3">
      <c r="A362" s="831" t="s">
        <v>3735</v>
      </c>
      <c r="B362" s="832" t="s">
        <v>3736</v>
      </c>
      <c r="C362" s="832" t="s">
        <v>577</v>
      </c>
      <c r="D362" s="832" t="s">
        <v>1735</v>
      </c>
      <c r="E362" s="832" t="s">
        <v>3753</v>
      </c>
      <c r="F362" s="832" t="s">
        <v>3858</v>
      </c>
      <c r="G362" s="832" t="s">
        <v>3860</v>
      </c>
      <c r="H362" s="849"/>
      <c r="I362" s="849"/>
      <c r="J362" s="832"/>
      <c r="K362" s="832"/>
      <c r="L362" s="849"/>
      <c r="M362" s="849"/>
      <c r="N362" s="832"/>
      <c r="O362" s="832"/>
      <c r="P362" s="849">
        <v>2</v>
      </c>
      <c r="Q362" s="849">
        <v>782</v>
      </c>
      <c r="R362" s="837"/>
      <c r="S362" s="850">
        <v>391</v>
      </c>
    </row>
    <row r="363" spans="1:19" ht="14.4" customHeight="1" x14ac:dyDescent="0.3">
      <c r="A363" s="831" t="s">
        <v>3735</v>
      </c>
      <c r="B363" s="832" t="s">
        <v>3736</v>
      </c>
      <c r="C363" s="832" t="s">
        <v>577</v>
      </c>
      <c r="D363" s="832" t="s">
        <v>1735</v>
      </c>
      <c r="E363" s="832" t="s">
        <v>3753</v>
      </c>
      <c r="F363" s="832" t="s">
        <v>3866</v>
      </c>
      <c r="G363" s="832" t="s">
        <v>3868</v>
      </c>
      <c r="H363" s="849">
        <v>2</v>
      </c>
      <c r="I363" s="849">
        <v>240</v>
      </c>
      <c r="J363" s="832">
        <v>2</v>
      </c>
      <c r="K363" s="832">
        <v>120</v>
      </c>
      <c r="L363" s="849">
        <v>1</v>
      </c>
      <c r="M363" s="849">
        <v>120</v>
      </c>
      <c r="N363" s="832">
        <v>1</v>
      </c>
      <c r="O363" s="832">
        <v>120</v>
      </c>
      <c r="P363" s="849">
        <v>1</v>
      </c>
      <c r="Q363" s="849">
        <v>181</v>
      </c>
      <c r="R363" s="837">
        <v>1.5083333333333333</v>
      </c>
      <c r="S363" s="850">
        <v>181</v>
      </c>
    </row>
    <row r="364" spans="1:19" ht="14.4" customHeight="1" x14ac:dyDescent="0.3">
      <c r="A364" s="831" t="s">
        <v>3735</v>
      </c>
      <c r="B364" s="832" t="s">
        <v>3736</v>
      </c>
      <c r="C364" s="832" t="s">
        <v>577</v>
      </c>
      <c r="D364" s="832" t="s">
        <v>1735</v>
      </c>
      <c r="E364" s="832" t="s">
        <v>3753</v>
      </c>
      <c r="F364" s="832" t="s">
        <v>3869</v>
      </c>
      <c r="G364" s="832" t="s">
        <v>3870</v>
      </c>
      <c r="H364" s="849">
        <v>1</v>
      </c>
      <c r="I364" s="849">
        <v>948</v>
      </c>
      <c r="J364" s="832"/>
      <c r="K364" s="832">
        <v>948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3735</v>
      </c>
      <c r="B365" s="832" t="s">
        <v>3736</v>
      </c>
      <c r="C365" s="832" t="s">
        <v>577</v>
      </c>
      <c r="D365" s="832" t="s">
        <v>1735</v>
      </c>
      <c r="E365" s="832" t="s">
        <v>3753</v>
      </c>
      <c r="F365" s="832" t="s">
        <v>3876</v>
      </c>
      <c r="G365" s="832" t="s">
        <v>3877</v>
      </c>
      <c r="H365" s="849"/>
      <c r="I365" s="849"/>
      <c r="J365" s="832"/>
      <c r="K365" s="832"/>
      <c r="L365" s="849"/>
      <c r="M365" s="849"/>
      <c r="N365" s="832"/>
      <c r="O365" s="832"/>
      <c r="P365" s="849">
        <v>2</v>
      </c>
      <c r="Q365" s="849">
        <v>200</v>
      </c>
      <c r="R365" s="837"/>
      <c r="S365" s="850">
        <v>100</v>
      </c>
    </row>
    <row r="366" spans="1:19" ht="14.4" customHeight="1" x14ac:dyDescent="0.3">
      <c r="A366" s="831" t="s">
        <v>3735</v>
      </c>
      <c r="B366" s="832" t="s">
        <v>3736</v>
      </c>
      <c r="C366" s="832" t="s">
        <v>577</v>
      </c>
      <c r="D366" s="832" t="s">
        <v>1735</v>
      </c>
      <c r="E366" s="832" t="s">
        <v>3753</v>
      </c>
      <c r="F366" s="832" t="s">
        <v>3876</v>
      </c>
      <c r="G366" s="832" t="s">
        <v>3878</v>
      </c>
      <c r="H366" s="849"/>
      <c r="I366" s="849"/>
      <c r="J366" s="832"/>
      <c r="K366" s="832"/>
      <c r="L366" s="849"/>
      <c r="M366" s="849"/>
      <c r="N366" s="832"/>
      <c r="O366" s="832"/>
      <c r="P366" s="849">
        <v>3</v>
      </c>
      <c r="Q366" s="849">
        <v>300</v>
      </c>
      <c r="R366" s="837"/>
      <c r="S366" s="850">
        <v>100</v>
      </c>
    </row>
    <row r="367" spans="1:19" ht="14.4" customHeight="1" x14ac:dyDescent="0.3">
      <c r="A367" s="831" t="s">
        <v>3735</v>
      </c>
      <c r="B367" s="832" t="s">
        <v>3736</v>
      </c>
      <c r="C367" s="832" t="s">
        <v>577</v>
      </c>
      <c r="D367" s="832" t="s">
        <v>3728</v>
      </c>
      <c r="E367" s="832" t="s">
        <v>3753</v>
      </c>
      <c r="F367" s="832" t="s">
        <v>3787</v>
      </c>
      <c r="G367" s="832" t="s">
        <v>3788</v>
      </c>
      <c r="H367" s="849">
        <v>1</v>
      </c>
      <c r="I367" s="849">
        <v>251</v>
      </c>
      <c r="J367" s="832"/>
      <c r="K367" s="832">
        <v>251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3735</v>
      </c>
      <c r="B368" s="832" t="s">
        <v>3736</v>
      </c>
      <c r="C368" s="832" t="s">
        <v>577</v>
      </c>
      <c r="D368" s="832" t="s">
        <v>3728</v>
      </c>
      <c r="E368" s="832" t="s">
        <v>3753</v>
      </c>
      <c r="F368" s="832" t="s">
        <v>3808</v>
      </c>
      <c r="G368" s="832" t="s">
        <v>3809</v>
      </c>
      <c r="H368" s="849">
        <v>1</v>
      </c>
      <c r="I368" s="849">
        <v>33.33</v>
      </c>
      <c r="J368" s="832"/>
      <c r="K368" s="832">
        <v>33.33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3735</v>
      </c>
      <c r="B369" s="832" t="s">
        <v>3736</v>
      </c>
      <c r="C369" s="832" t="s">
        <v>577</v>
      </c>
      <c r="D369" s="832" t="s">
        <v>1736</v>
      </c>
      <c r="E369" s="832" t="s">
        <v>3737</v>
      </c>
      <c r="F369" s="832" t="s">
        <v>3738</v>
      </c>
      <c r="G369" s="832" t="s">
        <v>3739</v>
      </c>
      <c r="H369" s="849">
        <v>0.1</v>
      </c>
      <c r="I369" s="849">
        <v>15.1</v>
      </c>
      <c r="J369" s="832">
        <v>1</v>
      </c>
      <c r="K369" s="832">
        <v>151</v>
      </c>
      <c r="L369" s="849">
        <v>0.1</v>
      </c>
      <c r="M369" s="849">
        <v>15.1</v>
      </c>
      <c r="N369" s="832">
        <v>1</v>
      </c>
      <c r="O369" s="832">
        <v>151</v>
      </c>
      <c r="P369" s="849">
        <v>0.1</v>
      </c>
      <c r="Q369" s="849">
        <v>6.97</v>
      </c>
      <c r="R369" s="837">
        <v>0.46158940397350995</v>
      </c>
      <c r="S369" s="850">
        <v>69.699999999999989</v>
      </c>
    </row>
    <row r="370" spans="1:19" ht="14.4" customHeight="1" x14ac:dyDescent="0.3">
      <c r="A370" s="831" t="s">
        <v>3735</v>
      </c>
      <c r="B370" s="832" t="s">
        <v>3736</v>
      </c>
      <c r="C370" s="832" t="s">
        <v>577</v>
      </c>
      <c r="D370" s="832" t="s">
        <v>1736</v>
      </c>
      <c r="E370" s="832" t="s">
        <v>3749</v>
      </c>
      <c r="F370" s="832" t="s">
        <v>3750</v>
      </c>
      <c r="G370" s="832" t="s">
        <v>3751</v>
      </c>
      <c r="H370" s="849">
        <v>2</v>
      </c>
      <c r="I370" s="849">
        <v>325.60000000000002</v>
      </c>
      <c r="J370" s="832"/>
      <c r="K370" s="832">
        <v>162.80000000000001</v>
      </c>
      <c r="L370" s="849"/>
      <c r="M370" s="849"/>
      <c r="N370" s="832"/>
      <c r="O370" s="832"/>
      <c r="P370" s="849">
        <v>1</v>
      </c>
      <c r="Q370" s="849">
        <v>162.80000000000001</v>
      </c>
      <c r="R370" s="837"/>
      <c r="S370" s="850">
        <v>162.80000000000001</v>
      </c>
    </row>
    <row r="371" spans="1:19" ht="14.4" customHeight="1" x14ac:dyDescent="0.3">
      <c r="A371" s="831" t="s">
        <v>3735</v>
      </c>
      <c r="B371" s="832" t="s">
        <v>3736</v>
      </c>
      <c r="C371" s="832" t="s">
        <v>577</v>
      </c>
      <c r="D371" s="832" t="s">
        <v>1736</v>
      </c>
      <c r="E371" s="832" t="s">
        <v>3749</v>
      </c>
      <c r="F371" s="832" t="s">
        <v>3750</v>
      </c>
      <c r="G371" s="832" t="s">
        <v>3752</v>
      </c>
      <c r="H371" s="849"/>
      <c r="I371" s="849"/>
      <c r="J371" s="832"/>
      <c r="K371" s="832"/>
      <c r="L371" s="849">
        <v>1</v>
      </c>
      <c r="M371" s="849">
        <v>162.80000000000001</v>
      </c>
      <c r="N371" s="832">
        <v>1</v>
      </c>
      <c r="O371" s="832">
        <v>162.80000000000001</v>
      </c>
      <c r="P371" s="849">
        <v>4</v>
      </c>
      <c r="Q371" s="849">
        <v>651.20000000000005</v>
      </c>
      <c r="R371" s="837">
        <v>4</v>
      </c>
      <c r="S371" s="850">
        <v>162.80000000000001</v>
      </c>
    </row>
    <row r="372" spans="1:19" ht="14.4" customHeight="1" x14ac:dyDescent="0.3">
      <c r="A372" s="831" t="s">
        <v>3735</v>
      </c>
      <c r="B372" s="832" t="s">
        <v>3736</v>
      </c>
      <c r="C372" s="832" t="s">
        <v>577</v>
      </c>
      <c r="D372" s="832" t="s">
        <v>1736</v>
      </c>
      <c r="E372" s="832" t="s">
        <v>3753</v>
      </c>
      <c r="F372" s="832" t="s">
        <v>3759</v>
      </c>
      <c r="G372" s="832" t="s">
        <v>3760</v>
      </c>
      <c r="H372" s="849">
        <v>1</v>
      </c>
      <c r="I372" s="849">
        <v>83</v>
      </c>
      <c r="J372" s="832">
        <v>1</v>
      </c>
      <c r="K372" s="832">
        <v>83</v>
      </c>
      <c r="L372" s="849">
        <v>1</v>
      </c>
      <c r="M372" s="849">
        <v>83</v>
      </c>
      <c r="N372" s="832">
        <v>1</v>
      </c>
      <c r="O372" s="832">
        <v>83</v>
      </c>
      <c r="P372" s="849">
        <v>5</v>
      </c>
      <c r="Q372" s="849">
        <v>415</v>
      </c>
      <c r="R372" s="837">
        <v>5</v>
      </c>
      <c r="S372" s="850">
        <v>83</v>
      </c>
    </row>
    <row r="373" spans="1:19" ht="14.4" customHeight="1" x14ac:dyDescent="0.3">
      <c r="A373" s="831" t="s">
        <v>3735</v>
      </c>
      <c r="B373" s="832" t="s">
        <v>3736</v>
      </c>
      <c r="C373" s="832" t="s">
        <v>577</v>
      </c>
      <c r="D373" s="832" t="s">
        <v>1736</v>
      </c>
      <c r="E373" s="832" t="s">
        <v>3753</v>
      </c>
      <c r="F373" s="832" t="s">
        <v>3759</v>
      </c>
      <c r="G373" s="832" t="s">
        <v>3761</v>
      </c>
      <c r="H373" s="849">
        <v>1</v>
      </c>
      <c r="I373" s="849">
        <v>83</v>
      </c>
      <c r="J373" s="832">
        <v>0.33333333333333331</v>
      </c>
      <c r="K373" s="832">
        <v>83</v>
      </c>
      <c r="L373" s="849">
        <v>3</v>
      </c>
      <c r="M373" s="849">
        <v>249</v>
      </c>
      <c r="N373" s="832">
        <v>1</v>
      </c>
      <c r="O373" s="832">
        <v>83</v>
      </c>
      <c r="P373" s="849">
        <v>1</v>
      </c>
      <c r="Q373" s="849">
        <v>83</v>
      </c>
      <c r="R373" s="837">
        <v>0.33333333333333331</v>
      </c>
      <c r="S373" s="850">
        <v>83</v>
      </c>
    </row>
    <row r="374" spans="1:19" ht="14.4" customHeight="1" x14ac:dyDescent="0.3">
      <c r="A374" s="831" t="s">
        <v>3735</v>
      </c>
      <c r="B374" s="832" t="s">
        <v>3736</v>
      </c>
      <c r="C374" s="832" t="s">
        <v>577</v>
      </c>
      <c r="D374" s="832" t="s">
        <v>1736</v>
      </c>
      <c r="E374" s="832" t="s">
        <v>3753</v>
      </c>
      <c r="F374" s="832" t="s">
        <v>3762</v>
      </c>
      <c r="G374" s="832" t="s">
        <v>3763</v>
      </c>
      <c r="H374" s="849">
        <v>8</v>
      </c>
      <c r="I374" s="849">
        <v>296</v>
      </c>
      <c r="J374" s="832">
        <v>0.8</v>
      </c>
      <c r="K374" s="832">
        <v>37</v>
      </c>
      <c r="L374" s="849">
        <v>10</v>
      </c>
      <c r="M374" s="849">
        <v>370</v>
      </c>
      <c r="N374" s="832">
        <v>1</v>
      </c>
      <c r="O374" s="832">
        <v>37</v>
      </c>
      <c r="P374" s="849">
        <v>8</v>
      </c>
      <c r="Q374" s="849">
        <v>296</v>
      </c>
      <c r="R374" s="837">
        <v>0.8</v>
      </c>
      <c r="S374" s="850">
        <v>37</v>
      </c>
    </row>
    <row r="375" spans="1:19" ht="14.4" customHeight="1" x14ac:dyDescent="0.3">
      <c r="A375" s="831" t="s">
        <v>3735</v>
      </c>
      <c r="B375" s="832" t="s">
        <v>3736</v>
      </c>
      <c r="C375" s="832" t="s">
        <v>577</v>
      </c>
      <c r="D375" s="832" t="s">
        <v>1736</v>
      </c>
      <c r="E375" s="832" t="s">
        <v>3753</v>
      </c>
      <c r="F375" s="832" t="s">
        <v>3762</v>
      </c>
      <c r="G375" s="832" t="s">
        <v>3764</v>
      </c>
      <c r="H375" s="849">
        <v>7</v>
      </c>
      <c r="I375" s="849">
        <v>259</v>
      </c>
      <c r="J375" s="832">
        <v>0.63636363636363635</v>
      </c>
      <c r="K375" s="832">
        <v>37</v>
      </c>
      <c r="L375" s="849">
        <v>11</v>
      </c>
      <c r="M375" s="849">
        <v>407</v>
      </c>
      <c r="N375" s="832">
        <v>1</v>
      </c>
      <c r="O375" s="832">
        <v>37</v>
      </c>
      <c r="P375" s="849">
        <v>11</v>
      </c>
      <c r="Q375" s="849">
        <v>407</v>
      </c>
      <c r="R375" s="837">
        <v>1</v>
      </c>
      <c r="S375" s="850">
        <v>37</v>
      </c>
    </row>
    <row r="376" spans="1:19" ht="14.4" customHeight="1" x14ac:dyDescent="0.3">
      <c r="A376" s="831" t="s">
        <v>3735</v>
      </c>
      <c r="B376" s="832" t="s">
        <v>3736</v>
      </c>
      <c r="C376" s="832" t="s">
        <v>577</v>
      </c>
      <c r="D376" s="832" t="s">
        <v>1736</v>
      </c>
      <c r="E376" s="832" t="s">
        <v>3753</v>
      </c>
      <c r="F376" s="832" t="s">
        <v>3765</v>
      </c>
      <c r="G376" s="832" t="s">
        <v>3766</v>
      </c>
      <c r="H376" s="849"/>
      <c r="I376" s="849"/>
      <c r="J376" s="832"/>
      <c r="K376" s="832"/>
      <c r="L376" s="849">
        <v>1</v>
      </c>
      <c r="M376" s="849">
        <v>10</v>
      </c>
      <c r="N376" s="832">
        <v>1</v>
      </c>
      <c r="O376" s="832">
        <v>10</v>
      </c>
      <c r="P376" s="849">
        <v>2</v>
      </c>
      <c r="Q376" s="849">
        <v>20</v>
      </c>
      <c r="R376" s="837">
        <v>2</v>
      </c>
      <c r="S376" s="850">
        <v>10</v>
      </c>
    </row>
    <row r="377" spans="1:19" ht="14.4" customHeight="1" x14ac:dyDescent="0.3">
      <c r="A377" s="831" t="s">
        <v>3735</v>
      </c>
      <c r="B377" s="832" t="s">
        <v>3736</v>
      </c>
      <c r="C377" s="832" t="s">
        <v>577</v>
      </c>
      <c r="D377" s="832" t="s">
        <v>1736</v>
      </c>
      <c r="E377" s="832" t="s">
        <v>3753</v>
      </c>
      <c r="F377" s="832" t="s">
        <v>3765</v>
      </c>
      <c r="G377" s="832" t="s">
        <v>3767</v>
      </c>
      <c r="H377" s="849"/>
      <c r="I377" s="849"/>
      <c r="J377" s="832"/>
      <c r="K377" s="832"/>
      <c r="L377" s="849"/>
      <c r="M377" s="849"/>
      <c r="N377" s="832"/>
      <c r="O377" s="832"/>
      <c r="P377" s="849">
        <v>1</v>
      </c>
      <c r="Q377" s="849">
        <v>10</v>
      </c>
      <c r="R377" s="837"/>
      <c r="S377" s="850">
        <v>10</v>
      </c>
    </row>
    <row r="378" spans="1:19" ht="14.4" customHeight="1" x14ac:dyDescent="0.3">
      <c r="A378" s="831" t="s">
        <v>3735</v>
      </c>
      <c r="B378" s="832" t="s">
        <v>3736</v>
      </c>
      <c r="C378" s="832" t="s">
        <v>577</v>
      </c>
      <c r="D378" s="832" t="s">
        <v>1736</v>
      </c>
      <c r="E378" s="832" t="s">
        <v>3753</v>
      </c>
      <c r="F378" s="832" t="s">
        <v>3787</v>
      </c>
      <c r="G378" s="832" t="s">
        <v>3788</v>
      </c>
      <c r="H378" s="849"/>
      <c r="I378" s="849"/>
      <c r="J378" s="832"/>
      <c r="K378" s="832"/>
      <c r="L378" s="849"/>
      <c r="M378" s="849"/>
      <c r="N378" s="832"/>
      <c r="O378" s="832"/>
      <c r="P378" s="849">
        <v>11</v>
      </c>
      <c r="Q378" s="849">
        <v>2772</v>
      </c>
      <c r="R378" s="837"/>
      <c r="S378" s="850">
        <v>252</v>
      </c>
    </row>
    <row r="379" spans="1:19" ht="14.4" customHeight="1" x14ac:dyDescent="0.3">
      <c r="A379" s="831" t="s">
        <v>3735</v>
      </c>
      <c r="B379" s="832" t="s">
        <v>3736</v>
      </c>
      <c r="C379" s="832" t="s">
        <v>577</v>
      </c>
      <c r="D379" s="832" t="s">
        <v>1736</v>
      </c>
      <c r="E379" s="832" t="s">
        <v>3753</v>
      </c>
      <c r="F379" s="832" t="s">
        <v>3787</v>
      </c>
      <c r="G379" s="832" t="s">
        <v>3789</v>
      </c>
      <c r="H379" s="849"/>
      <c r="I379" s="849"/>
      <c r="J379" s="832"/>
      <c r="K379" s="832"/>
      <c r="L379" s="849">
        <v>2</v>
      </c>
      <c r="M379" s="849">
        <v>502</v>
      </c>
      <c r="N379" s="832">
        <v>1</v>
      </c>
      <c r="O379" s="832">
        <v>251</v>
      </c>
      <c r="P379" s="849">
        <v>28</v>
      </c>
      <c r="Q379" s="849">
        <v>7056</v>
      </c>
      <c r="R379" s="837">
        <v>14.055776892430279</v>
      </c>
      <c r="S379" s="850">
        <v>252</v>
      </c>
    </row>
    <row r="380" spans="1:19" ht="14.4" customHeight="1" x14ac:dyDescent="0.3">
      <c r="A380" s="831" t="s">
        <v>3735</v>
      </c>
      <c r="B380" s="832" t="s">
        <v>3736</v>
      </c>
      <c r="C380" s="832" t="s">
        <v>577</v>
      </c>
      <c r="D380" s="832" t="s">
        <v>1736</v>
      </c>
      <c r="E380" s="832" t="s">
        <v>3753</v>
      </c>
      <c r="F380" s="832" t="s">
        <v>3790</v>
      </c>
      <c r="G380" s="832" t="s">
        <v>3791</v>
      </c>
      <c r="H380" s="849">
        <v>39</v>
      </c>
      <c r="I380" s="849">
        <v>4914</v>
      </c>
      <c r="J380" s="832">
        <v>0.82978723404255317</v>
      </c>
      <c r="K380" s="832">
        <v>126</v>
      </c>
      <c r="L380" s="849">
        <v>47</v>
      </c>
      <c r="M380" s="849">
        <v>5922</v>
      </c>
      <c r="N380" s="832">
        <v>1</v>
      </c>
      <c r="O380" s="832">
        <v>126</v>
      </c>
      <c r="P380" s="849">
        <v>25</v>
      </c>
      <c r="Q380" s="849">
        <v>3175</v>
      </c>
      <c r="R380" s="837">
        <v>0.53613644039175956</v>
      </c>
      <c r="S380" s="850">
        <v>127</v>
      </c>
    </row>
    <row r="381" spans="1:19" ht="14.4" customHeight="1" x14ac:dyDescent="0.3">
      <c r="A381" s="831" t="s">
        <v>3735</v>
      </c>
      <c r="B381" s="832" t="s">
        <v>3736</v>
      </c>
      <c r="C381" s="832" t="s">
        <v>577</v>
      </c>
      <c r="D381" s="832" t="s">
        <v>1736</v>
      </c>
      <c r="E381" s="832" t="s">
        <v>3753</v>
      </c>
      <c r="F381" s="832" t="s">
        <v>3790</v>
      </c>
      <c r="G381" s="832" t="s">
        <v>3792</v>
      </c>
      <c r="H381" s="849">
        <v>11</v>
      </c>
      <c r="I381" s="849">
        <v>1386</v>
      </c>
      <c r="J381" s="832">
        <v>0.2558139534883721</v>
      </c>
      <c r="K381" s="832">
        <v>126</v>
      </c>
      <c r="L381" s="849">
        <v>43</v>
      </c>
      <c r="M381" s="849">
        <v>5418</v>
      </c>
      <c r="N381" s="832">
        <v>1</v>
      </c>
      <c r="O381" s="832">
        <v>126</v>
      </c>
      <c r="P381" s="849"/>
      <c r="Q381" s="849"/>
      <c r="R381" s="837"/>
      <c r="S381" s="850"/>
    </row>
    <row r="382" spans="1:19" ht="14.4" customHeight="1" x14ac:dyDescent="0.3">
      <c r="A382" s="831" t="s">
        <v>3735</v>
      </c>
      <c r="B382" s="832" t="s">
        <v>3736</v>
      </c>
      <c r="C382" s="832" t="s">
        <v>577</v>
      </c>
      <c r="D382" s="832" t="s">
        <v>1736</v>
      </c>
      <c r="E382" s="832" t="s">
        <v>3753</v>
      </c>
      <c r="F382" s="832" t="s">
        <v>3802</v>
      </c>
      <c r="G382" s="832" t="s">
        <v>3803</v>
      </c>
      <c r="H382" s="849">
        <v>2</v>
      </c>
      <c r="I382" s="849">
        <v>1358</v>
      </c>
      <c r="J382" s="832"/>
      <c r="K382" s="832">
        <v>679</v>
      </c>
      <c r="L382" s="849"/>
      <c r="M382" s="849"/>
      <c r="N382" s="832"/>
      <c r="O382" s="832"/>
      <c r="P382" s="849">
        <v>1</v>
      </c>
      <c r="Q382" s="849">
        <v>680</v>
      </c>
      <c r="R382" s="837"/>
      <c r="S382" s="850">
        <v>680</v>
      </c>
    </row>
    <row r="383" spans="1:19" ht="14.4" customHeight="1" x14ac:dyDescent="0.3">
      <c r="A383" s="831" t="s">
        <v>3735</v>
      </c>
      <c r="B383" s="832" t="s">
        <v>3736</v>
      </c>
      <c r="C383" s="832" t="s">
        <v>577</v>
      </c>
      <c r="D383" s="832" t="s">
        <v>1736</v>
      </c>
      <c r="E383" s="832" t="s">
        <v>3753</v>
      </c>
      <c r="F383" s="832" t="s">
        <v>3808</v>
      </c>
      <c r="G383" s="832" t="s">
        <v>3809</v>
      </c>
      <c r="H383" s="849">
        <v>50</v>
      </c>
      <c r="I383" s="849">
        <v>1666.6799999999998</v>
      </c>
      <c r="J383" s="832">
        <v>0.54945736025213299</v>
      </c>
      <c r="K383" s="832">
        <v>33.333599999999997</v>
      </c>
      <c r="L383" s="849">
        <v>91</v>
      </c>
      <c r="M383" s="849">
        <v>3033.3199999999997</v>
      </c>
      <c r="N383" s="832">
        <v>1</v>
      </c>
      <c r="O383" s="832">
        <v>33.333186813186813</v>
      </c>
      <c r="P383" s="849">
        <v>61</v>
      </c>
      <c r="Q383" s="849">
        <v>2033.33</v>
      </c>
      <c r="R383" s="837">
        <v>0.6703315179407382</v>
      </c>
      <c r="S383" s="850">
        <v>33.333278688524587</v>
      </c>
    </row>
    <row r="384" spans="1:19" ht="14.4" customHeight="1" x14ac:dyDescent="0.3">
      <c r="A384" s="831" t="s">
        <v>3735</v>
      </c>
      <c r="B384" s="832" t="s">
        <v>3736</v>
      </c>
      <c r="C384" s="832" t="s">
        <v>577</v>
      </c>
      <c r="D384" s="832" t="s">
        <v>1736</v>
      </c>
      <c r="E384" s="832" t="s">
        <v>3753</v>
      </c>
      <c r="F384" s="832" t="s">
        <v>3808</v>
      </c>
      <c r="G384" s="832" t="s">
        <v>3810</v>
      </c>
      <c r="H384" s="849"/>
      <c r="I384" s="849"/>
      <c r="J384" s="832"/>
      <c r="K384" s="832"/>
      <c r="L384" s="849"/>
      <c r="M384" s="849"/>
      <c r="N384" s="832"/>
      <c r="O384" s="832"/>
      <c r="P384" s="849">
        <v>2</v>
      </c>
      <c r="Q384" s="849">
        <v>66.67</v>
      </c>
      <c r="R384" s="837"/>
      <c r="S384" s="850">
        <v>33.335000000000001</v>
      </c>
    </row>
    <row r="385" spans="1:19" ht="14.4" customHeight="1" x14ac:dyDescent="0.3">
      <c r="A385" s="831" t="s">
        <v>3735</v>
      </c>
      <c r="B385" s="832" t="s">
        <v>3736</v>
      </c>
      <c r="C385" s="832" t="s">
        <v>577</v>
      </c>
      <c r="D385" s="832" t="s">
        <v>1736</v>
      </c>
      <c r="E385" s="832" t="s">
        <v>3753</v>
      </c>
      <c r="F385" s="832" t="s">
        <v>3814</v>
      </c>
      <c r="G385" s="832" t="s">
        <v>3815</v>
      </c>
      <c r="H385" s="849"/>
      <c r="I385" s="849"/>
      <c r="J385" s="832"/>
      <c r="K385" s="832"/>
      <c r="L385" s="849">
        <v>1</v>
      </c>
      <c r="M385" s="849">
        <v>172</v>
      </c>
      <c r="N385" s="832">
        <v>1</v>
      </c>
      <c r="O385" s="832">
        <v>172</v>
      </c>
      <c r="P385" s="849">
        <v>2</v>
      </c>
      <c r="Q385" s="849">
        <v>344</v>
      </c>
      <c r="R385" s="837">
        <v>2</v>
      </c>
      <c r="S385" s="850">
        <v>172</v>
      </c>
    </row>
    <row r="386" spans="1:19" ht="14.4" customHeight="1" x14ac:dyDescent="0.3">
      <c r="A386" s="831" t="s">
        <v>3735</v>
      </c>
      <c r="B386" s="832" t="s">
        <v>3736</v>
      </c>
      <c r="C386" s="832" t="s">
        <v>577</v>
      </c>
      <c r="D386" s="832" t="s">
        <v>1736</v>
      </c>
      <c r="E386" s="832" t="s">
        <v>3753</v>
      </c>
      <c r="F386" s="832" t="s">
        <v>3814</v>
      </c>
      <c r="G386" s="832" t="s">
        <v>3816</v>
      </c>
      <c r="H386" s="849">
        <v>1</v>
      </c>
      <c r="I386" s="849">
        <v>172</v>
      </c>
      <c r="J386" s="832"/>
      <c r="K386" s="832">
        <v>172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 t="s">
        <v>3735</v>
      </c>
      <c r="B387" s="832" t="s">
        <v>3736</v>
      </c>
      <c r="C387" s="832" t="s">
        <v>577</v>
      </c>
      <c r="D387" s="832" t="s">
        <v>1736</v>
      </c>
      <c r="E387" s="832" t="s">
        <v>3753</v>
      </c>
      <c r="F387" s="832" t="s">
        <v>3817</v>
      </c>
      <c r="G387" s="832" t="s">
        <v>3818</v>
      </c>
      <c r="H387" s="849"/>
      <c r="I387" s="849"/>
      <c r="J387" s="832"/>
      <c r="K387" s="832"/>
      <c r="L387" s="849">
        <v>1</v>
      </c>
      <c r="M387" s="849">
        <v>37</v>
      </c>
      <c r="N387" s="832">
        <v>1</v>
      </c>
      <c r="O387" s="832">
        <v>37</v>
      </c>
      <c r="P387" s="849">
        <v>1</v>
      </c>
      <c r="Q387" s="849">
        <v>37</v>
      </c>
      <c r="R387" s="837">
        <v>1</v>
      </c>
      <c r="S387" s="850">
        <v>37</v>
      </c>
    </row>
    <row r="388" spans="1:19" ht="14.4" customHeight="1" x14ac:dyDescent="0.3">
      <c r="A388" s="831" t="s">
        <v>3735</v>
      </c>
      <c r="B388" s="832" t="s">
        <v>3736</v>
      </c>
      <c r="C388" s="832" t="s">
        <v>577</v>
      </c>
      <c r="D388" s="832" t="s">
        <v>1736</v>
      </c>
      <c r="E388" s="832" t="s">
        <v>3753</v>
      </c>
      <c r="F388" s="832" t="s">
        <v>3817</v>
      </c>
      <c r="G388" s="832" t="s">
        <v>3819</v>
      </c>
      <c r="H388" s="849"/>
      <c r="I388" s="849"/>
      <c r="J388" s="832"/>
      <c r="K388" s="832"/>
      <c r="L388" s="849"/>
      <c r="M388" s="849"/>
      <c r="N388" s="832"/>
      <c r="O388" s="832"/>
      <c r="P388" s="849">
        <v>2</v>
      </c>
      <c r="Q388" s="849">
        <v>74</v>
      </c>
      <c r="R388" s="837"/>
      <c r="S388" s="850">
        <v>37</v>
      </c>
    </row>
    <row r="389" spans="1:19" ht="14.4" customHeight="1" x14ac:dyDescent="0.3">
      <c r="A389" s="831" t="s">
        <v>3735</v>
      </c>
      <c r="B389" s="832" t="s">
        <v>3736</v>
      </c>
      <c r="C389" s="832" t="s">
        <v>577</v>
      </c>
      <c r="D389" s="832" t="s">
        <v>1736</v>
      </c>
      <c r="E389" s="832" t="s">
        <v>3753</v>
      </c>
      <c r="F389" s="832" t="s">
        <v>3820</v>
      </c>
      <c r="G389" s="832" t="s">
        <v>3821</v>
      </c>
      <c r="H389" s="849">
        <v>1</v>
      </c>
      <c r="I389" s="849">
        <v>86</v>
      </c>
      <c r="J389" s="832"/>
      <c r="K389" s="832">
        <v>86</v>
      </c>
      <c r="L389" s="849"/>
      <c r="M389" s="849"/>
      <c r="N389" s="832"/>
      <c r="O389" s="832"/>
      <c r="P389" s="849">
        <v>1</v>
      </c>
      <c r="Q389" s="849">
        <v>86</v>
      </c>
      <c r="R389" s="837"/>
      <c r="S389" s="850">
        <v>86</v>
      </c>
    </row>
    <row r="390" spans="1:19" ht="14.4" customHeight="1" x14ac:dyDescent="0.3">
      <c r="A390" s="831" t="s">
        <v>3735</v>
      </c>
      <c r="B390" s="832" t="s">
        <v>3736</v>
      </c>
      <c r="C390" s="832" t="s">
        <v>577</v>
      </c>
      <c r="D390" s="832" t="s">
        <v>1736</v>
      </c>
      <c r="E390" s="832" t="s">
        <v>3753</v>
      </c>
      <c r="F390" s="832" t="s">
        <v>3820</v>
      </c>
      <c r="G390" s="832" t="s">
        <v>3822</v>
      </c>
      <c r="H390" s="849"/>
      <c r="I390" s="849"/>
      <c r="J390" s="832"/>
      <c r="K390" s="832"/>
      <c r="L390" s="849">
        <v>1</v>
      </c>
      <c r="M390" s="849">
        <v>86</v>
      </c>
      <c r="N390" s="832">
        <v>1</v>
      </c>
      <c r="O390" s="832">
        <v>86</v>
      </c>
      <c r="P390" s="849"/>
      <c r="Q390" s="849"/>
      <c r="R390" s="837"/>
      <c r="S390" s="850"/>
    </row>
    <row r="391" spans="1:19" ht="14.4" customHeight="1" x14ac:dyDescent="0.3">
      <c r="A391" s="831" t="s">
        <v>3735</v>
      </c>
      <c r="B391" s="832" t="s">
        <v>3736</v>
      </c>
      <c r="C391" s="832" t="s">
        <v>577</v>
      </c>
      <c r="D391" s="832" t="s">
        <v>1736</v>
      </c>
      <c r="E391" s="832" t="s">
        <v>3753</v>
      </c>
      <c r="F391" s="832" t="s">
        <v>3828</v>
      </c>
      <c r="G391" s="832" t="s">
        <v>3830</v>
      </c>
      <c r="H391" s="849"/>
      <c r="I391" s="849"/>
      <c r="J391" s="832"/>
      <c r="K391" s="832"/>
      <c r="L391" s="849"/>
      <c r="M391" s="849"/>
      <c r="N391" s="832"/>
      <c r="O391" s="832"/>
      <c r="P391" s="849">
        <v>2</v>
      </c>
      <c r="Q391" s="849">
        <v>446</v>
      </c>
      <c r="R391" s="837"/>
      <c r="S391" s="850">
        <v>223</v>
      </c>
    </row>
    <row r="392" spans="1:19" ht="14.4" customHeight="1" x14ac:dyDescent="0.3">
      <c r="A392" s="831" t="s">
        <v>3735</v>
      </c>
      <c r="B392" s="832" t="s">
        <v>3736</v>
      </c>
      <c r="C392" s="832" t="s">
        <v>577</v>
      </c>
      <c r="D392" s="832" t="s">
        <v>1736</v>
      </c>
      <c r="E392" s="832" t="s">
        <v>3753</v>
      </c>
      <c r="F392" s="832" t="s">
        <v>3844</v>
      </c>
      <c r="G392" s="832" t="s">
        <v>3846</v>
      </c>
      <c r="H392" s="849"/>
      <c r="I392" s="849"/>
      <c r="J392" s="832"/>
      <c r="K392" s="832"/>
      <c r="L392" s="849"/>
      <c r="M392" s="849"/>
      <c r="N392" s="832"/>
      <c r="O392" s="832"/>
      <c r="P392" s="849">
        <v>3</v>
      </c>
      <c r="Q392" s="849">
        <v>348</v>
      </c>
      <c r="R392" s="837"/>
      <c r="S392" s="850">
        <v>116</v>
      </c>
    </row>
    <row r="393" spans="1:19" ht="14.4" customHeight="1" x14ac:dyDescent="0.3">
      <c r="A393" s="831" t="s">
        <v>3735</v>
      </c>
      <c r="B393" s="832" t="s">
        <v>3736</v>
      </c>
      <c r="C393" s="832" t="s">
        <v>577</v>
      </c>
      <c r="D393" s="832" t="s">
        <v>1736</v>
      </c>
      <c r="E393" s="832" t="s">
        <v>3753</v>
      </c>
      <c r="F393" s="832" t="s">
        <v>3849</v>
      </c>
      <c r="G393" s="832" t="s">
        <v>3851</v>
      </c>
      <c r="H393" s="849"/>
      <c r="I393" s="849"/>
      <c r="J393" s="832"/>
      <c r="K393" s="832"/>
      <c r="L393" s="849">
        <v>1</v>
      </c>
      <c r="M393" s="849">
        <v>183</v>
      </c>
      <c r="N393" s="832">
        <v>1</v>
      </c>
      <c r="O393" s="832">
        <v>183</v>
      </c>
      <c r="P393" s="849"/>
      <c r="Q393" s="849"/>
      <c r="R393" s="837"/>
      <c r="S393" s="850"/>
    </row>
    <row r="394" spans="1:19" ht="14.4" customHeight="1" x14ac:dyDescent="0.3">
      <c r="A394" s="831" t="s">
        <v>3735</v>
      </c>
      <c r="B394" s="832" t="s">
        <v>3736</v>
      </c>
      <c r="C394" s="832" t="s">
        <v>577</v>
      </c>
      <c r="D394" s="832" t="s">
        <v>1736</v>
      </c>
      <c r="E394" s="832" t="s">
        <v>3753</v>
      </c>
      <c r="F394" s="832" t="s">
        <v>3873</v>
      </c>
      <c r="G394" s="832" t="s">
        <v>3874</v>
      </c>
      <c r="H394" s="849">
        <v>2</v>
      </c>
      <c r="I394" s="849">
        <v>400</v>
      </c>
      <c r="J394" s="832"/>
      <c r="K394" s="832">
        <v>200</v>
      </c>
      <c r="L394" s="849"/>
      <c r="M394" s="849"/>
      <c r="N394" s="832"/>
      <c r="O394" s="832"/>
      <c r="P394" s="849">
        <v>2</v>
      </c>
      <c r="Q394" s="849">
        <v>402</v>
      </c>
      <c r="R394" s="837"/>
      <c r="S394" s="850">
        <v>201</v>
      </c>
    </row>
    <row r="395" spans="1:19" ht="14.4" customHeight="1" x14ac:dyDescent="0.3">
      <c r="A395" s="831" t="s">
        <v>3735</v>
      </c>
      <c r="B395" s="832" t="s">
        <v>3736</v>
      </c>
      <c r="C395" s="832" t="s">
        <v>577</v>
      </c>
      <c r="D395" s="832" t="s">
        <v>1736</v>
      </c>
      <c r="E395" s="832" t="s">
        <v>3753</v>
      </c>
      <c r="F395" s="832" t="s">
        <v>3873</v>
      </c>
      <c r="G395" s="832" t="s">
        <v>3875</v>
      </c>
      <c r="H395" s="849"/>
      <c r="I395" s="849"/>
      <c r="J395" s="832"/>
      <c r="K395" s="832"/>
      <c r="L395" s="849">
        <v>1</v>
      </c>
      <c r="M395" s="849">
        <v>200</v>
      </c>
      <c r="N395" s="832">
        <v>1</v>
      </c>
      <c r="O395" s="832">
        <v>200</v>
      </c>
      <c r="P395" s="849">
        <v>3</v>
      </c>
      <c r="Q395" s="849">
        <v>603</v>
      </c>
      <c r="R395" s="837">
        <v>3.0150000000000001</v>
      </c>
      <c r="S395" s="850">
        <v>201</v>
      </c>
    </row>
    <row r="396" spans="1:19" ht="14.4" customHeight="1" x14ac:dyDescent="0.3">
      <c r="A396" s="831" t="s">
        <v>3735</v>
      </c>
      <c r="B396" s="832" t="s">
        <v>3736</v>
      </c>
      <c r="C396" s="832" t="s">
        <v>577</v>
      </c>
      <c r="D396" s="832" t="s">
        <v>1737</v>
      </c>
      <c r="E396" s="832" t="s">
        <v>3737</v>
      </c>
      <c r="F396" s="832" t="s">
        <v>3738</v>
      </c>
      <c r="G396" s="832" t="s">
        <v>3739</v>
      </c>
      <c r="H396" s="849">
        <v>0.1</v>
      </c>
      <c r="I396" s="849">
        <v>15.1</v>
      </c>
      <c r="J396" s="832"/>
      <c r="K396" s="832">
        <v>151</v>
      </c>
      <c r="L396" s="849"/>
      <c r="M396" s="849"/>
      <c r="N396" s="832"/>
      <c r="O396" s="832"/>
      <c r="P396" s="849">
        <v>0.1</v>
      </c>
      <c r="Q396" s="849">
        <v>6.97</v>
      </c>
      <c r="R396" s="837"/>
      <c r="S396" s="850">
        <v>69.699999999999989</v>
      </c>
    </row>
    <row r="397" spans="1:19" ht="14.4" customHeight="1" x14ac:dyDescent="0.3">
      <c r="A397" s="831" t="s">
        <v>3735</v>
      </c>
      <c r="B397" s="832" t="s">
        <v>3736</v>
      </c>
      <c r="C397" s="832" t="s">
        <v>577</v>
      </c>
      <c r="D397" s="832" t="s">
        <v>1737</v>
      </c>
      <c r="E397" s="832" t="s">
        <v>3753</v>
      </c>
      <c r="F397" s="832" t="s">
        <v>3759</v>
      </c>
      <c r="G397" s="832" t="s">
        <v>3761</v>
      </c>
      <c r="H397" s="849"/>
      <c r="I397" s="849"/>
      <c r="J397" s="832"/>
      <c r="K397" s="832"/>
      <c r="L397" s="849"/>
      <c r="M397" s="849"/>
      <c r="N397" s="832"/>
      <c r="O397" s="832"/>
      <c r="P397" s="849">
        <v>4</v>
      </c>
      <c r="Q397" s="849">
        <v>332</v>
      </c>
      <c r="R397" s="837"/>
      <c r="S397" s="850">
        <v>83</v>
      </c>
    </row>
    <row r="398" spans="1:19" ht="14.4" customHeight="1" x14ac:dyDescent="0.3">
      <c r="A398" s="831" t="s">
        <v>3735</v>
      </c>
      <c r="B398" s="832" t="s">
        <v>3736</v>
      </c>
      <c r="C398" s="832" t="s">
        <v>577</v>
      </c>
      <c r="D398" s="832" t="s">
        <v>1737</v>
      </c>
      <c r="E398" s="832" t="s">
        <v>3753</v>
      </c>
      <c r="F398" s="832" t="s">
        <v>3762</v>
      </c>
      <c r="G398" s="832" t="s">
        <v>3763</v>
      </c>
      <c r="H398" s="849"/>
      <c r="I398" s="849"/>
      <c r="J398" s="832"/>
      <c r="K398" s="832"/>
      <c r="L398" s="849">
        <v>7</v>
      </c>
      <c r="M398" s="849">
        <v>259</v>
      </c>
      <c r="N398" s="832">
        <v>1</v>
      </c>
      <c r="O398" s="832">
        <v>37</v>
      </c>
      <c r="P398" s="849">
        <v>10</v>
      </c>
      <c r="Q398" s="849">
        <v>370</v>
      </c>
      <c r="R398" s="837">
        <v>1.4285714285714286</v>
      </c>
      <c r="S398" s="850">
        <v>37</v>
      </c>
    </row>
    <row r="399" spans="1:19" ht="14.4" customHeight="1" x14ac:dyDescent="0.3">
      <c r="A399" s="831" t="s">
        <v>3735</v>
      </c>
      <c r="B399" s="832" t="s">
        <v>3736</v>
      </c>
      <c r="C399" s="832" t="s">
        <v>577</v>
      </c>
      <c r="D399" s="832" t="s">
        <v>1737</v>
      </c>
      <c r="E399" s="832" t="s">
        <v>3753</v>
      </c>
      <c r="F399" s="832" t="s">
        <v>3762</v>
      </c>
      <c r="G399" s="832" t="s">
        <v>3764</v>
      </c>
      <c r="H399" s="849">
        <v>5</v>
      </c>
      <c r="I399" s="849">
        <v>185</v>
      </c>
      <c r="J399" s="832">
        <v>1.25</v>
      </c>
      <c r="K399" s="832">
        <v>37</v>
      </c>
      <c r="L399" s="849">
        <v>4</v>
      </c>
      <c r="M399" s="849">
        <v>148</v>
      </c>
      <c r="N399" s="832">
        <v>1</v>
      </c>
      <c r="O399" s="832">
        <v>37</v>
      </c>
      <c r="P399" s="849">
        <v>13</v>
      </c>
      <c r="Q399" s="849">
        <v>481</v>
      </c>
      <c r="R399" s="837">
        <v>3.25</v>
      </c>
      <c r="S399" s="850">
        <v>37</v>
      </c>
    </row>
    <row r="400" spans="1:19" ht="14.4" customHeight="1" x14ac:dyDescent="0.3">
      <c r="A400" s="831" t="s">
        <v>3735</v>
      </c>
      <c r="B400" s="832" t="s">
        <v>3736</v>
      </c>
      <c r="C400" s="832" t="s">
        <v>577</v>
      </c>
      <c r="D400" s="832" t="s">
        <v>1737</v>
      </c>
      <c r="E400" s="832" t="s">
        <v>3753</v>
      </c>
      <c r="F400" s="832" t="s">
        <v>3765</v>
      </c>
      <c r="G400" s="832" t="s">
        <v>3766</v>
      </c>
      <c r="H400" s="849">
        <v>7</v>
      </c>
      <c r="I400" s="849">
        <v>70</v>
      </c>
      <c r="J400" s="832"/>
      <c r="K400" s="832">
        <v>10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3735</v>
      </c>
      <c r="B401" s="832" t="s">
        <v>3736</v>
      </c>
      <c r="C401" s="832" t="s">
        <v>577</v>
      </c>
      <c r="D401" s="832" t="s">
        <v>1737</v>
      </c>
      <c r="E401" s="832" t="s">
        <v>3753</v>
      </c>
      <c r="F401" s="832" t="s">
        <v>3770</v>
      </c>
      <c r="G401" s="832" t="s">
        <v>3771</v>
      </c>
      <c r="H401" s="849"/>
      <c r="I401" s="849"/>
      <c r="J401" s="832"/>
      <c r="K401" s="832"/>
      <c r="L401" s="849">
        <v>1</v>
      </c>
      <c r="M401" s="849">
        <v>5</v>
      </c>
      <c r="N401" s="832">
        <v>1</v>
      </c>
      <c r="O401" s="832">
        <v>5</v>
      </c>
      <c r="P401" s="849"/>
      <c r="Q401" s="849"/>
      <c r="R401" s="837"/>
      <c r="S401" s="850"/>
    </row>
    <row r="402" spans="1:19" ht="14.4" customHeight="1" x14ac:dyDescent="0.3">
      <c r="A402" s="831" t="s">
        <v>3735</v>
      </c>
      <c r="B402" s="832" t="s">
        <v>3736</v>
      </c>
      <c r="C402" s="832" t="s">
        <v>577</v>
      </c>
      <c r="D402" s="832" t="s">
        <v>1737</v>
      </c>
      <c r="E402" s="832" t="s">
        <v>3753</v>
      </c>
      <c r="F402" s="832" t="s">
        <v>3787</v>
      </c>
      <c r="G402" s="832" t="s">
        <v>3788</v>
      </c>
      <c r="H402" s="849">
        <v>4</v>
      </c>
      <c r="I402" s="849">
        <v>1004</v>
      </c>
      <c r="J402" s="832">
        <v>0.5</v>
      </c>
      <c r="K402" s="832">
        <v>251</v>
      </c>
      <c r="L402" s="849">
        <v>8</v>
      </c>
      <c r="M402" s="849">
        <v>2008</v>
      </c>
      <c r="N402" s="832">
        <v>1</v>
      </c>
      <c r="O402" s="832">
        <v>251</v>
      </c>
      <c r="P402" s="849">
        <v>27</v>
      </c>
      <c r="Q402" s="849">
        <v>6804</v>
      </c>
      <c r="R402" s="837">
        <v>3.3884462151394423</v>
      </c>
      <c r="S402" s="850">
        <v>252</v>
      </c>
    </row>
    <row r="403" spans="1:19" ht="14.4" customHeight="1" x14ac:dyDescent="0.3">
      <c r="A403" s="831" t="s">
        <v>3735</v>
      </c>
      <c r="B403" s="832" t="s">
        <v>3736</v>
      </c>
      <c r="C403" s="832" t="s">
        <v>577</v>
      </c>
      <c r="D403" s="832" t="s">
        <v>1737</v>
      </c>
      <c r="E403" s="832" t="s">
        <v>3753</v>
      </c>
      <c r="F403" s="832" t="s">
        <v>3787</v>
      </c>
      <c r="G403" s="832" t="s">
        <v>3789</v>
      </c>
      <c r="H403" s="849">
        <v>7</v>
      </c>
      <c r="I403" s="849">
        <v>1757</v>
      </c>
      <c r="J403" s="832">
        <v>1</v>
      </c>
      <c r="K403" s="832">
        <v>251</v>
      </c>
      <c r="L403" s="849">
        <v>7</v>
      </c>
      <c r="M403" s="849">
        <v>1757</v>
      </c>
      <c r="N403" s="832">
        <v>1</v>
      </c>
      <c r="O403" s="832">
        <v>251</v>
      </c>
      <c r="P403" s="849">
        <v>36</v>
      </c>
      <c r="Q403" s="849">
        <v>9072</v>
      </c>
      <c r="R403" s="837">
        <v>5.1633466135458166</v>
      </c>
      <c r="S403" s="850">
        <v>252</v>
      </c>
    </row>
    <row r="404" spans="1:19" ht="14.4" customHeight="1" x14ac:dyDescent="0.3">
      <c r="A404" s="831" t="s">
        <v>3735</v>
      </c>
      <c r="B404" s="832" t="s">
        <v>3736</v>
      </c>
      <c r="C404" s="832" t="s">
        <v>577</v>
      </c>
      <c r="D404" s="832" t="s">
        <v>1737</v>
      </c>
      <c r="E404" s="832" t="s">
        <v>3753</v>
      </c>
      <c r="F404" s="832" t="s">
        <v>3790</v>
      </c>
      <c r="G404" s="832" t="s">
        <v>3791</v>
      </c>
      <c r="H404" s="849">
        <v>27</v>
      </c>
      <c r="I404" s="849">
        <v>3402</v>
      </c>
      <c r="J404" s="832">
        <v>0.87096774193548387</v>
      </c>
      <c r="K404" s="832">
        <v>126</v>
      </c>
      <c r="L404" s="849">
        <v>31</v>
      </c>
      <c r="M404" s="849">
        <v>3906</v>
      </c>
      <c r="N404" s="832">
        <v>1</v>
      </c>
      <c r="O404" s="832">
        <v>126</v>
      </c>
      <c r="P404" s="849">
        <v>27</v>
      </c>
      <c r="Q404" s="849">
        <v>3429</v>
      </c>
      <c r="R404" s="837">
        <v>0.87788018433179726</v>
      </c>
      <c r="S404" s="850">
        <v>127</v>
      </c>
    </row>
    <row r="405" spans="1:19" ht="14.4" customHeight="1" x14ac:dyDescent="0.3">
      <c r="A405" s="831" t="s">
        <v>3735</v>
      </c>
      <c r="B405" s="832" t="s">
        <v>3736</v>
      </c>
      <c r="C405" s="832" t="s">
        <v>577</v>
      </c>
      <c r="D405" s="832" t="s">
        <v>1737</v>
      </c>
      <c r="E405" s="832" t="s">
        <v>3753</v>
      </c>
      <c r="F405" s="832" t="s">
        <v>3790</v>
      </c>
      <c r="G405" s="832" t="s">
        <v>3792</v>
      </c>
      <c r="H405" s="849">
        <v>24</v>
      </c>
      <c r="I405" s="849">
        <v>3024</v>
      </c>
      <c r="J405" s="832">
        <v>0.70588235294117652</v>
      </c>
      <c r="K405" s="832">
        <v>126</v>
      </c>
      <c r="L405" s="849">
        <v>34</v>
      </c>
      <c r="M405" s="849">
        <v>4284</v>
      </c>
      <c r="N405" s="832">
        <v>1</v>
      </c>
      <c r="O405" s="832">
        <v>126</v>
      </c>
      <c r="P405" s="849">
        <v>6</v>
      </c>
      <c r="Q405" s="849">
        <v>762</v>
      </c>
      <c r="R405" s="837">
        <v>0.17787114845938376</v>
      </c>
      <c r="S405" s="850">
        <v>127</v>
      </c>
    </row>
    <row r="406" spans="1:19" ht="14.4" customHeight="1" x14ac:dyDescent="0.3">
      <c r="A406" s="831" t="s">
        <v>3735</v>
      </c>
      <c r="B406" s="832" t="s">
        <v>3736</v>
      </c>
      <c r="C406" s="832" t="s">
        <v>577</v>
      </c>
      <c r="D406" s="832" t="s">
        <v>1737</v>
      </c>
      <c r="E406" s="832" t="s">
        <v>3753</v>
      </c>
      <c r="F406" s="832" t="s">
        <v>3798</v>
      </c>
      <c r="G406" s="832" t="s">
        <v>3799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185</v>
      </c>
      <c r="R406" s="837"/>
      <c r="S406" s="850">
        <v>185</v>
      </c>
    </row>
    <row r="407" spans="1:19" ht="14.4" customHeight="1" x14ac:dyDescent="0.3">
      <c r="A407" s="831" t="s">
        <v>3735</v>
      </c>
      <c r="B407" s="832" t="s">
        <v>3736</v>
      </c>
      <c r="C407" s="832" t="s">
        <v>577</v>
      </c>
      <c r="D407" s="832" t="s">
        <v>1737</v>
      </c>
      <c r="E407" s="832" t="s">
        <v>3753</v>
      </c>
      <c r="F407" s="832" t="s">
        <v>3802</v>
      </c>
      <c r="G407" s="832" t="s">
        <v>3804</v>
      </c>
      <c r="H407" s="849"/>
      <c r="I407" s="849"/>
      <c r="J407" s="832"/>
      <c r="K407" s="832"/>
      <c r="L407" s="849"/>
      <c r="M407" s="849"/>
      <c r="N407" s="832"/>
      <c r="O407" s="832"/>
      <c r="P407" s="849">
        <v>1</v>
      </c>
      <c r="Q407" s="849">
        <v>680</v>
      </c>
      <c r="R407" s="837"/>
      <c r="S407" s="850">
        <v>680</v>
      </c>
    </row>
    <row r="408" spans="1:19" ht="14.4" customHeight="1" x14ac:dyDescent="0.3">
      <c r="A408" s="831" t="s">
        <v>3735</v>
      </c>
      <c r="B408" s="832" t="s">
        <v>3736</v>
      </c>
      <c r="C408" s="832" t="s">
        <v>577</v>
      </c>
      <c r="D408" s="832" t="s">
        <v>1737</v>
      </c>
      <c r="E408" s="832" t="s">
        <v>3753</v>
      </c>
      <c r="F408" s="832" t="s">
        <v>3808</v>
      </c>
      <c r="G408" s="832" t="s">
        <v>3809</v>
      </c>
      <c r="H408" s="849">
        <v>60</v>
      </c>
      <c r="I408" s="849">
        <v>2000.01</v>
      </c>
      <c r="J408" s="832">
        <v>0.78947867036667152</v>
      </c>
      <c r="K408" s="832">
        <v>33.333500000000001</v>
      </c>
      <c r="L408" s="849">
        <v>76</v>
      </c>
      <c r="M408" s="849">
        <v>2533.33</v>
      </c>
      <c r="N408" s="832">
        <v>1</v>
      </c>
      <c r="O408" s="832">
        <v>33.333289473684211</v>
      </c>
      <c r="P408" s="849">
        <v>95</v>
      </c>
      <c r="Q408" s="849">
        <v>3166.66</v>
      </c>
      <c r="R408" s="837">
        <v>1.2499990131565963</v>
      </c>
      <c r="S408" s="850">
        <v>33.333263157894734</v>
      </c>
    </row>
    <row r="409" spans="1:19" ht="14.4" customHeight="1" x14ac:dyDescent="0.3">
      <c r="A409" s="831" t="s">
        <v>3735</v>
      </c>
      <c r="B409" s="832" t="s">
        <v>3736</v>
      </c>
      <c r="C409" s="832" t="s">
        <v>577</v>
      </c>
      <c r="D409" s="832" t="s">
        <v>1737</v>
      </c>
      <c r="E409" s="832" t="s">
        <v>3753</v>
      </c>
      <c r="F409" s="832" t="s">
        <v>3808</v>
      </c>
      <c r="G409" s="832" t="s">
        <v>3810</v>
      </c>
      <c r="H409" s="849"/>
      <c r="I409" s="849"/>
      <c r="J409" s="832"/>
      <c r="K409" s="832"/>
      <c r="L409" s="849">
        <v>3</v>
      </c>
      <c r="M409" s="849">
        <v>100</v>
      </c>
      <c r="N409" s="832">
        <v>1</v>
      </c>
      <c r="O409" s="832">
        <v>33.333333333333336</v>
      </c>
      <c r="P409" s="849"/>
      <c r="Q409" s="849"/>
      <c r="R409" s="837"/>
      <c r="S409" s="850"/>
    </row>
    <row r="410" spans="1:19" ht="14.4" customHeight="1" x14ac:dyDescent="0.3">
      <c r="A410" s="831" t="s">
        <v>3735</v>
      </c>
      <c r="B410" s="832" t="s">
        <v>3736</v>
      </c>
      <c r="C410" s="832" t="s">
        <v>577</v>
      </c>
      <c r="D410" s="832" t="s">
        <v>1737</v>
      </c>
      <c r="E410" s="832" t="s">
        <v>3753</v>
      </c>
      <c r="F410" s="832" t="s">
        <v>3817</v>
      </c>
      <c r="G410" s="832" t="s">
        <v>3818</v>
      </c>
      <c r="H410" s="849">
        <v>2</v>
      </c>
      <c r="I410" s="849">
        <v>74</v>
      </c>
      <c r="J410" s="832">
        <v>0.33333333333333331</v>
      </c>
      <c r="K410" s="832">
        <v>37</v>
      </c>
      <c r="L410" s="849">
        <v>6</v>
      </c>
      <c r="M410" s="849">
        <v>222</v>
      </c>
      <c r="N410" s="832">
        <v>1</v>
      </c>
      <c r="O410" s="832">
        <v>37</v>
      </c>
      <c r="P410" s="849">
        <v>6</v>
      </c>
      <c r="Q410" s="849">
        <v>222</v>
      </c>
      <c r="R410" s="837">
        <v>1</v>
      </c>
      <c r="S410" s="850">
        <v>37</v>
      </c>
    </row>
    <row r="411" spans="1:19" ht="14.4" customHeight="1" x14ac:dyDescent="0.3">
      <c r="A411" s="831" t="s">
        <v>3735</v>
      </c>
      <c r="B411" s="832" t="s">
        <v>3736</v>
      </c>
      <c r="C411" s="832" t="s">
        <v>577</v>
      </c>
      <c r="D411" s="832" t="s">
        <v>1737</v>
      </c>
      <c r="E411" s="832" t="s">
        <v>3753</v>
      </c>
      <c r="F411" s="832" t="s">
        <v>3817</v>
      </c>
      <c r="G411" s="832" t="s">
        <v>3819</v>
      </c>
      <c r="H411" s="849">
        <v>6</v>
      </c>
      <c r="I411" s="849">
        <v>222</v>
      </c>
      <c r="J411" s="832">
        <v>0.75</v>
      </c>
      <c r="K411" s="832">
        <v>37</v>
      </c>
      <c r="L411" s="849">
        <v>8</v>
      </c>
      <c r="M411" s="849">
        <v>296</v>
      </c>
      <c r="N411" s="832">
        <v>1</v>
      </c>
      <c r="O411" s="832">
        <v>37</v>
      </c>
      <c r="P411" s="849">
        <v>3</v>
      </c>
      <c r="Q411" s="849">
        <v>111</v>
      </c>
      <c r="R411" s="837">
        <v>0.375</v>
      </c>
      <c r="S411" s="850">
        <v>37</v>
      </c>
    </row>
    <row r="412" spans="1:19" ht="14.4" customHeight="1" x14ac:dyDescent="0.3">
      <c r="A412" s="831" t="s">
        <v>3735</v>
      </c>
      <c r="B412" s="832" t="s">
        <v>3736</v>
      </c>
      <c r="C412" s="832" t="s">
        <v>577</v>
      </c>
      <c r="D412" s="832" t="s">
        <v>1737</v>
      </c>
      <c r="E412" s="832" t="s">
        <v>3753</v>
      </c>
      <c r="F412" s="832" t="s">
        <v>3820</v>
      </c>
      <c r="G412" s="832" t="s">
        <v>3822</v>
      </c>
      <c r="H412" s="849">
        <v>1</v>
      </c>
      <c r="I412" s="849">
        <v>86</v>
      </c>
      <c r="J412" s="832"/>
      <c r="K412" s="832">
        <v>86</v>
      </c>
      <c r="L412" s="849"/>
      <c r="M412" s="849"/>
      <c r="N412" s="832"/>
      <c r="O412" s="832"/>
      <c r="P412" s="849">
        <v>1</v>
      </c>
      <c r="Q412" s="849">
        <v>86</v>
      </c>
      <c r="R412" s="837"/>
      <c r="S412" s="850">
        <v>86</v>
      </c>
    </row>
    <row r="413" spans="1:19" ht="14.4" customHeight="1" x14ac:dyDescent="0.3">
      <c r="A413" s="831" t="s">
        <v>3735</v>
      </c>
      <c r="B413" s="832" t="s">
        <v>3736</v>
      </c>
      <c r="C413" s="832" t="s">
        <v>577</v>
      </c>
      <c r="D413" s="832" t="s">
        <v>1737</v>
      </c>
      <c r="E413" s="832" t="s">
        <v>3753</v>
      </c>
      <c r="F413" s="832" t="s">
        <v>3844</v>
      </c>
      <c r="G413" s="832" t="s">
        <v>3845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116</v>
      </c>
      <c r="R413" s="837"/>
      <c r="S413" s="850">
        <v>116</v>
      </c>
    </row>
    <row r="414" spans="1:19" ht="14.4" customHeight="1" x14ac:dyDescent="0.3">
      <c r="A414" s="831" t="s">
        <v>3735</v>
      </c>
      <c r="B414" s="832" t="s">
        <v>3736</v>
      </c>
      <c r="C414" s="832" t="s">
        <v>577</v>
      </c>
      <c r="D414" s="832" t="s">
        <v>1737</v>
      </c>
      <c r="E414" s="832" t="s">
        <v>3753</v>
      </c>
      <c r="F414" s="832" t="s">
        <v>3844</v>
      </c>
      <c r="G414" s="832" t="s">
        <v>3846</v>
      </c>
      <c r="H414" s="849"/>
      <c r="I414" s="849"/>
      <c r="J414" s="832"/>
      <c r="K414" s="832"/>
      <c r="L414" s="849"/>
      <c r="M414" s="849"/>
      <c r="N414" s="832"/>
      <c r="O414" s="832"/>
      <c r="P414" s="849">
        <v>4</v>
      </c>
      <c r="Q414" s="849">
        <v>464</v>
      </c>
      <c r="R414" s="837"/>
      <c r="S414" s="850">
        <v>116</v>
      </c>
    </row>
    <row r="415" spans="1:19" ht="14.4" customHeight="1" x14ac:dyDescent="0.3">
      <c r="A415" s="831" t="s">
        <v>3735</v>
      </c>
      <c r="B415" s="832" t="s">
        <v>3736</v>
      </c>
      <c r="C415" s="832" t="s">
        <v>577</v>
      </c>
      <c r="D415" s="832" t="s">
        <v>1737</v>
      </c>
      <c r="E415" s="832" t="s">
        <v>3753</v>
      </c>
      <c r="F415" s="832" t="s">
        <v>3866</v>
      </c>
      <c r="G415" s="832" t="s">
        <v>3868</v>
      </c>
      <c r="H415" s="849">
        <v>1</v>
      </c>
      <c r="I415" s="849">
        <v>120</v>
      </c>
      <c r="J415" s="832"/>
      <c r="K415" s="832">
        <v>120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3735</v>
      </c>
      <c r="B416" s="832" t="s">
        <v>3736</v>
      </c>
      <c r="C416" s="832" t="s">
        <v>577</v>
      </c>
      <c r="D416" s="832" t="s">
        <v>1738</v>
      </c>
      <c r="E416" s="832" t="s">
        <v>3737</v>
      </c>
      <c r="F416" s="832" t="s">
        <v>3738</v>
      </c>
      <c r="G416" s="832" t="s">
        <v>3739</v>
      </c>
      <c r="H416" s="849">
        <v>0.4</v>
      </c>
      <c r="I416" s="849">
        <v>60.4</v>
      </c>
      <c r="J416" s="832">
        <v>4</v>
      </c>
      <c r="K416" s="832">
        <v>151</v>
      </c>
      <c r="L416" s="849">
        <v>0.1</v>
      </c>
      <c r="M416" s="849">
        <v>15.1</v>
      </c>
      <c r="N416" s="832">
        <v>1</v>
      </c>
      <c r="O416" s="832">
        <v>151</v>
      </c>
      <c r="P416" s="849"/>
      <c r="Q416" s="849"/>
      <c r="R416" s="837"/>
      <c r="S416" s="850"/>
    </row>
    <row r="417" spans="1:19" ht="14.4" customHeight="1" x14ac:dyDescent="0.3">
      <c r="A417" s="831" t="s">
        <v>3735</v>
      </c>
      <c r="B417" s="832" t="s">
        <v>3736</v>
      </c>
      <c r="C417" s="832" t="s">
        <v>577</v>
      </c>
      <c r="D417" s="832" t="s">
        <v>1738</v>
      </c>
      <c r="E417" s="832" t="s">
        <v>3753</v>
      </c>
      <c r="F417" s="832" t="s">
        <v>3759</v>
      </c>
      <c r="G417" s="832" t="s">
        <v>3760</v>
      </c>
      <c r="H417" s="849">
        <v>2</v>
      </c>
      <c r="I417" s="849">
        <v>166</v>
      </c>
      <c r="J417" s="832">
        <v>0.5</v>
      </c>
      <c r="K417" s="832">
        <v>83</v>
      </c>
      <c r="L417" s="849">
        <v>4</v>
      </c>
      <c r="M417" s="849">
        <v>332</v>
      </c>
      <c r="N417" s="832">
        <v>1</v>
      </c>
      <c r="O417" s="832">
        <v>83</v>
      </c>
      <c r="P417" s="849"/>
      <c r="Q417" s="849"/>
      <c r="R417" s="837"/>
      <c r="S417" s="850"/>
    </row>
    <row r="418" spans="1:19" ht="14.4" customHeight="1" x14ac:dyDescent="0.3">
      <c r="A418" s="831" t="s">
        <v>3735</v>
      </c>
      <c r="B418" s="832" t="s">
        <v>3736</v>
      </c>
      <c r="C418" s="832" t="s">
        <v>577</v>
      </c>
      <c r="D418" s="832" t="s">
        <v>1738</v>
      </c>
      <c r="E418" s="832" t="s">
        <v>3753</v>
      </c>
      <c r="F418" s="832" t="s">
        <v>3759</v>
      </c>
      <c r="G418" s="832" t="s">
        <v>3761</v>
      </c>
      <c r="H418" s="849">
        <v>4</v>
      </c>
      <c r="I418" s="849">
        <v>332</v>
      </c>
      <c r="J418" s="832">
        <v>2</v>
      </c>
      <c r="K418" s="832">
        <v>83</v>
      </c>
      <c r="L418" s="849">
        <v>2</v>
      </c>
      <c r="M418" s="849">
        <v>166</v>
      </c>
      <c r="N418" s="832">
        <v>1</v>
      </c>
      <c r="O418" s="832">
        <v>83</v>
      </c>
      <c r="P418" s="849"/>
      <c r="Q418" s="849"/>
      <c r="R418" s="837"/>
      <c r="S418" s="850"/>
    </row>
    <row r="419" spans="1:19" ht="14.4" customHeight="1" x14ac:dyDescent="0.3">
      <c r="A419" s="831" t="s">
        <v>3735</v>
      </c>
      <c r="B419" s="832" t="s">
        <v>3736</v>
      </c>
      <c r="C419" s="832" t="s">
        <v>577</v>
      </c>
      <c r="D419" s="832" t="s">
        <v>1738</v>
      </c>
      <c r="E419" s="832" t="s">
        <v>3753</v>
      </c>
      <c r="F419" s="832" t="s">
        <v>3787</v>
      </c>
      <c r="G419" s="832" t="s">
        <v>3788</v>
      </c>
      <c r="H419" s="849">
        <v>1</v>
      </c>
      <c r="I419" s="849">
        <v>251</v>
      </c>
      <c r="J419" s="832"/>
      <c r="K419" s="832">
        <v>251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3735</v>
      </c>
      <c r="B420" s="832" t="s">
        <v>3736</v>
      </c>
      <c r="C420" s="832" t="s">
        <v>577</v>
      </c>
      <c r="D420" s="832" t="s">
        <v>1738</v>
      </c>
      <c r="E420" s="832" t="s">
        <v>3753</v>
      </c>
      <c r="F420" s="832" t="s">
        <v>3790</v>
      </c>
      <c r="G420" s="832" t="s">
        <v>3791</v>
      </c>
      <c r="H420" s="849">
        <v>5</v>
      </c>
      <c r="I420" s="849">
        <v>630</v>
      </c>
      <c r="J420" s="832">
        <v>1.25</v>
      </c>
      <c r="K420" s="832">
        <v>126</v>
      </c>
      <c r="L420" s="849">
        <v>4</v>
      </c>
      <c r="M420" s="849">
        <v>504</v>
      </c>
      <c r="N420" s="832">
        <v>1</v>
      </c>
      <c r="O420" s="832">
        <v>126</v>
      </c>
      <c r="P420" s="849"/>
      <c r="Q420" s="849"/>
      <c r="R420" s="837"/>
      <c r="S420" s="850"/>
    </row>
    <row r="421" spans="1:19" ht="14.4" customHeight="1" x14ac:dyDescent="0.3">
      <c r="A421" s="831" t="s">
        <v>3735</v>
      </c>
      <c r="B421" s="832" t="s">
        <v>3736</v>
      </c>
      <c r="C421" s="832" t="s">
        <v>577</v>
      </c>
      <c r="D421" s="832" t="s">
        <v>1738</v>
      </c>
      <c r="E421" s="832" t="s">
        <v>3753</v>
      </c>
      <c r="F421" s="832" t="s">
        <v>3790</v>
      </c>
      <c r="G421" s="832" t="s">
        <v>3792</v>
      </c>
      <c r="H421" s="849">
        <v>6</v>
      </c>
      <c r="I421" s="849">
        <v>756</v>
      </c>
      <c r="J421" s="832">
        <v>2</v>
      </c>
      <c r="K421" s="832">
        <v>126</v>
      </c>
      <c r="L421" s="849">
        <v>3</v>
      </c>
      <c r="M421" s="849">
        <v>378</v>
      </c>
      <c r="N421" s="832">
        <v>1</v>
      </c>
      <c r="O421" s="832">
        <v>126</v>
      </c>
      <c r="P421" s="849"/>
      <c r="Q421" s="849"/>
      <c r="R421" s="837"/>
      <c r="S421" s="850"/>
    </row>
    <row r="422" spans="1:19" ht="14.4" customHeight="1" x14ac:dyDescent="0.3">
      <c r="A422" s="831" t="s">
        <v>3735</v>
      </c>
      <c r="B422" s="832" t="s">
        <v>3736</v>
      </c>
      <c r="C422" s="832" t="s">
        <v>577</v>
      </c>
      <c r="D422" s="832" t="s">
        <v>1738</v>
      </c>
      <c r="E422" s="832" t="s">
        <v>3753</v>
      </c>
      <c r="F422" s="832" t="s">
        <v>3802</v>
      </c>
      <c r="G422" s="832" t="s">
        <v>3803</v>
      </c>
      <c r="H422" s="849">
        <v>1</v>
      </c>
      <c r="I422" s="849">
        <v>679</v>
      </c>
      <c r="J422" s="832"/>
      <c r="K422" s="832">
        <v>679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3735</v>
      </c>
      <c r="B423" s="832" t="s">
        <v>3736</v>
      </c>
      <c r="C423" s="832" t="s">
        <v>577</v>
      </c>
      <c r="D423" s="832" t="s">
        <v>1738</v>
      </c>
      <c r="E423" s="832" t="s">
        <v>3753</v>
      </c>
      <c r="F423" s="832" t="s">
        <v>3802</v>
      </c>
      <c r="G423" s="832" t="s">
        <v>3804</v>
      </c>
      <c r="H423" s="849">
        <v>2</v>
      </c>
      <c r="I423" s="849">
        <v>1358</v>
      </c>
      <c r="J423" s="832">
        <v>2</v>
      </c>
      <c r="K423" s="832">
        <v>679</v>
      </c>
      <c r="L423" s="849">
        <v>1</v>
      </c>
      <c r="M423" s="849">
        <v>679</v>
      </c>
      <c r="N423" s="832">
        <v>1</v>
      </c>
      <c r="O423" s="832">
        <v>679</v>
      </c>
      <c r="P423" s="849"/>
      <c r="Q423" s="849"/>
      <c r="R423" s="837"/>
      <c r="S423" s="850"/>
    </row>
    <row r="424" spans="1:19" ht="14.4" customHeight="1" x14ac:dyDescent="0.3">
      <c r="A424" s="831" t="s">
        <v>3735</v>
      </c>
      <c r="B424" s="832" t="s">
        <v>3736</v>
      </c>
      <c r="C424" s="832" t="s">
        <v>577</v>
      </c>
      <c r="D424" s="832" t="s">
        <v>1738</v>
      </c>
      <c r="E424" s="832" t="s">
        <v>3753</v>
      </c>
      <c r="F424" s="832" t="s">
        <v>3808</v>
      </c>
      <c r="G424" s="832" t="s">
        <v>3809</v>
      </c>
      <c r="H424" s="849">
        <v>11</v>
      </c>
      <c r="I424" s="849">
        <v>366.67</v>
      </c>
      <c r="J424" s="832">
        <v>1.5714653066472377</v>
      </c>
      <c r="K424" s="832">
        <v>33.333636363636366</v>
      </c>
      <c r="L424" s="849">
        <v>7</v>
      </c>
      <c r="M424" s="849">
        <v>233.33</v>
      </c>
      <c r="N424" s="832">
        <v>1</v>
      </c>
      <c r="O424" s="832">
        <v>33.332857142857144</v>
      </c>
      <c r="P424" s="849"/>
      <c r="Q424" s="849"/>
      <c r="R424" s="837"/>
      <c r="S424" s="850"/>
    </row>
    <row r="425" spans="1:19" ht="14.4" customHeight="1" x14ac:dyDescent="0.3">
      <c r="A425" s="831" t="s">
        <v>3735</v>
      </c>
      <c r="B425" s="832" t="s">
        <v>3736</v>
      </c>
      <c r="C425" s="832" t="s">
        <v>577</v>
      </c>
      <c r="D425" s="832" t="s">
        <v>1738</v>
      </c>
      <c r="E425" s="832" t="s">
        <v>3753</v>
      </c>
      <c r="F425" s="832" t="s">
        <v>3820</v>
      </c>
      <c r="G425" s="832" t="s">
        <v>3821</v>
      </c>
      <c r="H425" s="849">
        <v>2</v>
      </c>
      <c r="I425" s="849">
        <v>172</v>
      </c>
      <c r="J425" s="832"/>
      <c r="K425" s="832">
        <v>86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3735</v>
      </c>
      <c r="B426" s="832" t="s">
        <v>3736</v>
      </c>
      <c r="C426" s="832" t="s">
        <v>577</v>
      </c>
      <c r="D426" s="832" t="s">
        <v>1738</v>
      </c>
      <c r="E426" s="832" t="s">
        <v>3753</v>
      </c>
      <c r="F426" s="832" t="s">
        <v>3820</v>
      </c>
      <c r="G426" s="832" t="s">
        <v>3822</v>
      </c>
      <c r="H426" s="849">
        <v>2</v>
      </c>
      <c r="I426" s="849">
        <v>172</v>
      </c>
      <c r="J426" s="832">
        <v>2</v>
      </c>
      <c r="K426" s="832">
        <v>86</v>
      </c>
      <c r="L426" s="849">
        <v>1</v>
      </c>
      <c r="M426" s="849">
        <v>86</v>
      </c>
      <c r="N426" s="832">
        <v>1</v>
      </c>
      <c r="O426" s="832">
        <v>86</v>
      </c>
      <c r="P426" s="849"/>
      <c r="Q426" s="849"/>
      <c r="R426" s="837"/>
      <c r="S426" s="850"/>
    </row>
    <row r="427" spans="1:19" ht="14.4" customHeight="1" x14ac:dyDescent="0.3">
      <c r="A427" s="831" t="s">
        <v>3735</v>
      </c>
      <c r="B427" s="832" t="s">
        <v>3736</v>
      </c>
      <c r="C427" s="832" t="s">
        <v>577</v>
      </c>
      <c r="D427" s="832" t="s">
        <v>1738</v>
      </c>
      <c r="E427" s="832" t="s">
        <v>3753</v>
      </c>
      <c r="F427" s="832" t="s">
        <v>3836</v>
      </c>
      <c r="G427" s="832" t="s">
        <v>3837</v>
      </c>
      <c r="H427" s="849">
        <v>1</v>
      </c>
      <c r="I427" s="849">
        <v>1063</v>
      </c>
      <c r="J427" s="832"/>
      <c r="K427" s="832">
        <v>1063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3735</v>
      </c>
      <c r="B428" s="832" t="s">
        <v>3736</v>
      </c>
      <c r="C428" s="832" t="s">
        <v>577</v>
      </c>
      <c r="D428" s="832" t="s">
        <v>3729</v>
      </c>
      <c r="E428" s="832" t="s">
        <v>3753</v>
      </c>
      <c r="F428" s="832" t="s">
        <v>3762</v>
      </c>
      <c r="G428" s="832" t="s">
        <v>3764</v>
      </c>
      <c r="H428" s="849"/>
      <c r="I428" s="849"/>
      <c r="J428" s="832"/>
      <c r="K428" s="832"/>
      <c r="L428" s="849"/>
      <c r="M428" s="849"/>
      <c r="N428" s="832"/>
      <c r="O428" s="832"/>
      <c r="P428" s="849">
        <v>1</v>
      </c>
      <c r="Q428" s="849">
        <v>37</v>
      </c>
      <c r="R428" s="837"/>
      <c r="S428" s="850">
        <v>37</v>
      </c>
    </row>
    <row r="429" spans="1:19" ht="14.4" customHeight="1" x14ac:dyDescent="0.3">
      <c r="A429" s="831" t="s">
        <v>3735</v>
      </c>
      <c r="B429" s="832" t="s">
        <v>3736</v>
      </c>
      <c r="C429" s="832" t="s">
        <v>577</v>
      </c>
      <c r="D429" s="832" t="s">
        <v>1739</v>
      </c>
      <c r="E429" s="832" t="s">
        <v>3749</v>
      </c>
      <c r="F429" s="832" t="s">
        <v>3750</v>
      </c>
      <c r="G429" s="832" t="s">
        <v>3751</v>
      </c>
      <c r="H429" s="849"/>
      <c r="I429" s="849"/>
      <c r="J429" s="832"/>
      <c r="K429" s="832"/>
      <c r="L429" s="849">
        <v>1</v>
      </c>
      <c r="M429" s="849">
        <v>162.80000000000001</v>
      </c>
      <c r="N429" s="832">
        <v>1</v>
      </c>
      <c r="O429" s="832">
        <v>162.80000000000001</v>
      </c>
      <c r="P429" s="849"/>
      <c r="Q429" s="849"/>
      <c r="R429" s="837"/>
      <c r="S429" s="850"/>
    </row>
    <row r="430" spans="1:19" ht="14.4" customHeight="1" x14ac:dyDescent="0.3">
      <c r="A430" s="831" t="s">
        <v>3735</v>
      </c>
      <c r="B430" s="832" t="s">
        <v>3736</v>
      </c>
      <c r="C430" s="832" t="s">
        <v>577</v>
      </c>
      <c r="D430" s="832" t="s">
        <v>1739</v>
      </c>
      <c r="E430" s="832" t="s">
        <v>3753</v>
      </c>
      <c r="F430" s="832" t="s">
        <v>3759</v>
      </c>
      <c r="G430" s="832" t="s">
        <v>3760</v>
      </c>
      <c r="H430" s="849"/>
      <c r="I430" s="849"/>
      <c r="J430" s="832"/>
      <c r="K430" s="832"/>
      <c r="L430" s="849"/>
      <c r="M430" s="849"/>
      <c r="N430" s="832"/>
      <c r="O430" s="832"/>
      <c r="P430" s="849">
        <v>2</v>
      </c>
      <c r="Q430" s="849">
        <v>166</v>
      </c>
      <c r="R430" s="837"/>
      <c r="S430" s="850">
        <v>83</v>
      </c>
    </row>
    <row r="431" spans="1:19" ht="14.4" customHeight="1" x14ac:dyDescent="0.3">
      <c r="A431" s="831" t="s">
        <v>3735</v>
      </c>
      <c r="B431" s="832" t="s">
        <v>3736</v>
      </c>
      <c r="C431" s="832" t="s">
        <v>577</v>
      </c>
      <c r="D431" s="832" t="s">
        <v>1739</v>
      </c>
      <c r="E431" s="832" t="s">
        <v>3753</v>
      </c>
      <c r="F431" s="832" t="s">
        <v>3759</v>
      </c>
      <c r="G431" s="832" t="s">
        <v>3761</v>
      </c>
      <c r="H431" s="849"/>
      <c r="I431" s="849"/>
      <c r="J431" s="832"/>
      <c r="K431" s="832"/>
      <c r="L431" s="849"/>
      <c r="M431" s="849"/>
      <c r="N431" s="832"/>
      <c r="O431" s="832"/>
      <c r="P431" s="849">
        <v>3</v>
      </c>
      <c r="Q431" s="849">
        <v>249</v>
      </c>
      <c r="R431" s="837"/>
      <c r="S431" s="850">
        <v>83</v>
      </c>
    </row>
    <row r="432" spans="1:19" ht="14.4" customHeight="1" x14ac:dyDescent="0.3">
      <c r="A432" s="831" t="s">
        <v>3735</v>
      </c>
      <c r="B432" s="832" t="s">
        <v>3736</v>
      </c>
      <c r="C432" s="832" t="s">
        <v>577</v>
      </c>
      <c r="D432" s="832" t="s">
        <v>1739</v>
      </c>
      <c r="E432" s="832" t="s">
        <v>3753</v>
      </c>
      <c r="F432" s="832" t="s">
        <v>3762</v>
      </c>
      <c r="G432" s="832" t="s">
        <v>3763</v>
      </c>
      <c r="H432" s="849">
        <v>1</v>
      </c>
      <c r="I432" s="849">
        <v>37</v>
      </c>
      <c r="J432" s="832">
        <v>0.5</v>
      </c>
      <c r="K432" s="832">
        <v>37</v>
      </c>
      <c r="L432" s="849">
        <v>2</v>
      </c>
      <c r="M432" s="849">
        <v>74</v>
      </c>
      <c r="N432" s="832">
        <v>1</v>
      </c>
      <c r="O432" s="832">
        <v>37</v>
      </c>
      <c r="P432" s="849">
        <v>4</v>
      </c>
      <c r="Q432" s="849">
        <v>148</v>
      </c>
      <c r="R432" s="837">
        <v>2</v>
      </c>
      <c r="S432" s="850">
        <v>37</v>
      </c>
    </row>
    <row r="433" spans="1:19" ht="14.4" customHeight="1" x14ac:dyDescent="0.3">
      <c r="A433" s="831" t="s">
        <v>3735</v>
      </c>
      <c r="B433" s="832" t="s">
        <v>3736</v>
      </c>
      <c r="C433" s="832" t="s">
        <v>577</v>
      </c>
      <c r="D433" s="832" t="s">
        <v>1739</v>
      </c>
      <c r="E433" s="832" t="s">
        <v>3753</v>
      </c>
      <c r="F433" s="832" t="s">
        <v>3762</v>
      </c>
      <c r="G433" s="832" t="s">
        <v>3764</v>
      </c>
      <c r="H433" s="849">
        <v>1</v>
      </c>
      <c r="I433" s="849">
        <v>37</v>
      </c>
      <c r="J433" s="832">
        <v>0.5</v>
      </c>
      <c r="K433" s="832">
        <v>37</v>
      </c>
      <c r="L433" s="849">
        <v>2</v>
      </c>
      <c r="M433" s="849">
        <v>74</v>
      </c>
      <c r="N433" s="832">
        <v>1</v>
      </c>
      <c r="O433" s="832">
        <v>37</v>
      </c>
      <c r="P433" s="849">
        <v>5</v>
      </c>
      <c r="Q433" s="849">
        <v>185</v>
      </c>
      <c r="R433" s="837">
        <v>2.5</v>
      </c>
      <c r="S433" s="850">
        <v>37</v>
      </c>
    </row>
    <row r="434" spans="1:19" ht="14.4" customHeight="1" x14ac:dyDescent="0.3">
      <c r="A434" s="831" t="s">
        <v>3735</v>
      </c>
      <c r="B434" s="832" t="s">
        <v>3736</v>
      </c>
      <c r="C434" s="832" t="s">
        <v>577</v>
      </c>
      <c r="D434" s="832" t="s">
        <v>1739</v>
      </c>
      <c r="E434" s="832" t="s">
        <v>3753</v>
      </c>
      <c r="F434" s="832" t="s">
        <v>3765</v>
      </c>
      <c r="G434" s="832" t="s">
        <v>3766</v>
      </c>
      <c r="H434" s="849">
        <v>43</v>
      </c>
      <c r="I434" s="849">
        <v>430</v>
      </c>
      <c r="J434" s="832">
        <v>1.6538461538461537</v>
      </c>
      <c r="K434" s="832">
        <v>10</v>
      </c>
      <c r="L434" s="849">
        <v>26</v>
      </c>
      <c r="M434" s="849">
        <v>260</v>
      </c>
      <c r="N434" s="832">
        <v>1</v>
      </c>
      <c r="O434" s="832">
        <v>10</v>
      </c>
      <c r="P434" s="849">
        <v>46</v>
      </c>
      <c r="Q434" s="849">
        <v>460</v>
      </c>
      <c r="R434" s="837">
        <v>1.7692307692307692</v>
      </c>
      <c r="S434" s="850">
        <v>10</v>
      </c>
    </row>
    <row r="435" spans="1:19" ht="14.4" customHeight="1" x14ac:dyDescent="0.3">
      <c r="A435" s="831" t="s">
        <v>3735</v>
      </c>
      <c r="B435" s="832" t="s">
        <v>3736</v>
      </c>
      <c r="C435" s="832" t="s">
        <v>577</v>
      </c>
      <c r="D435" s="832" t="s">
        <v>1739</v>
      </c>
      <c r="E435" s="832" t="s">
        <v>3753</v>
      </c>
      <c r="F435" s="832" t="s">
        <v>3787</v>
      </c>
      <c r="G435" s="832" t="s">
        <v>3788</v>
      </c>
      <c r="H435" s="849">
        <v>1</v>
      </c>
      <c r="I435" s="849">
        <v>251</v>
      </c>
      <c r="J435" s="832">
        <v>0.125</v>
      </c>
      <c r="K435" s="832">
        <v>251</v>
      </c>
      <c r="L435" s="849">
        <v>8</v>
      </c>
      <c r="M435" s="849">
        <v>2008</v>
      </c>
      <c r="N435" s="832">
        <v>1</v>
      </c>
      <c r="O435" s="832">
        <v>251</v>
      </c>
      <c r="P435" s="849">
        <v>21</v>
      </c>
      <c r="Q435" s="849">
        <v>5292</v>
      </c>
      <c r="R435" s="837">
        <v>2.6354581673306772</v>
      </c>
      <c r="S435" s="850">
        <v>252</v>
      </c>
    </row>
    <row r="436" spans="1:19" ht="14.4" customHeight="1" x14ac:dyDescent="0.3">
      <c r="A436" s="831" t="s">
        <v>3735</v>
      </c>
      <c r="B436" s="832" t="s">
        <v>3736</v>
      </c>
      <c r="C436" s="832" t="s">
        <v>577</v>
      </c>
      <c r="D436" s="832" t="s">
        <v>1739</v>
      </c>
      <c r="E436" s="832" t="s">
        <v>3753</v>
      </c>
      <c r="F436" s="832" t="s">
        <v>3787</v>
      </c>
      <c r="G436" s="832" t="s">
        <v>3789</v>
      </c>
      <c r="H436" s="849">
        <v>17</v>
      </c>
      <c r="I436" s="849">
        <v>4267</v>
      </c>
      <c r="J436" s="832">
        <v>1.7</v>
      </c>
      <c r="K436" s="832">
        <v>251</v>
      </c>
      <c r="L436" s="849">
        <v>10</v>
      </c>
      <c r="M436" s="849">
        <v>2510</v>
      </c>
      <c r="N436" s="832">
        <v>1</v>
      </c>
      <c r="O436" s="832">
        <v>251</v>
      </c>
      <c r="P436" s="849">
        <v>50</v>
      </c>
      <c r="Q436" s="849">
        <v>12600</v>
      </c>
      <c r="R436" s="837">
        <v>5.0199203187250996</v>
      </c>
      <c r="S436" s="850">
        <v>252</v>
      </c>
    </row>
    <row r="437" spans="1:19" ht="14.4" customHeight="1" x14ac:dyDescent="0.3">
      <c r="A437" s="831" t="s">
        <v>3735</v>
      </c>
      <c r="B437" s="832" t="s">
        <v>3736</v>
      </c>
      <c r="C437" s="832" t="s">
        <v>577</v>
      </c>
      <c r="D437" s="832" t="s">
        <v>1739</v>
      </c>
      <c r="E437" s="832" t="s">
        <v>3753</v>
      </c>
      <c r="F437" s="832" t="s">
        <v>3790</v>
      </c>
      <c r="G437" s="832" t="s">
        <v>3791</v>
      </c>
      <c r="H437" s="849">
        <v>53</v>
      </c>
      <c r="I437" s="849">
        <v>6678</v>
      </c>
      <c r="J437" s="832">
        <v>0.9464285714285714</v>
      </c>
      <c r="K437" s="832">
        <v>126</v>
      </c>
      <c r="L437" s="849">
        <v>56</v>
      </c>
      <c r="M437" s="849">
        <v>7056</v>
      </c>
      <c r="N437" s="832">
        <v>1</v>
      </c>
      <c r="O437" s="832">
        <v>126</v>
      </c>
      <c r="P437" s="849">
        <v>44</v>
      </c>
      <c r="Q437" s="849">
        <v>5588</v>
      </c>
      <c r="R437" s="837">
        <v>0.79195011337868482</v>
      </c>
      <c r="S437" s="850">
        <v>127</v>
      </c>
    </row>
    <row r="438" spans="1:19" ht="14.4" customHeight="1" x14ac:dyDescent="0.3">
      <c r="A438" s="831" t="s">
        <v>3735</v>
      </c>
      <c r="B438" s="832" t="s">
        <v>3736</v>
      </c>
      <c r="C438" s="832" t="s">
        <v>577</v>
      </c>
      <c r="D438" s="832" t="s">
        <v>1739</v>
      </c>
      <c r="E438" s="832" t="s">
        <v>3753</v>
      </c>
      <c r="F438" s="832" t="s">
        <v>3790</v>
      </c>
      <c r="G438" s="832" t="s">
        <v>3792</v>
      </c>
      <c r="H438" s="849">
        <v>48</v>
      </c>
      <c r="I438" s="849">
        <v>6048</v>
      </c>
      <c r="J438" s="832">
        <v>0.92307692307692313</v>
      </c>
      <c r="K438" s="832">
        <v>126</v>
      </c>
      <c r="L438" s="849">
        <v>52</v>
      </c>
      <c r="M438" s="849">
        <v>6552</v>
      </c>
      <c r="N438" s="832">
        <v>1</v>
      </c>
      <c r="O438" s="832">
        <v>126</v>
      </c>
      <c r="P438" s="849">
        <v>3</v>
      </c>
      <c r="Q438" s="849">
        <v>381</v>
      </c>
      <c r="R438" s="837">
        <v>5.8150183150183152E-2</v>
      </c>
      <c r="S438" s="850">
        <v>127</v>
      </c>
    </row>
    <row r="439" spans="1:19" ht="14.4" customHeight="1" x14ac:dyDescent="0.3">
      <c r="A439" s="831" t="s">
        <v>3735</v>
      </c>
      <c r="B439" s="832" t="s">
        <v>3736</v>
      </c>
      <c r="C439" s="832" t="s">
        <v>577</v>
      </c>
      <c r="D439" s="832" t="s">
        <v>1739</v>
      </c>
      <c r="E439" s="832" t="s">
        <v>3753</v>
      </c>
      <c r="F439" s="832" t="s">
        <v>3808</v>
      </c>
      <c r="G439" s="832" t="s">
        <v>3809</v>
      </c>
      <c r="H439" s="849">
        <v>117</v>
      </c>
      <c r="I439" s="849">
        <v>3900</v>
      </c>
      <c r="J439" s="832">
        <v>0.9285692176923388</v>
      </c>
      <c r="K439" s="832">
        <v>33.333333333333336</v>
      </c>
      <c r="L439" s="849">
        <v>126</v>
      </c>
      <c r="M439" s="849">
        <v>4200.01</v>
      </c>
      <c r="N439" s="832">
        <v>1</v>
      </c>
      <c r="O439" s="832">
        <v>33.333412698412701</v>
      </c>
      <c r="P439" s="849">
        <v>118</v>
      </c>
      <c r="Q439" s="849">
        <v>3933.34</v>
      </c>
      <c r="R439" s="837">
        <v>0.93650729403025235</v>
      </c>
      <c r="S439" s="850">
        <v>33.333389830508473</v>
      </c>
    </row>
    <row r="440" spans="1:19" ht="14.4" customHeight="1" x14ac:dyDescent="0.3">
      <c r="A440" s="831" t="s">
        <v>3735</v>
      </c>
      <c r="B440" s="832" t="s">
        <v>3736</v>
      </c>
      <c r="C440" s="832" t="s">
        <v>577</v>
      </c>
      <c r="D440" s="832" t="s">
        <v>1739</v>
      </c>
      <c r="E440" s="832" t="s">
        <v>3753</v>
      </c>
      <c r="F440" s="832" t="s">
        <v>3808</v>
      </c>
      <c r="G440" s="832" t="s">
        <v>3810</v>
      </c>
      <c r="H440" s="849">
        <v>4</v>
      </c>
      <c r="I440" s="849">
        <v>133.32999999999998</v>
      </c>
      <c r="J440" s="832"/>
      <c r="K440" s="832">
        <v>33.332499999999996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 t="s">
        <v>3735</v>
      </c>
      <c r="B441" s="832" t="s">
        <v>3736</v>
      </c>
      <c r="C441" s="832" t="s">
        <v>577</v>
      </c>
      <c r="D441" s="832" t="s">
        <v>1739</v>
      </c>
      <c r="E441" s="832" t="s">
        <v>3753</v>
      </c>
      <c r="F441" s="832" t="s">
        <v>3814</v>
      </c>
      <c r="G441" s="832" t="s">
        <v>3815</v>
      </c>
      <c r="H441" s="849">
        <v>2</v>
      </c>
      <c r="I441" s="849">
        <v>344</v>
      </c>
      <c r="J441" s="832"/>
      <c r="K441" s="832">
        <v>172</v>
      </c>
      <c r="L441" s="849"/>
      <c r="M441" s="849"/>
      <c r="N441" s="832"/>
      <c r="O441" s="832"/>
      <c r="P441" s="849">
        <v>1</v>
      </c>
      <c r="Q441" s="849">
        <v>172</v>
      </c>
      <c r="R441" s="837"/>
      <c r="S441" s="850">
        <v>172</v>
      </c>
    </row>
    <row r="442" spans="1:19" ht="14.4" customHeight="1" x14ac:dyDescent="0.3">
      <c r="A442" s="831" t="s">
        <v>3735</v>
      </c>
      <c r="B442" s="832" t="s">
        <v>3736</v>
      </c>
      <c r="C442" s="832" t="s">
        <v>577</v>
      </c>
      <c r="D442" s="832" t="s">
        <v>1739</v>
      </c>
      <c r="E442" s="832" t="s">
        <v>3753</v>
      </c>
      <c r="F442" s="832" t="s">
        <v>3814</v>
      </c>
      <c r="G442" s="832" t="s">
        <v>3816</v>
      </c>
      <c r="H442" s="849">
        <v>2</v>
      </c>
      <c r="I442" s="849">
        <v>344</v>
      </c>
      <c r="J442" s="832">
        <v>2</v>
      </c>
      <c r="K442" s="832">
        <v>172</v>
      </c>
      <c r="L442" s="849">
        <v>1</v>
      </c>
      <c r="M442" s="849">
        <v>172</v>
      </c>
      <c r="N442" s="832">
        <v>1</v>
      </c>
      <c r="O442" s="832">
        <v>172</v>
      </c>
      <c r="P442" s="849">
        <v>1</v>
      </c>
      <c r="Q442" s="849">
        <v>172</v>
      </c>
      <c r="R442" s="837">
        <v>1</v>
      </c>
      <c r="S442" s="850">
        <v>172</v>
      </c>
    </row>
    <row r="443" spans="1:19" ht="14.4" customHeight="1" x14ac:dyDescent="0.3">
      <c r="A443" s="831" t="s">
        <v>3735</v>
      </c>
      <c r="B443" s="832" t="s">
        <v>3736</v>
      </c>
      <c r="C443" s="832" t="s">
        <v>577</v>
      </c>
      <c r="D443" s="832" t="s">
        <v>1739</v>
      </c>
      <c r="E443" s="832" t="s">
        <v>3753</v>
      </c>
      <c r="F443" s="832" t="s">
        <v>3817</v>
      </c>
      <c r="G443" s="832" t="s">
        <v>3818</v>
      </c>
      <c r="H443" s="849">
        <v>23</v>
      </c>
      <c r="I443" s="849">
        <v>851</v>
      </c>
      <c r="J443" s="832">
        <v>1.5333333333333334</v>
      </c>
      <c r="K443" s="832">
        <v>37</v>
      </c>
      <c r="L443" s="849">
        <v>15</v>
      </c>
      <c r="M443" s="849">
        <v>555</v>
      </c>
      <c r="N443" s="832">
        <v>1</v>
      </c>
      <c r="O443" s="832">
        <v>37</v>
      </c>
      <c r="P443" s="849">
        <v>21</v>
      </c>
      <c r="Q443" s="849">
        <v>777</v>
      </c>
      <c r="R443" s="837">
        <v>1.4</v>
      </c>
      <c r="S443" s="850">
        <v>37</v>
      </c>
    </row>
    <row r="444" spans="1:19" ht="14.4" customHeight="1" x14ac:dyDescent="0.3">
      <c r="A444" s="831" t="s">
        <v>3735</v>
      </c>
      <c r="B444" s="832" t="s">
        <v>3736</v>
      </c>
      <c r="C444" s="832" t="s">
        <v>577</v>
      </c>
      <c r="D444" s="832" t="s">
        <v>1739</v>
      </c>
      <c r="E444" s="832" t="s">
        <v>3753</v>
      </c>
      <c r="F444" s="832" t="s">
        <v>3817</v>
      </c>
      <c r="G444" s="832" t="s">
        <v>3819</v>
      </c>
      <c r="H444" s="849">
        <v>16</v>
      </c>
      <c r="I444" s="849">
        <v>592</v>
      </c>
      <c r="J444" s="832">
        <v>1.7777777777777777</v>
      </c>
      <c r="K444" s="832">
        <v>37</v>
      </c>
      <c r="L444" s="849">
        <v>9</v>
      </c>
      <c r="M444" s="849">
        <v>333</v>
      </c>
      <c r="N444" s="832">
        <v>1</v>
      </c>
      <c r="O444" s="832">
        <v>37</v>
      </c>
      <c r="P444" s="849">
        <v>14</v>
      </c>
      <c r="Q444" s="849">
        <v>518</v>
      </c>
      <c r="R444" s="837">
        <v>1.5555555555555556</v>
      </c>
      <c r="S444" s="850">
        <v>37</v>
      </c>
    </row>
    <row r="445" spans="1:19" ht="14.4" customHeight="1" x14ac:dyDescent="0.3">
      <c r="A445" s="831" t="s">
        <v>3735</v>
      </c>
      <c r="B445" s="832" t="s">
        <v>3736</v>
      </c>
      <c r="C445" s="832" t="s">
        <v>577</v>
      </c>
      <c r="D445" s="832" t="s">
        <v>1739</v>
      </c>
      <c r="E445" s="832" t="s">
        <v>3753</v>
      </c>
      <c r="F445" s="832" t="s">
        <v>3820</v>
      </c>
      <c r="G445" s="832" t="s">
        <v>3822</v>
      </c>
      <c r="H445" s="849"/>
      <c r="I445" s="849"/>
      <c r="J445" s="832"/>
      <c r="K445" s="832"/>
      <c r="L445" s="849"/>
      <c r="M445" s="849"/>
      <c r="N445" s="832"/>
      <c r="O445" s="832"/>
      <c r="P445" s="849">
        <v>1</v>
      </c>
      <c r="Q445" s="849">
        <v>86</v>
      </c>
      <c r="R445" s="837"/>
      <c r="S445" s="850">
        <v>86</v>
      </c>
    </row>
    <row r="446" spans="1:19" ht="14.4" customHeight="1" x14ac:dyDescent="0.3">
      <c r="A446" s="831" t="s">
        <v>3735</v>
      </c>
      <c r="B446" s="832" t="s">
        <v>3736</v>
      </c>
      <c r="C446" s="832" t="s">
        <v>577</v>
      </c>
      <c r="D446" s="832" t="s">
        <v>1739</v>
      </c>
      <c r="E446" s="832" t="s">
        <v>3753</v>
      </c>
      <c r="F446" s="832" t="s">
        <v>3844</v>
      </c>
      <c r="G446" s="832" t="s">
        <v>3845</v>
      </c>
      <c r="H446" s="849"/>
      <c r="I446" s="849"/>
      <c r="J446" s="832"/>
      <c r="K446" s="832"/>
      <c r="L446" s="849"/>
      <c r="M446" s="849"/>
      <c r="N446" s="832"/>
      <c r="O446" s="832"/>
      <c r="P446" s="849">
        <v>2</v>
      </c>
      <c r="Q446" s="849">
        <v>232</v>
      </c>
      <c r="R446" s="837"/>
      <c r="S446" s="850">
        <v>116</v>
      </c>
    </row>
    <row r="447" spans="1:19" ht="14.4" customHeight="1" x14ac:dyDescent="0.3">
      <c r="A447" s="831" t="s">
        <v>3735</v>
      </c>
      <c r="B447" s="832" t="s">
        <v>3736</v>
      </c>
      <c r="C447" s="832" t="s">
        <v>577</v>
      </c>
      <c r="D447" s="832" t="s">
        <v>1739</v>
      </c>
      <c r="E447" s="832" t="s">
        <v>3753</v>
      </c>
      <c r="F447" s="832" t="s">
        <v>3873</v>
      </c>
      <c r="G447" s="832" t="s">
        <v>3874</v>
      </c>
      <c r="H447" s="849"/>
      <c r="I447" s="849"/>
      <c r="J447" s="832"/>
      <c r="K447" s="832"/>
      <c r="L447" s="849">
        <v>1</v>
      </c>
      <c r="M447" s="849">
        <v>200</v>
      </c>
      <c r="N447" s="832">
        <v>1</v>
      </c>
      <c r="O447" s="832">
        <v>200</v>
      </c>
      <c r="P447" s="849"/>
      <c r="Q447" s="849"/>
      <c r="R447" s="837"/>
      <c r="S447" s="850"/>
    </row>
    <row r="448" spans="1:19" ht="14.4" customHeight="1" x14ac:dyDescent="0.3">
      <c r="A448" s="831" t="s">
        <v>3735</v>
      </c>
      <c r="B448" s="832" t="s">
        <v>3736</v>
      </c>
      <c r="C448" s="832" t="s">
        <v>577</v>
      </c>
      <c r="D448" s="832" t="s">
        <v>1740</v>
      </c>
      <c r="E448" s="832" t="s">
        <v>3737</v>
      </c>
      <c r="F448" s="832" t="s">
        <v>3738</v>
      </c>
      <c r="G448" s="832" t="s">
        <v>3739</v>
      </c>
      <c r="H448" s="849"/>
      <c r="I448" s="849"/>
      <c r="J448" s="832"/>
      <c r="K448" s="832"/>
      <c r="L448" s="849"/>
      <c r="M448" s="849"/>
      <c r="N448" s="832"/>
      <c r="O448" s="832"/>
      <c r="P448" s="849">
        <v>0.1</v>
      </c>
      <c r="Q448" s="849">
        <v>6.97</v>
      </c>
      <c r="R448" s="837"/>
      <c r="S448" s="850">
        <v>69.699999999999989</v>
      </c>
    </row>
    <row r="449" spans="1:19" ht="14.4" customHeight="1" x14ac:dyDescent="0.3">
      <c r="A449" s="831" t="s">
        <v>3735</v>
      </c>
      <c r="B449" s="832" t="s">
        <v>3736</v>
      </c>
      <c r="C449" s="832" t="s">
        <v>577</v>
      </c>
      <c r="D449" s="832" t="s">
        <v>1740</v>
      </c>
      <c r="E449" s="832" t="s">
        <v>3737</v>
      </c>
      <c r="F449" s="832" t="s">
        <v>3740</v>
      </c>
      <c r="G449" s="832" t="s">
        <v>3741</v>
      </c>
      <c r="H449" s="849"/>
      <c r="I449" s="849"/>
      <c r="J449" s="832"/>
      <c r="K449" s="832"/>
      <c r="L449" s="849"/>
      <c r="M449" s="849"/>
      <c r="N449" s="832"/>
      <c r="O449" s="832"/>
      <c r="P449" s="849">
        <v>0.2</v>
      </c>
      <c r="Q449" s="849">
        <v>73.540000000000006</v>
      </c>
      <c r="R449" s="837"/>
      <c r="S449" s="850">
        <v>367.7</v>
      </c>
    </row>
    <row r="450" spans="1:19" ht="14.4" customHeight="1" x14ac:dyDescent="0.3">
      <c r="A450" s="831" t="s">
        <v>3735</v>
      </c>
      <c r="B450" s="832" t="s">
        <v>3736</v>
      </c>
      <c r="C450" s="832" t="s">
        <v>577</v>
      </c>
      <c r="D450" s="832" t="s">
        <v>1740</v>
      </c>
      <c r="E450" s="832" t="s">
        <v>3737</v>
      </c>
      <c r="F450" s="832" t="s">
        <v>3742</v>
      </c>
      <c r="G450" s="832" t="s">
        <v>1450</v>
      </c>
      <c r="H450" s="849"/>
      <c r="I450" s="849"/>
      <c r="J450" s="832"/>
      <c r="K450" s="832"/>
      <c r="L450" s="849">
        <v>0.1</v>
      </c>
      <c r="M450" s="849">
        <v>6.14</v>
      </c>
      <c r="N450" s="832">
        <v>1</v>
      </c>
      <c r="O450" s="832">
        <v>61.399999999999991</v>
      </c>
      <c r="P450" s="849"/>
      <c r="Q450" s="849"/>
      <c r="R450" s="837"/>
      <c r="S450" s="850"/>
    </row>
    <row r="451" spans="1:19" ht="14.4" customHeight="1" x14ac:dyDescent="0.3">
      <c r="A451" s="831" t="s">
        <v>3735</v>
      </c>
      <c r="B451" s="832" t="s">
        <v>3736</v>
      </c>
      <c r="C451" s="832" t="s">
        <v>577</v>
      </c>
      <c r="D451" s="832" t="s">
        <v>1740</v>
      </c>
      <c r="E451" s="832" t="s">
        <v>3737</v>
      </c>
      <c r="F451" s="832" t="s">
        <v>3747</v>
      </c>
      <c r="G451" s="832" t="s">
        <v>3748</v>
      </c>
      <c r="H451" s="849"/>
      <c r="I451" s="849"/>
      <c r="J451" s="832"/>
      <c r="K451" s="832"/>
      <c r="L451" s="849"/>
      <c r="M451" s="849"/>
      <c r="N451" s="832"/>
      <c r="O451" s="832"/>
      <c r="P451" s="849">
        <v>0.2</v>
      </c>
      <c r="Q451" s="849">
        <v>42.01</v>
      </c>
      <c r="R451" s="837"/>
      <c r="S451" s="850">
        <v>210.04999999999998</v>
      </c>
    </row>
    <row r="452" spans="1:19" ht="14.4" customHeight="1" x14ac:dyDescent="0.3">
      <c r="A452" s="831" t="s">
        <v>3735</v>
      </c>
      <c r="B452" s="832" t="s">
        <v>3736</v>
      </c>
      <c r="C452" s="832" t="s">
        <v>577</v>
      </c>
      <c r="D452" s="832" t="s">
        <v>1740</v>
      </c>
      <c r="E452" s="832" t="s">
        <v>3753</v>
      </c>
      <c r="F452" s="832" t="s">
        <v>3756</v>
      </c>
      <c r="G452" s="832" t="s">
        <v>3757</v>
      </c>
      <c r="H452" s="849"/>
      <c r="I452" s="849"/>
      <c r="J452" s="832"/>
      <c r="K452" s="832"/>
      <c r="L452" s="849">
        <v>1</v>
      </c>
      <c r="M452" s="849">
        <v>147</v>
      </c>
      <c r="N452" s="832">
        <v>1</v>
      </c>
      <c r="O452" s="832">
        <v>147</v>
      </c>
      <c r="P452" s="849"/>
      <c r="Q452" s="849"/>
      <c r="R452" s="837"/>
      <c r="S452" s="850"/>
    </row>
    <row r="453" spans="1:19" ht="14.4" customHeight="1" x14ac:dyDescent="0.3">
      <c r="A453" s="831" t="s">
        <v>3735</v>
      </c>
      <c r="B453" s="832" t="s">
        <v>3736</v>
      </c>
      <c r="C453" s="832" t="s">
        <v>577</v>
      </c>
      <c r="D453" s="832" t="s">
        <v>1740</v>
      </c>
      <c r="E453" s="832" t="s">
        <v>3753</v>
      </c>
      <c r="F453" s="832" t="s">
        <v>3759</v>
      </c>
      <c r="G453" s="832" t="s">
        <v>3760</v>
      </c>
      <c r="H453" s="849"/>
      <c r="I453" s="849"/>
      <c r="J453" s="832"/>
      <c r="K453" s="832"/>
      <c r="L453" s="849"/>
      <c r="M453" s="849"/>
      <c r="N453" s="832"/>
      <c r="O453" s="832"/>
      <c r="P453" s="849">
        <v>3</v>
      </c>
      <c r="Q453" s="849">
        <v>249</v>
      </c>
      <c r="R453" s="837"/>
      <c r="S453" s="850">
        <v>83</v>
      </c>
    </row>
    <row r="454" spans="1:19" ht="14.4" customHeight="1" x14ac:dyDescent="0.3">
      <c r="A454" s="831" t="s">
        <v>3735</v>
      </c>
      <c r="B454" s="832" t="s">
        <v>3736</v>
      </c>
      <c r="C454" s="832" t="s">
        <v>577</v>
      </c>
      <c r="D454" s="832" t="s">
        <v>1740</v>
      </c>
      <c r="E454" s="832" t="s">
        <v>3753</v>
      </c>
      <c r="F454" s="832" t="s">
        <v>3759</v>
      </c>
      <c r="G454" s="832" t="s">
        <v>3761</v>
      </c>
      <c r="H454" s="849"/>
      <c r="I454" s="849"/>
      <c r="J454" s="832"/>
      <c r="K454" s="832"/>
      <c r="L454" s="849"/>
      <c r="M454" s="849"/>
      <c r="N454" s="832"/>
      <c r="O454" s="832"/>
      <c r="P454" s="849">
        <v>2</v>
      </c>
      <c r="Q454" s="849">
        <v>166</v>
      </c>
      <c r="R454" s="837"/>
      <c r="S454" s="850">
        <v>83</v>
      </c>
    </row>
    <row r="455" spans="1:19" ht="14.4" customHeight="1" x14ac:dyDescent="0.3">
      <c r="A455" s="831" t="s">
        <v>3735</v>
      </c>
      <c r="B455" s="832" t="s">
        <v>3736</v>
      </c>
      <c r="C455" s="832" t="s">
        <v>577</v>
      </c>
      <c r="D455" s="832" t="s">
        <v>1740</v>
      </c>
      <c r="E455" s="832" t="s">
        <v>3753</v>
      </c>
      <c r="F455" s="832" t="s">
        <v>3762</v>
      </c>
      <c r="G455" s="832" t="s">
        <v>3763</v>
      </c>
      <c r="H455" s="849"/>
      <c r="I455" s="849"/>
      <c r="J455" s="832"/>
      <c r="K455" s="832"/>
      <c r="L455" s="849">
        <v>9</v>
      </c>
      <c r="M455" s="849">
        <v>333</v>
      </c>
      <c r="N455" s="832">
        <v>1</v>
      </c>
      <c r="O455" s="832">
        <v>37</v>
      </c>
      <c r="P455" s="849">
        <v>1</v>
      </c>
      <c r="Q455" s="849">
        <v>37</v>
      </c>
      <c r="R455" s="837">
        <v>0.1111111111111111</v>
      </c>
      <c r="S455" s="850">
        <v>37</v>
      </c>
    </row>
    <row r="456" spans="1:19" ht="14.4" customHeight="1" x14ac:dyDescent="0.3">
      <c r="A456" s="831" t="s">
        <v>3735</v>
      </c>
      <c r="B456" s="832" t="s">
        <v>3736</v>
      </c>
      <c r="C456" s="832" t="s">
        <v>577</v>
      </c>
      <c r="D456" s="832" t="s">
        <v>1740</v>
      </c>
      <c r="E456" s="832" t="s">
        <v>3753</v>
      </c>
      <c r="F456" s="832" t="s">
        <v>3762</v>
      </c>
      <c r="G456" s="832" t="s">
        <v>3764</v>
      </c>
      <c r="H456" s="849"/>
      <c r="I456" s="849"/>
      <c r="J456" s="832"/>
      <c r="K456" s="832"/>
      <c r="L456" s="849">
        <v>1</v>
      </c>
      <c r="M456" s="849">
        <v>37</v>
      </c>
      <c r="N456" s="832">
        <v>1</v>
      </c>
      <c r="O456" s="832">
        <v>37</v>
      </c>
      <c r="P456" s="849">
        <v>6</v>
      </c>
      <c r="Q456" s="849">
        <v>222</v>
      </c>
      <c r="R456" s="837">
        <v>6</v>
      </c>
      <c r="S456" s="850">
        <v>37</v>
      </c>
    </row>
    <row r="457" spans="1:19" ht="14.4" customHeight="1" x14ac:dyDescent="0.3">
      <c r="A457" s="831" t="s">
        <v>3735</v>
      </c>
      <c r="B457" s="832" t="s">
        <v>3736</v>
      </c>
      <c r="C457" s="832" t="s">
        <v>577</v>
      </c>
      <c r="D457" s="832" t="s">
        <v>1740</v>
      </c>
      <c r="E457" s="832" t="s">
        <v>3753</v>
      </c>
      <c r="F457" s="832" t="s">
        <v>3787</v>
      </c>
      <c r="G457" s="832" t="s">
        <v>3788</v>
      </c>
      <c r="H457" s="849"/>
      <c r="I457" s="849"/>
      <c r="J457" s="832"/>
      <c r="K457" s="832"/>
      <c r="L457" s="849">
        <v>4</v>
      </c>
      <c r="M457" s="849">
        <v>1004</v>
      </c>
      <c r="N457" s="832">
        <v>1</v>
      </c>
      <c r="O457" s="832">
        <v>251</v>
      </c>
      <c r="P457" s="849">
        <v>1</v>
      </c>
      <c r="Q457" s="849">
        <v>252</v>
      </c>
      <c r="R457" s="837">
        <v>0.25099601593625498</v>
      </c>
      <c r="S457" s="850">
        <v>252</v>
      </c>
    </row>
    <row r="458" spans="1:19" ht="14.4" customHeight="1" x14ac:dyDescent="0.3">
      <c r="A458" s="831" t="s">
        <v>3735</v>
      </c>
      <c r="B458" s="832" t="s">
        <v>3736</v>
      </c>
      <c r="C458" s="832" t="s">
        <v>577</v>
      </c>
      <c r="D458" s="832" t="s">
        <v>1740</v>
      </c>
      <c r="E458" s="832" t="s">
        <v>3753</v>
      </c>
      <c r="F458" s="832" t="s">
        <v>3787</v>
      </c>
      <c r="G458" s="832" t="s">
        <v>3789</v>
      </c>
      <c r="H458" s="849"/>
      <c r="I458" s="849"/>
      <c r="J458" s="832"/>
      <c r="K458" s="832"/>
      <c r="L458" s="849">
        <v>1</v>
      </c>
      <c r="M458" s="849">
        <v>251</v>
      </c>
      <c r="N458" s="832">
        <v>1</v>
      </c>
      <c r="O458" s="832">
        <v>251</v>
      </c>
      <c r="P458" s="849">
        <v>5</v>
      </c>
      <c r="Q458" s="849">
        <v>1260</v>
      </c>
      <c r="R458" s="837">
        <v>5.0199203187250996</v>
      </c>
      <c r="S458" s="850">
        <v>252</v>
      </c>
    </row>
    <row r="459" spans="1:19" ht="14.4" customHeight="1" x14ac:dyDescent="0.3">
      <c r="A459" s="831" t="s">
        <v>3735</v>
      </c>
      <c r="B459" s="832" t="s">
        <v>3736</v>
      </c>
      <c r="C459" s="832" t="s">
        <v>577</v>
      </c>
      <c r="D459" s="832" t="s">
        <v>1740</v>
      </c>
      <c r="E459" s="832" t="s">
        <v>3753</v>
      </c>
      <c r="F459" s="832" t="s">
        <v>3790</v>
      </c>
      <c r="G459" s="832" t="s">
        <v>3791</v>
      </c>
      <c r="H459" s="849"/>
      <c r="I459" s="849"/>
      <c r="J459" s="832"/>
      <c r="K459" s="832"/>
      <c r="L459" s="849">
        <v>21</v>
      </c>
      <c r="M459" s="849">
        <v>2646</v>
      </c>
      <c r="N459" s="832">
        <v>1</v>
      </c>
      <c r="O459" s="832">
        <v>126</v>
      </c>
      <c r="P459" s="849">
        <v>9</v>
      </c>
      <c r="Q459" s="849">
        <v>1143</v>
      </c>
      <c r="R459" s="837">
        <v>0.43197278911564624</v>
      </c>
      <c r="S459" s="850">
        <v>127</v>
      </c>
    </row>
    <row r="460" spans="1:19" ht="14.4" customHeight="1" x14ac:dyDescent="0.3">
      <c r="A460" s="831" t="s">
        <v>3735</v>
      </c>
      <c r="B460" s="832" t="s">
        <v>3736</v>
      </c>
      <c r="C460" s="832" t="s">
        <v>577</v>
      </c>
      <c r="D460" s="832" t="s">
        <v>1740</v>
      </c>
      <c r="E460" s="832" t="s">
        <v>3753</v>
      </c>
      <c r="F460" s="832" t="s">
        <v>3790</v>
      </c>
      <c r="G460" s="832" t="s">
        <v>3792</v>
      </c>
      <c r="H460" s="849"/>
      <c r="I460" s="849"/>
      <c r="J460" s="832"/>
      <c r="K460" s="832"/>
      <c r="L460" s="849">
        <v>6</v>
      </c>
      <c r="M460" s="849">
        <v>756</v>
      </c>
      <c r="N460" s="832">
        <v>1</v>
      </c>
      <c r="O460" s="832">
        <v>126</v>
      </c>
      <c r="P460" s="849">
        <v>6</v>
      </c>
      <c r="Q460" s="849">
        <v>762</v>
      </c>
      <c r="R460" s="837">
        <v>1.0079365079365079</v>
      </c>
      <c r="S460" s="850">
        <v>127</v>
      </c>
    </row>
    <row r="461" spans="1:19" ht="14.4" customHeight="1" x14ac:dyDescent="0.3">
      <c r="A461" s="831" t="s">
        <v>3735</v>
      </c>
      <c r="B461" s="832" t="s">
        <v>3736</v>
      </c>
      <c r="C461" s="832" t="s">
        <v>577</v>
      </c>
      <c r="D461" s="832" t="s">
        <v>1740</v>
      </c>
      <c r="E461" s="832" t="s">
        <v>3753</v>
      </c>
      <c r="F461" s="832" t="s">
        <v>3802</v>
      </c>
      <c r="G461" s="832" t="s">
        <v>3804</v>
      </c>
      <c r="H461" s="849"/>
      <c r="I461" s="849"/>
      <c r="J461" s="832"/>
      <c r="K461" s="832"/>
      <c r="L461" s="849"/>
      <c r="M461" s="849"/>
      <c r="N461" s="832"/>
      <c r="O461" s="832"/>
      <c r="P461" s="849">
        <v>2</v>
      </c>
      <c r="Q461" s="849">
        <v>1360</v>
      </c>
      <c r="R461" s="837"/>
      <c r="S461" s="850">
        <v>680</v>
      </c>
    </row>
    <row r="462" spans="1:19" ht="14.4" customHeight="1" x14ac:dyDescent="0.3">
      <c r="A462" s="831" t="s">
        <v>3735</v>
      </c>
      <c r="B462" s="832" t="s">
        <v>3736</v>
      </c>
      <c r="C462" s="832" t="s">
        <v>577</v>
      </c>
      <c r="D462" s="832" t="s">
        <v>1740</v>
      </c>
      <c r="E462" s="832" t="s">
        <v>3753</v>
      </c>
      <c r="F462" s="832" t="s">
        <v>3808</v>
      </c>
      <c r="G462" s="832" t="s">
        <v>3809</v>
      </c>
      <c r="H462" s="849"/>
      <c r="I462" s="849"/>
      <c r="J462" s="832"/>
      <c r="K462" s="832"/>
      <c r="L462" s="849">
        <v>32</v>
      </c>
      <c r="M462" s="849">
        <v>1066.67</v>
      </c>
      <c r="N462" s="832">
        <v>1</v>
      </c>
      <c r="O462" s="832">
        <v>33.333437500000002</v>
      </c>
      <c r="P462" s="849">
        <v>18</v>
      </c>
      <c r="Q462" s="849">
        <v>600</v>
      </c>
      <c r="R462" s="837">
        <v>0.56249824219299316</v>
      </c>
      <c r="S462" s="850">
        <v>33.333333333333336</v>
      </c>
    </row>
    <row r="463" spans="1:19" ht="14.4" customHeight="1" x14ac:dyDescent="0.3">
      <c r="A463" s="831" t="s">
        <v>3735</v>
      </c>
      <c r="B463" s="832" t="s">
        <v>3736</v>
      </c>
      <c r="C463" s="832" t="s">
        <v>577</v>
      </c>
      <c r="D463" s="832" t="s">
        <v>1740</v>
      </c>
      <c r="E463" s="832" t="s">
        <v>3753</v>
      </c>
      <c r="F463" s="832" t="s">
        <v>3817</v>
      </c>
      <c r="G463" s="832" t="s">
        <v>3819</v>
      </c>
      <c r="H463" s="849"/>
      <c r="I463" s="849"/>
      <c r="J463" s="832"/>
      <c r="K463" s="832"/>
      <c r="L463" s="849">
        <v>1</v>
      </c>
      <c r="M463" s="849">
        <v>37</v>
      </c>
      <c r="N463" s="832">
        <v>1</v>
      </c>
      <c r="O463" s="832">
        <v>37</v>
      </c>
      <c r="P463" s="849">
        <v>1</v>
      </c>
      <c r="Q463" s="849">
        <v>37</v>
      </c>
      <c r="R463" s="837">
        <v>1</v>
      </c>
      <c r="S463" s="850">
        <v>37</v>
      </c>
    </row>
    <row r="464" spans="1:19" ht="14.4" customHeight="1" x14ac:dyDescent="0.3">
      <c r="A464" s="831" t="s">
        <v>3735</v>
      </c>
      <c r="B464" s="832" t="s">
        <v>3736</v>
      </c>
      <c r="C464" s="832" t="s">
        <v>577</v>
      </c>
      <c r="D464" s="832" t="s">
        <v>1740</v>
      </c>
      <c r="E464" s="832" t="s">
        <v>3753</v>
      </c>
      <c r="F464" s="832" t="s">
        <v>3820</v>
      </c>
      <c r="G464" s="832" t="s">
        <v>3821</v>
      </c>
      <c r="H464" s="849"/>
      <c r="I464" s="849"/>
      <c r="J464" s="832"/>
      <c r="K464" s="832"/>
      <c r="L464" s="849">
        <v>1</v>
      </c>
      <c r="M464" s="849">
        <v>86</v>
      </c>
      <c r="N464" s="832">
        <v>1</v>
      </c>
      <c r="O464" s="832">
        <v>86</v>
      </c>
      <c r="P464" s="849"/>
      <c r="Q464" s="849"/>
      <c r="R464" s="837"/>
      <c r="S464" s="850"/>
    </row>
    <row r="465" spans="1:19" ht="14.4" customHeight="1" x14ac:dyDescent="0.3">
      <c r="A465" s="831" t="s">
        <v>3735</v>
      </c>
      <c r="B465" s="832" t="s">
        <v>3736</v>
      </c>
      <c r="C465" s="832" t="s">
        <v>577</v>
      </c>
      <c r="D465" s="832" t="s">
        <v>1740</v>
      </c>
      <c r="E465" s="832" t="s">
        <v>3753</v>
      </c>
      <c r="F465" s="832" t="s">
        <v>3820</v>
      </c>
      <c r="G465" s="832" t="s">
        <v>3822</v>
      </c>
      <c r="H465" s="849"/>
      <c r="I465" s="849"/>
      <c r="J465" s="832"/>
      <c r="K465" s="832"/>
      <c r="L465" s="849"/>
      <c r="M465" s="849"/>
      <c r="N465" s="832"/>
      <c r="O465" s="832"/>
      <c r="P465" s="849">
        <v>3</v>
      </c>
      <c r="Q465" s="849">
        <v>258</v>
      </c>
      <c r="R465" s="837"/>
      <c r="S465" s="850">
        <v>86</v>
      </c>
    </row>
    <row r="466" spans="1:19" ht="14.4" customHeight="1" x14ac:dyDescent="0.3">
      <c r="A466" s="831" t="s">
        <v>3735</v>
      </c>
      <c r="B466" s="832" t="s">
        <v>3736</v>
      </c>
      <c r="C466" s="832" t="s">
        <v>577</v>
      </c>
      <c r="D466" s="832" t="s">
        <v>1740</v>
      </c>
      <c r="E466" s="832" t="s">
        <v>3753</v>
      </c>
      <c r="F466" s="832" t="s">
        <v>3831</v>
      </c>
      <c r="G466" s="832" t="s">
        <v>3832</v>
      </c>
      <c r="H466" s="849"/>
      <c r="I466" s="849"/>
      <c r="J466" s="832"/>
      <c r="K466" s="832"/>
      <c r="L466" s="849"/>
      <c r="M466" s="849"/>
      <c r="N466" s="832"/>
      <c r="O466" s="832"/>
      <c r="P466" s="849">
        <v>3</v>
      </c>
      <c r="Q466" s="849">
        <v>231</v>
      </c>
      <c r="R466" s="837"/>
      <c r="S466" s="850">
        <v>77</v>
      </c>
    </row>
    <row r="467" spans="1:19" ht="14.4" customHeight="1" x14ac:dyDescent="0.3">
      <c r="A467" s="831" t="s">
        <v>3735</v>
      </c>
      <c r="B467" s="832" t="s">
        <v>3736</v>
      </c>
      <c r="C467" s="832" t="s">
        <v>577</v>
      </c>
      <c r="D467" s="832" t="s">
        <v>1740</v>
      </c>
      <c r="E467" s="832" t="s">
        <v>3753</v>
      </c>
      <c r="F467" s="832" t="s">
        <v>3844</v>
      </c>
      <c r="G467" s="832" t="s">
        <v>3845</v>
      </c>
      <c r="H467" s="849"/>
      <c r="I467" s="849"/>
      <c r="J467" s="832"/>
      <c r="K467" s="832"/>
      <c r="L467" s="849"/>
      <c r="M467" s="849"/>
      <c r="N467" s="832"/>
      <c r="O467" s="832"/>
      <c r="P467" s="849">
        <v>1</v>
      </c>
      <c r="Q467" s="849">
        <v>116</v>
      </c>
      <c r="R467" s="837"/>
      <c r="S467" s="850">
        <v>116</v>
      </c>
    </row>
    <row r="468" spans="1:19" ht="14.4" customHeight="1" x14ac:dyDescent="0.3">
      <c r="A468" s="831" t="s">
        <v>3735</v>
      </c>
      <c r="B468" s="832" t="s">
        <v>3736</v>
      </c>
      <c r="C468" s="832" t="s">
        <v>577</v>
      </c>
      <c r="D468" s="832" t="s">
        <v>1740</v>
      </c>
      <c r="E468" s="832" t="s">
        <v>3753</v>
      </c>
      <c r="F468" s="832" t="s">
        <v>3866</v>
      </c>
      <c r="G468" s="832" t="s">
        <v>3868</v>
      </c>
      <c r="H468" s="849"/>
      <c r="I468" s="849"/>
      <c r="J468" s="832"/>
      <c r="K468" s="832"/>
      <c r="L468" s="849"/>
      <c r="M468" s="849"/>
      <c r="N468" s="832"/>
      <c r="O468" s="832"/>
      <c r="P468" s="849">
        <v>1</v>
      </c>
      <c r="Q468" s="849">
        <v>181</v>
      </c>
      <c r="R468" s="837"/>
      <c r="S468" s="850">
        <v>181</v>
      </c>
    </row>
    <row r="469" spans="1:19" ht="14.4" customHeight="1" x14ac:dyDescent="0.3">
      <c r="A469" s="831" t="s">
        <v>3735</v>
      </c>
      <c r="B469" s="832" t="s">
        <v>3736</v>
      </c>
      <c r="C469" s="832" t="s">
        <v>577</v>
      </c>
      <c r="D469" s="832" t="s">
        <v>1740</v>
      </c>
      <c r="E469" s="832" t="s">
        <v>3753</v>
      </c>
      <c r="F469" s="832" t="s">
        <v>3869</v>
      </c>
      <c r="G469" s="832" t="s">
        <v>3870</v>
      </c>
      <c r="H469" s="849"/>
      <c r="I469" s="849"/>
      <c r="J469" s="832"/>
      <c r="K469" s="832"/>
      <c r="L469" s="849">
        <v>1</v>
      </c>
      <c r="M469" s="849">
        <v>948</v>
      </c>
      <c r="N469" s="832">
        <v>1</v>
      </c>
      <c r="O469" s="832">
        <v>948</v>
      </c>
      <c r="P469" s="849"/>
      <c r="Q469" s="849"/>
      <c r="R469" s="837"/>
      <c r="S469" s="850"/>
    </row>
    <row r="470" spans="1:19" ht="14.4" customHeight="1" x14ac:dyDescent="0.3">
      <c r="A470" s="831" t="s">
        <v>3735</v>
      </c>
      <c r="B470" s="832" t="s">
        <v>3736</v>
      </c>
      <c r="C470" s="832" t="s">
        <v>577</v>
      </c>
      <c r="D470" s="832" t="s">
        <v>1740</v>
      </c>
      <c r="E470" s="832" t="s">
        <v>3753</v>
      </c>
      <c r="F470" s="832" t="s">
        <v>3871</v>
      </c>
      <c r="G470" s="832" t="s">
        <v>3872</v>
      </c>
      <c r="H470" s="849"/>
      <c r="I470" s="849"/>
      <c r="J470" s="832"/>
      <c r="K470" s="832"/>
      <c r="L470" s="849"/>
      <c r="M470" s="849"/>
      <c r="N470" s="832"/>
      <c r="O470" s="832"/>
      <c r="P470" s="849">
        <v>1</v>
      </c>
      <c r="Q470" s="849">
        <v>87</v>
      </c>
      <c r="R470" s="837"/>
      <c r="S470" s="850">
        <v>87</v>
      </c>
    </row>
    <row r="471" spans="1:19" ht="14.4" customHeight="1" x14ac:dyDescent="0.3">
      <c r="A471" s="831" t="s">
        <v>3735</v>
      </c>
      <c r="B471" s="832" t="s">
        <v>3736</v>
      </c>
      <c r="C471" s="832" t="s">
        <v>577</v>
      </c>
      <c r="D471" s="832" t="s">
        <v>1741</v>
      </c>
      <c r="E471" s="832" t="s">
        <v>3753</v>
      </c>
      <c r="F471" s="832" t="s">
        <v>3759</v>
      </c>
      <c r="G471" s="832" t="s">
        <v>3760</v>
      </c>
      <c r="H471" s="849">
        <v>1</v>
      </c>
      <c r="I471" s="849">
        <v>83</v>
      </c>
      <c r="J471" s="832"/>
      <c r="K471" s="832">
        <v>83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3735</v>
      </c>
      <c r="B472" s="832" t="s">
        <v>3736</v>
      </c>
      <c r="C472" s="832" t="s">
        <v>577</v>
      </c>
      <c r="D472" s="832" t="s">
        <v>1741</v>
      </c>
      <c r="E472" s="832" t="s">
        <v>3753</v>
      </c>
      <c r="F472" s="832" t="s">
        <v>3759</v>
      </c>
      <c r="G472" s="832" t="s">
        <v>3761</v>
      </c>
      <c r="H472" s="849"/>
      <c r="I472" s="849"/>
      <c r="J472" s="832"/>
      <c r="K472" s="832"/>
      <c r="L472" s="849"/>
      <c r="M472" s="849"/>
      <c r="N472" s="832"/>
      <c r="O472" s="832"/>
      <c r="P472" s="849">
        <v>1</v>
      </c>
      <c r="Q472" s="849">
        <v>83</v>
      </c>
      <c r="R472" s="837"/>
      <c r="S472" s="850">
        <v>83</v>
      </c>
    </row>
    <row r="473" spans="1:19" ht="14.4" customHeight="1" x14ac:dyDescent="0.3">
      <c r="A473" s="831" t="s">
        <v>3735</v>
      </c>
      <c r="B473" s="832" t="s">
        <v>3736</v>
      </c>
      <c r="C473" s="832" t="s">
        <v>577</v>
      </c>
      <c r="D473" s="832" t="s">
        <v>1741</v>
      </c>
      <c r="E473" s="832" t="s">
        <v>3753</v>
      </c>
      <c r="F473" s="832" t="s">
        <v>3762</v>
      </c>
      <c r="G473" s="832" t="s">
        <v>3763</v>
      </c>
      <c r="H473" s="849">
        <v>4</v>
      </c>
      <c r="I473" s="849">
        <v>148</v>
      </c>
      <c r="J473" s="832">
        <v>1.3333333333333333</v>
      </c>
      <c r="K473" s="832">
        <v>37</v>
      </c>
      <c r="L473" s="849">
        <v>3</v>
      </c>
      <c r="M473" s="849">
        <v>111</v>
      </c>
      <c r="N473" s="832">
        <v>1</v>
      </c>
      <c r="O473" s="832">
        <v>37</v>
      </c>
      <c r="P473" s="849">
        <v>5</v>
      </c>
      <c r="Q473" s="849">
        <v>185</v>
      </c>
      <c r="R473" s="837">
        <v>1.6666666666666667</v>
      </c>
      <c r="S473" s="850">
        <v>37</v>
      </c>
    </row>
    <row r="474" spans="1:19" ht="14.4" customHeight="1" x14ac:dyDescent="0.3">
      <c r="A474" s="831" t="s">
        <v>3735</v>
      </c>
      <c r="B474" s="832" t="s">
        <v>3736</v>
      </c>
      <c r="C474" s="832" t="s">
        <v>577</v>
      </c>
      <c r="D474" s="832" t="s">
        <v>1741</v>
      </c>
      <c r="E474" s="832" t="s">
        <v>3753</v>
      </c>
      <c r="F474" s="832" t="s">
        <v>3762</v>
      </c>
      <c r="G474" s="832" t="s">
        <v>3764</v>
      </c>
      <c r="H474" s="849">
        <v>3</v>
      </c>
      <c r="I474" s="849">
        <v>111</v>
      </c>
      <c r="J474" s="832">
        <v>0.75</v>
      </c>
      <c r="K474" s="832">
        <v>37</v>
      </c>
      <c r="L474" s="849">
        <v>4</v>
      </c>
      <c r="M474" s="849">
        <v>148</v>
      </c>
      <c r="N474" s="832">
        <v>1</v>
      </c>
      <c r="O474" s="832">
        <v>37</v>
      </c>
      <c r="P474" s="849">
        <v>6</v>
      </c>
      <c r="Q474" s="849">
        <v>222</v>
      </c>
      <c r="R474" s="837">
        <v>1.5</v>
      </c>
      <c r="S474" s="850">
        <v>37</v>
      </c>
    </row>
    <row r="475" spans="1:19" ht="14.4" customHeight="1" x14ac:dyDescent="0.3">
      <c r="A475" s="831" t="s">
        <v>3735</v>
      </c>
      <c r="B475" s="832" t="s">
        <v>3736</v>
      </c>
      <c r="C475" s="832" t="s">
        <v>577</v>
      </c>
      <c r="D475" s="832" t="s">
        <v>1741</v>
      </c>
      <c r="E475" s="832" t="s">
        <v>3753</v>
      </c>
      <c r="F475" s="832" t="s">
        <v>3787</v>
      </c>
      <c r="G475" s="832" t="s">
        <v>3788</v>
      </c>
      <c r="H475" s="849">
        <v>3</v>
      </c>
      <c r="I475" s="849">
        <v>753</v>
      </c>
      <c r="J475" s="832">
        <v>0.6</v>
      </c>
      <c r="K475" s="832">
        <v>251</v>
      </c>
      <c r="L475" s="849">
        <v>5</v>
      </c>
      <c r="M475" s="849">
        <v>1255</v>
      </c>
      <c r="N475" s="832">
        <v>1</v>
      </c>
      <c r="O475" s="832">
        <v>251</v>
      </c>
      <c r="P475" s="849">
        <v>1</v>
      </c>
      <c r="Q475" s="849">
        <v>252</v>
      </c>
      <c r="R475" s="837">
        <v>0.20079681274900399</v>
      </c>
      <c r="S475" s="850">
        <v>252</v>
      </c>
    </row>
    <row r="476" spans="1:19" ht="14.4" customHeight="1" x14ac:dyDescent="0.3">
      <c r="A476" s="831" t="s">
        <v>3735</v>
      </c>
      <c r="B476" s="832" t="s">
        <v>3736</v>
      </c>
      <c r="C476" s="832" t="s">
        <v>577</v>
      </c>
      <c r="D476" s="832" t="s">
        <v>1741</v>
      </c>
      <c r="E476" s="832" t="s">
        <v>3753</v>
      </c>
      <c r="F476" s="832" t="s">
        <v>3787</v>
      </c>
      <c r="G476" s="832" t="s">
        <v>3789</v>
      </c>
      <c r="H476" s="849">
        <v>10</v>
      </c>
      <c r="I476" s="849">
        <v>2510</v>
      </c>
      <c r="J476" s="832">
        <v>5</v>
      </c>
      <c r="K476" s="832">
        <v>251</v>
      </c>
      <c r="L476" s="849">
        <v>2</v>
      </c>
      <c r="M476" s="849">
        <v>502</v>
      </c>
      <c r="N476" s="832">
        <v>1</v>
      </c>
      <c r="O476" s="832">
        <v>251</v>
      </c>
      <c r="P476" s="849">
        <v>17</v>
      </c>
      <c r="Q476" s="849">
        <v>4284</v>
      </c>
      <c r="R476" s="837">
        <v>8.5338645418326688</v>
      </c>
      <c r="S476" s="850">
        <v>252</v>
      </c>
    </row>
    <row r="477" spans="1:19" ht="14.4" customHeight="1" x14ac:dyDescent="0.3">
      <c r="A477" s="831" t="s">
        <v>3735</v>
      </c>
      <c r="B477" s="832" t="s">
        <v>3736</v>
      </c>
      <c r="C477" s="832" t="s">
        <v>577</v>
      </c>
      <c r="D477" s="832" t="s">
        <v>1741</v>
      </c>
      <c r="E477" s="832" t="s">
        <v>3753</v>
      </c>
      <c r="F477" s="832" t="s">
        <v>3790</v>
      </c>
      <c r="G477" s="832" t="s">
        <v>3791</v>
      </c>
      <c r="H477" s="849">
        <v>13</v>
      </c>
      <c r="I477" s="849">
        <v>1638</v>
      </c>
      <c r="J477" s="832">
        <v>1.625</v>
      </c>
      <c r="K477" s="832">
        <v>126</v>
      </c>
      <c r="L477" s="849">
        <v>8</v>
      </c>
      <c r="M477" s="849">
        <v>1008</v>
      </c>
      <c r="N477" s="832">
        <v>1</v>
      </c>
      <c r="O477" s="832">
        <v>126</v>
      </c>
      <c r="P477" s="849">
        <v>5</v>
      </c>
      <c r="Q477" s="849">
        <v>635</v>
      </c>
      <c r="R477" s="837">
        <v>0.62996031746031744</v>
      </c>
      <c r="S477" s="850">
        <v>127</v>
      </c>
    </row>
    <row r="478" spans="1:19" ht="14.4" customHeight="1" x14ac:dyDescent="0.3">
      <c r="A478" s="831" t="s">
        <v>3735</v>
      </c>
      <c r="B478" s="832" t="s">
        <v>3736</v>
      </c>
      <c r="C478" s="832" t="s">
        <v>577</v>
      </c>
      <c r="D478" s="832" t="s">
        <v>1741</v>
      </c>
      <c r="E478" s="832" t="s">
        <v>3753</v>
      </c>
      <c r="F478" s="832" t="s">
        <v>3790</v>
      </c>
      <c r="G478" s="832" t="s">
        <v>3792</v>
      </c>
      <c r="H478" s="849">
        <v>9</v>
      </c>
      <c r="I478" s="849">
        <v>1134</v>
      </c>
      <c r="J478" s="832">
        <v>3</v>
      </c>
      <c r="K478" s="832">
        <v>126</v>
      </c>
      <c r="L478" s="849">
        <v>3</v>
      </c>
      <c r="M478" s="849">
        <v>378</v>
      </c>
      <c r="N478" s="832">
        <v>1</v>
      </c>
      <c r="O478" s="832">
        <v>126</v>
      </c>
      <c r="P478" s="849">
        <v>1</v>
      </c>
      <c r="Q478" s="849">
        <v>127</v>
      </c>
      <c r="R478" s="837">
        <v>0.33597883597883599</v>
      </c>
      <c r="S478" s="850">
        <v>127</v>
      </c>
    </row>
    <row r="479" spans="1:19" ht="14.4" customHeight="1" x14ac:dyDescent="0.3">
      <c r="A479" s="831" t="s">
        <v>3735</v>
      </c>
      <c r="B479" s="832" t="s">
        <v>3736</v>
      </c>
      <c r="C479" s="832" t="s">
        <v>577</v>
      </c>
      <c r="D479" s="832" t="s">
        <v>1741</v>
      </c>
      <c r="E479" s="832" t="s">
        <v>3753</v>
      </c>
      <c r="F479" s="832" t="s">
        <v>3808</v>
      </c>
      <c r="G479" s="832" t="s">
        <v>3809</v>
      </c>
      <c r="H479" s="849">
        <v>34</v>
      </c>
      <c r="I479" s="849">
        <v>1133.33</v>
      </c>
      <c r="J479" s="832">
        <v>2.0000529427336096</v>
      </c>
      <c r="K479" s="832">
        <v>33.333235294117642</v>
      </c>
      <c r="L479" s="849">
        <v>17</v>
      </c>
      <c r="M479" s="849">
        <v>566.65</v>
      </c>
      <c r="N479" s="832">
        <v>1</v>
      </c>
      <c r="O479" s="832">
        <v>33.332352941176467</v>
      </c>
      <c r="P479" s="849">
        <v>20</v>
      </c>
      <c r="Q479" s="849">
        <v>666.67</v>
      </c>
      <c r="R479" s="837">
        <v>1.1765110738551134</v>
      </c>
      <c r="S479" s="850">
        <v>33.333500000000001</v>
      </c>
    </row>
    <row r="480" spans="1:19" ht="14.4" customHeight="1" x14ac:dyDescent="0.3">
      <c r="A480" s="831" t="s">
        <v>3735</v>
      </c>
      <c r="B480" s="832" t="s">
        <v>3736</v>
      </c>
      <c r="C480" s="832" t="s">
        <v>577</v>
      </c>
      <c r="D480" s="832" t="s">
        <v>1741</v>
      </c>
      <c r="E480" s="832" t="s">
        <v>3753</v>
      </c>
      <c r="F480" s="832" t="s">
        <v>3808</v>
      </c>
      <c r="G480" s="832" t="s">
        <v>3810</v>
      </c>
      <c r="H480" s="849"/>
      <c r="I480" s="849"/>
      <c r="J480" s="832"/>
      <c r="K480" s="832"/>
      <c r="L480" s="849"/>
      <c r="M480" s="849"/>
      <c r="N480" s="832"/>
      <c r="O480" s="832"/>
      <c r="P480" s="849">
        <v>4</v>
      </c>
      <c r="Q480" s="849">
        <v>133.34</v>
      </c>
      <c r="R480" s="837"/>
      <c r="S480" s="850">
        <v>33.335000000000001</v>
      </c>
    </row>
    <row r="481" spans="1:19" ht="14.4" customHeight="1" x14ac:dyDescent="0.3">
      <c r="A481" s="831" t="s">
        <v>3735</v>
      </c>
      <c r="B481" s="832" t="s">
        <v>3736</v>
      </c>
      <c r="C481" s="832" t="s">
        <v>577</v>
      </c>
      <c r="D481" s="832" t="s">
        <v>1741</v>
      </c>
      <c r="E481" s="832" t="s">
        <v>3753</v>
      </c>
      <c r="F481" s="832" t="s">
        <v>3844</v>
      </c>
      <c r="G481" s="832" t="s">
        <v>3845</v>
      </c>
      <c r="H481" s="849"/>
      <c r="I481" s="849"/>
      <c r="J481" s="832"/>
      <c r="K481" s="832"/>
      <c r="L481" s="849">
        <v>3</v>
      </c>
      <c r="M481" s="849">
        <v>348</v>
      </c>
      <c r="N481" s="832">
        <v>1</v>
      </c>
      <c r="O481" s="832">
        <v>116</v>
      </c>
      <c r="P481" s="849">
        <v>2</v>
      </c>
      <c r="Q481" s="849">
        <v>232</v>
      </c>
      <c r="R481" s="837">
        <v>0.66666666666666663</v>
      </c>
      <c r="S481" s="850">
        <v>116</v>
      </c>
    </row>
    <row r="482" spans="1:19" ht="14.4" customHeight="1" x14ac:dyDescent="0.3">
      <c r="A482" s="831" t="s">
        <v>3735</v>
      </c>
      <c r="B482" s="832" t="s">
        <v>3736</v>
      </c>
      <c r="C482" s="832" t="s">
        <v>577</v>
      </c>
      <c r="D482" s="832" t="s">
        <v>1741</v>
      </c>
      <c r="E482" s="832" t="s">
        <v>3753</v>
      </c>
      <c r="F482" s="832" t="s">
        <v>3844</v>
      </c>
      <c r="G482" s="832" t="s">
        <v>3846</v>
      </c>
      <c r="H482" s="849"/>
      <c r="I482" s="849"/>
      <c r="J482" s="832"/>
      <c r="K482" s="832"/>
      <c r="L482" s="849">
        <v>7</v>
      </c>
      <c r="M482" s="849">
        <v>812</v>
      </c>
      <c r="N482" s="832">
        <v>1</v>
      </c>
      <c r="O482" s="832">
        <v>116</v>
      </c>
      <c r="P482" s="849">
        <v>5</v>
      </c>
      <c r="Q482" s="849">
        <v>580</v>
      </c>
      <c r="R482" s="837">
        <v>0.7142857142857143</v>
      </c>
      <c r="S482" s="850">
        <v>116</v>
      </c>
    </row>
    <row r="483" spans="1:19" ht="14.4" customHeight="1" x14ac:dyDescent="0.3">
      <c r="A483" s="831" t="s">
        <v>3735</v>
      </c>
      <c r="B483" s="832" t="s">
        <v>3736</v>
      </c>
      <c r="C483" s="832" t="s">
        <v>577</v>
      </c>
      <c r="D483" s="832" t="s">
        <v>3730</v>
      </c>
      <c r="E483" s="832" t="s">
        <v>3753</v>
      </c>
      <c r="F483" s="832" t="s">
        <v>3762</v>
      </c>
      <c r="G483" s="832" t="s">
        <v>3764</v>
      </c>
      <c r="H483" s="849"/>
      <c r="I483" s="849"/>
      <c r="J483" s="832"/>
      <c r="K483" s="832"/>
      <c r="L483" s="849">
        <v>1</v>
      </c>
      <c r="M483" s="849">
        <v>37</v>
      </c>
      <c r="N483" s="832">
        <v>1</v>
      </c>
      <c r="O483" s="832">
        <v>37</v>
      </c>
      <c r="P483" s="849"/>
      <c r="Q483" s="849"/>
      <c r="R483" s="837"/>
      <c r="S483" s="850"/>
    </row>
    <row r="484" spans="1:19" ht="14.4" customHeight="1" x14ac:dyDescent="0.3">
      <c r="A484" s="831" t="s">
        <v>3735</v>
      </c>
      <c r="B484" s="832" t="s">
        <v>3736</v>
      </c>
      <c r="C484" s="832" t="s">
        <v>577</v>
      </c>
      <c r="D484" s="832" t="s">
        <v>3731</v>
      </c>
      <c r="E484" s="832" t="s">
        <v>3753</v>
      </c>
      <c r="F484" s="832" t="s">
        <v>3762</v>
      </c>
      <c r="G484" s="832" t="s">
        <v>3763</v>
      </c>
      <c r="H484" s="849"/>
      <c r="I484" s="849"/>
      <c r="J484" s="832"/>
      <c r="K484" s="832"/>
      <c r="L484" s="849">
        <v>1</v>
      </c>
      <c r="M484" s="849">
        <v>37</v>
      </c>
      <c r="N484" s="832">
        <v>1</v>
      </c>
      <c r="O484" s="832">
        <v>37</v>
      </c>
      <c r="P484" s="849"/>
      <c r="Q484" s="849"/>
      <c r="R484" s="837"/>
      <c r="S484" s="850"/>
    </row>
    <row r="485" spans="1:19" ht="14.4" customHeight="1" x14ac:dyDescent="0.3">
      <c r="A485" s="831" t="s">
        <v>3735</v>
      </c>
      <c r="B485" s="832" t="s">
        <v>3736</v>
      </c>
      <c r="C485" s="832" t="s">
        <v>577</v>
      </c>
      <c r="D485" s="832" t="s">
        <v>1743</v>
      </c>
      <c r="E485" s="832" t="s">
        <v>3753</v>
      </c>
      <c r="F485" s="832" t="s">
        <v>3762</v>
      </c>
      <c r="G485" s="832" t="s">
        <v>3763</v>
      </c>
      <c r="H485" s="849"/>
      <c r="I485" s="849"/>
      <c r="J485" s="832"/>
      <c r="K485" s="832"/>
      <c r="L485" s="849"/>
      <c r="M485" s="849"/>
      <c r="N485" s="832"/>
      <c r="O485" s="832"/>
      <c r="P485" s="849">
        <v>43</v>
      </c>
      <c r="Q485" s="849">
        <v>1591</v>
      </c>
      <c r="R485" s="837"/>
      <c r="S485" s="850">
        <v>37</v>
      </c>
    </row>
    <row r="486" spans="1:19" ht="14.4" customHeight="1" x14ac:dyDescent="0.3">
      <c r="A486" s="831" t="s">
        <v>3735</v>
      </c>
      <c r="B486" s="832" t="s">
        <v>3736</v>
      </c>
      <c r="C486" s="832" t="s">
        <v>577</v>
      </c>
      <c r="D486" s="832" t="s">
        <v>1743</v>
      </c>
      <c r="E486" s="832" t="s">
        <v>3753</v>
      </c>
      <c r="F486" s="832" t="s">
        <v>3762</v>
      </c>
      <c r="G486" s="832" t="s">
        <v>3764</v>
      </c>
      <c r="H486" s="849"/>
      <c r="I486" s="849"/>
      <c r="J486" s="832"/>
      <c r="K486" s="832"/>
      <c r="L486" s="849"/>
      <c r="M486" s="849"/>
      <c r="N486" s="832"/>
      <c r="O486" s="832"/>
      <c r="P486" s="849">
        <v>77</v>
      </c>
      <c r="Q486" s="849">
        <v>2849</v>
      </c>
      <c r="R486" s="837"/>
      <c r="S486" s="850">
        <v>37</v>
      </c>
    </row>
    <row r="487" spans="1:19" ht="14.4" customHeight="1" x14ac:dyDescent="0.3">
      <c r="A487" s="831" t="s">
        <v>3735</v>
      </c>
      <c r="B487" s="832" t="s">
        <v>3736</v>
      </c>
      <c r="C487" s="832" t="s">
        <v>577</v>
      </c>
      <c r="D487" s="832" t="s">
        <v>1743</v>
      </c>
      <c r="E487" s="832" t="s">
        <v>3753</v>
      </c>
      <c r="F487" s="832" t="s">
        <v>3787</v>
      </c>
      <c r="G487" s="832" t="s">
        <v>3788</v>
      </c>
      <c r="H487" s="849">
        <v>67</v>
      </c>
      <c r="I487" s="849">
        <v>16817</v>
      </c>
      <c r="J487" s="832">
        <v>0.68367346938775508</v>
      </c>
      <c r="K487" s="832">
        <v>251</v>
      </c>
      <c r="L487" s="849">
        <v>98</v>
      </c>
      <c r="M487" s="849">
        <v>24598</v>
      </c>
      <c r="N487" s="832">
        <v>1</v>
      </c>
      <c r="O487" s="832">
        <v>251</v>
      </c>
      <c r="P487" s="849">
        <v>44</v>
      </c>
      <c r="Q487" s="849">
        <v>11088</v>
      </c>
      <c r="R487" s="837">
        <v>0.45076835515082525</v>
      </c>
      <c r="S487" s="850">
        <v>252</v>
      </c>
    </row>
    <row r="488" spans="1:19" ht="14.4" customHeight="1" x14ac:dyDescent="0.3">
      <c r="A488" s="831" t="s">
        <v>3735</v>
      </c>
      <c r="B488" s="832" t="s">
        <v>3736</v>
      </c>
      <c r="C488" s="832" t="s">
        <v>577</v>
      </c>
      <c r="D488" s="832" t="s">
        <v>1743</v>
      </c>
      <c r="E488" s="832" t="s">
        <v>3753</v>
      </c>
      <c r="F488" s="832" t="s">
        <v>3787</v>
      </c>
      <c r="G488" s="832" t="s">
        <v>3789</v>
      </c>
      <c r="H488" s="849">
        <v>128</v>
      </c>
      <c r="I488" s="849">
        <v>32128</v>
      </c>
      <c r="J488" s="832">
        <v>3.5555555555555554</v>
      </c>
      <c r="K488" s="832">
        <v>251</v>
      </c>
      <c r="L488" s="849">
        <v>36</v>
      </c>
      <c r="M488" s="849">
        <v>9036</v>
      </c>
      <c r="N488" s="832">
        <v>1</v>
      </c>
      <c r="O488" s="832">
        <v>251</v>
      </c>
      <c r="P488" s="849">
        <v>79</v>
      </c>
      <c r="Q488" s="849">
        <v>19908</v>
      </c>
      <c r="R488" s="837">
        <v>2.2031872509960158</v>
      </c>
      <c r="S488" s="850">
        <v>252</v>
      </c>
    </row>
    <row r="489" spans="1:19" ht="14.4" customHeight="1" x14ac:dyDescent="0.3">
      <c r="A489" s="831" t="s">
        <v>3735</v>
      </c>
      <c r="B489" s="832" t="s">
        <v>3736</v>
      </c>
      <c r="C489" s="832" t="s">
        <v>577</v>
      </c>
      <c r="D489" s="832" t="s">
        <v>1743</v>
      </c>
      <c r="E489" s="832" t="s">
        <v>3753</v>
      </c>
      <c r="F489" s="832" t="s">
        <v>3790</v>
      </c>
      <c r="G489" s="832" t="s">
        <v>3791</v>
      </c>
      <c r="H489" s="849">
        <v>2</v>
      </c>
      <c r="I489" s="849">
        <v>252</v>
      </c>
      <c r="J489" s="832">
        <v>0.4</v>
      </c>
      <c r="K489" s="832">
        <v>126</v>
      </c>
      <c r="L489" s="849">
        <v>5</v>
      </c>
      <c r="M489" s="849">
        <v>630</v>
      </c>
      <c r="N489" s="832">
        <v>1</v>
      </c>
      <c r="O489" s="832">
        <v>126</v>
      </c>
      <c r="P489" s="849"/>
      <c r="Q489" s="849"/>
      <c r="R489" s="837"/>
      <c r="S489" s="850"/>
    </row>
    <row r="490" spans="1:19" ht="14.4" customHeight="1" x14ac:dyDescent="0.3">
      <c r="A490" s="831" t="s">
        <v>3735</v>
      </c>
      <c r="B490" s="832" t="s">
        <v>3736</v>
      </c>
      <c r="C490" s="832" t="s">
        <v>577</v>
      </c>
      <c r="D490" s="832" t="s">
        <v>1743</v>
      </c>
      <c r="E490" s="832" t="s">
        <v>3753</v>
      </c>
      <c r="F490" s="832" t="s">
        <v>3790</v>
      </c>
      <c r="G490" s="832" t="s">
        <v>3792</v>
      </c>
      <c r="H490" s="849">
        <v>2</v>
      </c>
      <c r="I490" s="849">
        <v>252</v>
      </c>
      <c r="J490" s="832">
        <v>1</v>
      </c>
      <c r="K490" s="832">
        <v>126</v>
      </c>
      <c r="L490" s="849">
        <v>2</v>
      </c>
      <c r="M490" s="849">
        <v>252</v>
      </c>
      <c r="N490" s="832">
        <v>1</v>
      </c>
      <c r="O490" s="832">
        <v>126</v>
      </c>
      <c r="P490" s="849"/>
      <c r="Q490" s="849"/>
      <c r="R490" s="837"/>
      <c r="S490" s="850"/>
    </row>
    <row r="491" spans="1:19" ht="14.4" customHeight="1" x14ac:dyDescent="0.3">
      <c r="A491" s="831" t="s">
        <v>3735</v>
      </c>
      <c r="B491" s="832" t="s">
        <v>3736</v>
      </c>
      <c r="C491" s="832" t="s">
        <v>577</v>
      </c>
      <c r="D491" s="832" t="s">
        <v>1743</v>
      </c>
      <c r="E491" s="832" t="s">
        <v>3753</v>
      </c>
      <c r="F491" s="832" t="s">
        <v>3808</v>
      </c>
      <c r="G491" s="832" t="s">
        <v>3809</v>
      </c>
      <c r="H491" s="849">
        <v>195</v>
      </c>
      <c r="I491" s="849">
        <v>6500</v>
      </c>
      <c r="J491" s="832">
        <v>1.4028756793155692</v>
      </c>
      <c r="K491" s="832">
        <v>33.333333333333336</v>
      </c>
      <c r="L491" s="849">
        <v>139</v>
      </c>
      <c r="M491" s="849">
        <v>4633.34</v>
      </c>
      <c r="N491" s="832">
        <v>1</v>
      </c>
      <c r="O491" s="832">
        <v>33.333381294964028</v>
      </c>
      <c r="P491" s="849">
        <v>120</v>
      </c>
      <c r="Q491" s="849">
        <v>4000.01</v>
      </c>
      <c r="R491" s="837">
        <v>0.8633102686183185</v>
      </c>
      <c r="S491" s="850">
        <v>33.333416666666672</v>
      </c>
    </row>
    <row r="492" spans="1:19" ht="14.4" customHeight="1" x14ac:dyDescent="0.3">
      <c r="A492" s="831" t="s">
        <v>3735</v>
      </c>
      <c r="B492" s="832" t="s">
        <v>3736</v>
      </c>
      <c r="C492" s="832" t="s">
        <v>577</v>
      </c>
      <c r="D492" s="832" t="s">
        <v>1743</v>
      </c>
      <c r="E492" s="832" t="s">
        <v>3753</v>
      </c>
      <c r="F492" s="832" t="s">
        <v>3817</v>
      </c>
      <c r="G492" s="832" t="s">
        <v>3818</v>
      </c>
      <c r="H492" s="849">
        <v>1</v>
      </c>
      <c r="I492" s="849">
        <v>37</v>
      </c>
      <c r="J492" s="832"/>
      <c r="K492" s="832">
        <v>37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3735</v>
      </c>
      <c r="B493" s="832" t="s">
        <v>3736</v>
      </c>
      <c r="C493" s="832" t="s">
        <v>577</v>
      </c>
      <c r="D493" s="832" t="s">
        <v>1743</v>
      </c>
      <c r="E493" s="832" t="s">
        <v>3753</v>
      </c>
      <c r="F493" s="832" t="s">
        <v>3844</v>
      </c>
      <c r="G493" s="832" t="s">
        <v>3845</v>
      </c>
      <c r="H493" s="849"/>
      <c r="I493" s="849"/>
      <c r="J493" s="832"/>
      <c r="K493" s="832"/>
      <c r="L493" s="849">
        <v>3</v>
      </c>
      <c r="M493" s="849">
        <v>348</v>
      </c>
      <c r="N493" s="832">
        <v>1</v>
      </c>
      <c r="O493" s="832">
        <v>116</v>
      </c>
      <c r="P493" s="849"/>
      <c r="Q493" s="849"/>
      <c r="R493" s="837"/>
      <c r="S493" s="850"/>
    </row>
    <row r="494" spans="1:19" ht="14.4" customHeight="1" x14ac:dyDescent="0.3">
      <c r="A494" s="831" t="s">
        <v>3735</v>
      </c>
      <c r="B494" s="832" t="s">
        <v>3736</v>
      </c>
      <c r="C494" s="832" t="s">
        <v>577</v>
      </c>
      <c r="D494" s="832" t="s">
        <v>1743</v>
      </c>
      <c r="E494" s="832" t="s">
        <v>3753</v>
      </c>
      <c r="F494" s="832" t="s">
        <v>3844</v>
      </c>
      <c r="G494" s="832" t="s">
        <v>3846</v>
      </c>
      <c r="H494" s="849"/>
      <c r="I494" s="849"/>
      <c r="J494" s="832"/>
      <c r="K494" s="832"/>
      <c r="L494" s="849">
        <v>2</v>
      </c>
      <c r="M494" s="849">
        <v>232</v>
      </c>
      <c r="N494" s="832">
        <v>1</v>
      </c>
      <c r="O494" s="832">
        <v>116</v>
      </c>
      <c r="P494" s="849"/>
      <c r="Q494" s="849"/>
      <c r="R494" s="837"/>
      <c r="S494" s="850"/>
    </row>
    <row r="495" spans="1:19" ht="14.4" customHeight="1" x14ac:dyDescent="0.3">
      <c r="A495" s="831" t="s">
        <v>3735</v>
      </c>
      <c r="B495" s="832" t="s">
        <v>3736</v>
      </c>
      <c r="C495" s="832" t="s">
        <v>577</v>
      </c>
      <c r="D495" s="832" t="s">
        <v>1744</v>
      </c>
      <c r="E495" s="832" t="s">
        <v>3737</v>
      </c>
      <c r="F495" s="832" t="s">
        <v>3738</v>
      </c>
      <c r="G495" s="832" t="s">
        <v>3739</v>
      </c>
      <c r="H495" s="849">
        <v>0.2</v>
      </c>
      <c r="I495" s="849">
        <v>30.2</v>
      </c>
      <c r="J495" s="832">
        <v>2</v>
      </c>
      <c r="K495" s="832">
        <v>151</v>
      </c>
      <c r="L495" s="849">
        <v>0.1</v>
      </c>
      <c r="M495" s="849">
        <v>15.1</v>
      </c>
      <c r="N495" s="832">
        <v>1</v>
      </c>
      <c r="O495" s="832">
        <v>151</v>
      </c>
      <c r="P495" s="849"/>
      <c r="Q495" s="849"/>
      <c r="R495" s="837"/>
      <c r="S495" s="850"/>
    </row>
    <row r="496" spans="1:19" ht="14.4" customHeight="1" x14ac:dyDescent="0.3">
      <c r="A496" s="831" t="s">
        <v>3735</v>
      </c>
      <c r="B496" s="832" t="s">
        <v>3736</v>
      </c>
      <c r="C496" s="832" t="s">
        <v>577</v>
      </c>
      <c r="D496" s="832" t="s">
        <v>1744</v>
      </c>
      <c r="E496" s="832" t="s">
        <v>3753</v>
      </c>
      <c r="F496" s="832" t="s">
        <v>3759</v>
      </c>
      <c r="G496" s="832" t="s">
        <v>3760</v>
      </c>
      <c r="H496" s="849">
        <v>19</v>
      </c>
      <c r="I496" s="849">
        <v>1577</v>
      </c>
      <c r="J496" s="832">
        <v>6.333333333333333</v>
      </c>
      <c r="K496" s="832">
        <v>83</v>
      </c>
      <c r="L496" s="849">
        <v>3</v>
      </c>
      <c r="M496" s="849">
        <v>249</v>
      </c>
      <c r="N496" s="832">
        <v>1</v>
      </c>
      <c r="O496" s="832">
        <v>83</v>
      </c>
      <c r="P496" s="849">
        <v>1</v>
      </c>
      <c r="Q496" s="849">
        <v>83</v>
      </c>
      <c r="R496" s="837">
        <v>0.33333333333333331</v>
      </c>
      <c r="S496" s="850">
        <v>83</v>
      </c>
    </row>
    <row r="497" spans="1:19" ht="14.4" customHeight="1" x14ac:dyDescent="0.3">
      <c r="A497" s="831" t="s">
        <v>3735</v>
      </c>
      <c r="B497" s="832" t="s">
        <v>3736</v>
      </c>
      <c r="C497" s="832" t="s">
        <v>577</v>
      </c>
      <c r="D497" s="832" t="s">
        <v>1744</v>
      </c>
      <c r="E497" s="832" t="s">
        <v>3753</v>
      </c>
      <c r="F497" s="832" t="s">
        <v>3759</v>
      </c>
      <c r="G497" s="832" t="s">
        <v>3761</v>
      </c>
      <c r="H497" s="849">
        <v>9</v>
      </c>
      <c r="I497" s="849">
        <v>747</v>
      </c>
      <c r="J497" s="832">
        <v>1.125</v>
      </c>
      <c r="K497" s="832">
        <v>83</v>
      </c>
      <c r="L497" s="849">
        <v>8</v>
      </c>
      <c r="M497" s="849">
        <v>664</v>
      </c>
      <c r="N497" s="832">
        <v>1</v>
      </c>
      <c r="O497" s="832">
        <v>83</v>
      </c>
      <c r="P497" s="849">
        <v>3</v>
      </c>
      <c r="Q497" s="849">
        <v>249</v>
      </c>
      <c r="R497" s="837">
        <v>0.375</v>
      </c>
      <c r="S497" s="850">
        <v>83</v>
      </c>
    </row>
    <row r="498" spans="1:19" ht="14.4" customHeight="1" x14ac:dyDescent="0.3">
      <c r="A498" s="831" t="s">
        <v>3735</v>
      </c>
      <c r="B498" s="832" t="s">
        <v>3736</v>
      </c>
      <c r="C498" s="832" t="s">
        <v>577</v>
      </c>
      <c r="D498" s="832" t="s">
        <v>1744</v>
      </c>
      <c r="E498" s="832" t="s">
        <v>3753</v>
      </c>
      <c r="F498" s="832" t="s">
        <v>3762</v>
      </c>
      <c r="G498" s="832" t="s">
        <v>3763</v>
      </c>
      <c r="H498" s="849">
        <v>2</v>
      </c>
      <c r="I498" s="849">
        <v>74</v>
      </c>
      <c r="J498" s="832">
        <v>0.66666666666666663</v>
      </c>
      <c r="K498" s="832">
        <v>37</v>
      </c>
      <c r="L498" s="849">
        <v>3</v>
      </c>
      <c r="M498" s="849">
        <v>111</v>
      </c>
      <c r="N498" s="832">
        <v>1</v>
      </c>
      <c r="O498" s="832">
        <v>37</v>
      </c>
      <c r="P498" s="849">
        <v>1</v>
      </c>
      <c r="Q498" s="849">
        <v>37</v>
      </c>
      <c r="R498" s="837">
        <v>0.33333333333333331</v>
      </c>
      <c r="S498" s="850">
        <v>37</v>
      </c>
    </row>
    <row r="499" spans="1:19" ht="14.4" customHeight="1" x14ac:dyDescent="0.3">
      <c r="A499" s="831" t="s">
        <v>3735</v>
      </c>
      <c r="B499" s="832" t="s">
        <v>3736</v>
      </c>
      <c r="C499" s="832" t="s">
        <v>577</v>
      </c>
      <c r="D499" s="832" t="s">
        <v>1744</v>
      </c>
      <c r="E499" s="832" t="s">
        <v>3753</v>
      </c>
      <c r="F499" s="832" t="s">
        <v>3762</v>
      </c>
      <c r="G499" s="832" t="s">
        <v>3764</v>
      </c>
      <c r="H499" s="849">
        <v>2</v>
      </c>
      <c r="I499" s="849">
        <v>74</v>
      </c>
      <c r="J499" s="832">
        <v>2</v>
      </c>
      <c r="K499" s="832">
        <v>37</v>
      </c>
      <c r="L499" s="849">
        <v>1</v>
      </c>
      <c r="M499" s="849">
        <v>37</v>
      </c>
      <c r="N499" s="832">
        <v>1</v>
      </c>
      <c r="O499" s="832">
        <v>37</v>
      </c>
      <c r="P499" s="849">
        <v>4</v>
      </c>
      <c r="Q499" s="849">
        <v>148</v>
      </c>
      <c r="R499" s="837">
        <v>4</v>
      </c>
      <c r="S499" s="850">
        <v>37</v>
      </c>
    </row>
    <row r="500" spans="1:19" ht="14.4" customHeight="1" x14ac:dyDescent="0.3">
      <c r="A500" s="831" t="s">
        <v>3735</v>
      </c>
      <c r="B500" s="832" t="s">
        <v>3736</v>
      </c>
      <c r="C500" s="832" t="s">
        <v>577</v>
      </c>
      <c r="D500" s="832" t="s">
        <v>1744</v>
      </c>
      <c r="E500" s="832" t="s">
        <v>3753</v>
      </c>
      <c r="F500" s="832" t="s">
        <v>3765</v>
      </c>
      <c r="G500" s="832" t="s">
        <v>3767</v>
      </c>
      <c r="H500" s="849"/>
      <c r="I500" s="849"/>
      <c r="J500" s="832"/>
      <c r="K500" s="832"/>
      <c r="L500" s="849"/>
      <c r="M500" s="849"/>
      <c r="N500" s="832"/>
      <c r="O500" s="832"/>
      <c r="P500" s="849">
        <v>1</v>
      </c>
      <c r="Q500" s="849">
        <v>10</v>
      </c>
      <c r="R500" s="837"/>
      <c r="S500" s="850">
        <v>10</v>
      </c>
    </row>
    <row r="501" spans="1:19" ht="14.4" customHeight="1" x14ac:dyDescent="0.3">
      <c r="A501" s="831" t="s">
        <v>3735</v>
      </c>
      <c r="B501" s="832" t="s">
        <v>3736</v>
      </c>
      <c r="C501" s="832" t="s">
        <v>577</v>
      </c>
      <c r="D501" s="832" t="s">
        <v>1744</v>
      </c>
      <c r="E501" s="832" t="s">
        <v>3753</v>
      </c>
      <c r="F501" s="832" t="s">
        <v>3787</v>
      </c>
      <c r="G501" s="832" t="s">
        <v>3788</v>
      </c>
      <c r="H501" s="849">
        <v>4</v>
      </c>
      <c r="I501" s="849">
        <v>1004</v>
      </c>
      <c r="J501" s="832"/>
      <c r="K501" s="832">
        <v>251</v>
      </c>
      <c r="L501" s="849"/>
      <c r="M501" s="849"/>
      <c r="N501" s="832"/>
      <c r="O501" s="832"/>
      <c r="P501" s="849">
        <v>1</v>
      </c>
      <c r="Q501" s="849">
        <v>252</v>
      </c>
      <c r="R501" s="837"/>
      <c r="S501" s="850">
        <v>252</v>
      </c>
    </row>
    <row r="502" spans="1:19" ht="14.4" customHeight="1" x14ac:dyDescent="0.3">
      <c r="A502" s="831" t="s">
        <v>3735</v>
      </c>
      <c r="B502" s="832" t="s">
        <v>3736</v>
      </c>
      <c r="C502" s="832" t="s">
        <v>577</v>
      </c>
      <c r="D502" s="832" t="s">
        <v>1744</v>
      </c>
      <c r="E502" s="832" t="s">
        <v>3753</v>
      </c>
      <c r="F502" s="832" t="s">
        <v>3787</v>
      </c>
      <c r="G502" s="832" t="s">
        <v>3789</v>
      </c>
      <c r="H502" s="849">
        <v>2</v>
      </c>
      <c r="I502" s="849">
        <v>502</v>
      </c>
      <c r="J502" s="832"/>
      <c r="K502" s="832">
        <v>251</v>
      </c>
      <c r="L502" s="849"/>
      <c r="M502" s="849"/>
      <c r="N502" s="832"/>
      <c r="O502" s="832"/>
      <c r="P502" s="849">
        <v>11</v>
      </c>
      <c r="Q502" s="849">
        <v>2772</v>
      </c>
      <c r="R502" s="837"/>
      <c r="S502" s="850">
        <v>252</v>
      </c>
    </row>
    <row r="503" spans="1:19" ht="14.4" customHeight="1" x14ac:dyDescent="0.3">
      <c r="A503" s="831" t="s">
        <v>3735</v>
      </c>
      <c r="B503" s="832" t="s">
        <v>3736</v>
      </c>
      <c r="C503" s="832" t="s">
        <v>577</v>
      </c>
      <c r="D503" s="832" t="s">
        <v>1744</v>
      </c>
      <c r="E503" s="832" t="s">
        <v>3753</v>
      </c>
      <c r="F503" s="832" t="s">
        <v>3790</v>
      </c>
      <c r="G503" s="832" t="s">
        <v>3791</v>
      </c>
      <c r="H503" s="849">
        <v>35</v>
      </c>
      <c r="I503" s="849">
        <v>4410</v>
      </c>
      <c r="J503" s="832">
        <v>2.9166666666666665</v>
      </c>
      <c r="K503" s="832">
        <v>126</v>
      </c>
      <c r="L503" s="849">
        <v>12</v>
      </c>
      <c r="M503" s="849">
        <v>1512</v>
      </c>
      <c r="N503" s="832">
        <v>1</v>
      </c>
      <c r="O503" s="832">
        <v>126</v>
      </c>
      <c r="P503" s="849">
        <v>6</v>
      </c>
      <c r="Q503" s="849">
        <v>762</v>
      </c>
      <c r="R503" s="837">
        <v>0.50396825396825395</v>
      </c>
      <c r="S503" s="850">
        <v>127</v>
      </c>
    </row>
    <row r="504" spans="1:19" ht="14.4" customHeight="1" x14ac:dyDescent="0.3">
      <c r="A504" s="831" t="s">
        <v>3735</v>
      </c>
      <c r="B504" s="832" t="s">
        <v>3736</v>
      </c>
      <c r="C504" s="832" t="s">
        <v>577</v>
      </c>
      <c r="D504" s="832" t="s">
        <v>1744</v>
      </c>
      <c r="E504" s="832" t="s">
        <v>3753</v>
      </c>
      <c r="F504" s="832" t="s">
        <v>3790</v>
      </c>
      <c r="G504" s="832" t="s">
        <v>3792</v>
      </c>
      <c r="H504" s="849">
        <v>13</v>
      </c>
      <c r="I504" s="849">
        <v>1638</v>
      </c>
      <c r="J504" s="832">
        <v>0.59090909090909094</v>
      </c>
      <c r="K504" s="832">
        <v>126</v>
      </c>
      <c r="L504" s="849">
        <v>22</v>
      </c>
      <c r="M504" s="849">
        <v>2772</v>
      </c>
      <c r="N504" s="832">
        <v>1</v>
      </c>
      <c r="O504" s="832">
        <v>126</v>
      </c>
      <c r="P504" s="849">
        <v>2</v>
      </c>
      <c r="Q504" s="849">
        <v>254</v>
      </c>
      <c r="R504" s="837">
        <v>9.1630591630591632E-2</v>
      </c>
      <c r="S504" s="850">
        <v>127</v>
      </c>
    </row>
    <row r="505" spans="1:19" ht="14.4" customHeight="1" x14ac:dyDescent="0.3">
      <c r="A505" s="831" t="s">
        <v>3735</v>
      </c>
      <c r="B505" s="832" t="s">
        <v>3736</v>
      </c>
      <c r="C505" s="832" t="s">
        <v>577</v>
      </c>
      <c r="D505" s="832" t="s">
        <v>1744</v>
      </c>
      <c r="E505" s="832" t="s">
        <v>3753</v>
      </c>
      <c r="F505" s="832" t="s">
        <v>3802</v>
      </c>
      <c r="G505" s="832" t="s">
        <v>3803</v>
      </c>
      <c r="H505" s="849">
        <v>1</v>
      </c>
      <c r="I505" s="849">
        <v>679</v>
      </c>
      <c r="J505" s="832"/>
      <c r="K505" s="832">
        <v>679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3735</v>
      </c>
      <c r="B506" s="832" t="s">
        <v>3736</v>
      </c>
      <c r="C506" s="832" t="s">
        <v>577</v>
      </c>
      <c r="D506" s="832" t="s">
        <v>1744</v>
      </c>
      <c r="E506" s="832" t="s">
        <v>3753</v>
      </c>
      <c r="F506" s="832" t="s">
        <v>3802</v>
      </c>
      <c r="G506" s="832" t="s">
        <v>3804</v>
      </c>
      <c r="H506" s="849"/>
      <c r="I506" s="849"/>
      <c r="J506" s="832"/>
      <c r="K506" s="832"/>
      <c r="L506" s="849">
        <v>1</v>
      </c>
      <c r="M506" s="849">
        <v>679</v>
      </c>
      <c r="N506" s="832">
        <v>1</v>
      </c>
      <c r="O506" s="832">
        <v>679</v>
      </c>
      <c r="P506" s="849"/>
      <c r="Q506" s="849"/>
      <c r="R506" s="837"/>
      <c r="S506" s="850"/>
    </row>
    <row r="507" spans="1:19" ht="14.4" customHeight="1" x14ac:dyDescent="0.3">
      <c r="A507" s="831" t="s">
        <v>3735</v>
      </c>
      <c r="B507" s="832" t="s">
        <v>3736</v>
      </c>
      <c r="C507" s="832" t="s">
        <v>577</v>
      </c>
      <c r="D507" s="832" t="s">
        <v>1744</v>
      </c>
      <c r="E507" s="832" t="s">
        <v>3753</v>
      </c>
      <c r="F507" s="832" t="s">
        <v>3808</v>
      </c>
      <c r="G507" s="832" t="s">
        <v>3809</v>
      </c>
      <c r="H507" s="849">
        <v>50</v>
      </c>
      <c r="I507" s="849">
        <v>1666.6799999999998</v>
      </c>
      <c r="J507" s="832">
        <v>1.6666799999999999</v>
      </c>
      <c r="K507" s="832">
        <v>33.333599999999997</v>
      </c>
      <c r="L507" s="849">
        <v>30</v>
      </c>
      <c r="M507" s="849">
        <v>1000</v>
      </c>
      <c r="N507" s="832">
        <v>1</v>
      </c>
      <c r="O507" s="832">
        <v>33.333333333333336</v>
      </c>
      <c r="P507" s="849">
        <v>18</v>
      </c>
      <c r="Q507" s="849">
        <v>600</v>
      </c>
      <c r="R507" s="837">
        <v>0.6</v>
      </c>
      <c r="S507" s="850">
        <v>33.333333333333336</v>
      </c>
    </row>
    <row r="508" spans="1:19" ht="14.4" customHeight="1" x14ac:dyDescent="0.3">
      <c r="A508" s="831" t="s">
        <v>3735</v>
      </c>
      <c r="B508" s="832" t="s">
        <v>3736</v>
      </c>
      <c r="C508" s="832" t="s">
        <v>577</v>
      </c>
      <c r="D508" s="832" t="s">
        <v>1744</v>
      </c>
      <c r="E508" s="832" t="s">
        <v>3753</v>
      </c>
      <c r="F508" s="832" t="s">
        <v>3808</v>
      </c>
      <c r="G508" s="832" t="s">
        <v>3810</v>
      </c>
      <c r="H508" s="849"/>
      <c r="I508" s="849"/>
      <c r="J508" s="832"/>
      <c r="K508" s="832"/>
      <c r="L508" s="849">
        <v>4</v>
      </c>
      <c r="M508" s="849">
        <v>133.34</v>
      </c>
      <c r="N508" s="832">
        <v>1</v>
      </c>
      <c r="O508" s="832">
        <v>33.335000000000001</v>
      </c>
      <c r="P508" s="849">
        <v>2</v>
      </c>
      <c r="Q508" s="849">
        <v>66.66</v>
      </c>
      <c r="R508" s="837">
        <v>0.49992500374981247</v>
      </c>
      <c r="S508" s="850">
        <v>33.33</v>
      </c>
    </row>
    <row r="509" spans="1:19" ht="14.4" customHeight="1" x14ac:dyDescent="0.3">
      <c r="A509" s="831" t="s">
        <v>3735</v>
      </c>
      <c r="B509" s="832" t="s">
        <v>3736</v>
      </c>
      <c r="C509" s="832" t="s">
        <v>577</v>
      </c>
      <c r="D509" s="832" t="s">
        <v>1744</v>
      </c>
      <c r="E509" s="832" t="s">
        <v>3753</v>
      </c>
      <c r="F509" s="832" t="s">
        <v>3817</v>
      </c>
      <c r="G509" s="832" t="s">
        <v>3818</v>
      </c>
      <c r="H509" s="849">
        <v>3</v>
      </c>
      <c r="I509" s="849">
        <v>111</v>
      </c>
      <c r="J509" s="832"/>
      <c r="K509" s="832">
        <v>37</v>
      </c>
      <c r="L509" s="849"/>
      <c r="M509" s="849"/>
      <c r="N509" s="832"/>
      <c r="O509" s="832"/>
      <c r="P509" s="849">
        <v>5</v>
      </c>
      <c r="Q509" s="849">
        <v>185</v>
      </c>
      <c r="R509" s="837"/>
      <c r="S509" s="850">
        <v>37</v>
      </c>
    </row>
    <row r="510" spans="1:19" ht="14.4" customHeight="1" x14ac:dyDescent="0.3">
      <c r="A510" s="831" t="s">
        <v>3735</v>
      </c>
      <c r="B510" s="832" t="s">
        <v>3736</v>
      </c>
      <c r="C510" s="832" t="s">
        <v>577</v>
      </c>
      <c r="D510" s="832" t="s">
        <v>1744</v>
      </c>
      <c r="E510" s="832" t="s">
        <v>3753</v>
      </c>
      <c r="F510" s="832" t="s">
        <v>3817</v>
      </c>
      <c r="G510" s="832" t="s">
        <v>3819</v>
      </c>
      <c r="H510" s="849">
        <v>1</v>
      </c>
      <c r="I510" s="849">
        <v>37</v>
      </c>
      <c r="J510" s="832"/>
      <c r="K510" s="832">
        <v>37</v>
      </c>
      <c r="L510" s="849"/>
      <c r="M510" s="849"/>
      <c r="N510" s="832"/>
      <c r="O510" s="832"/>
      <c r="P510" s="849">
        <v>4</v>
      </c>
      <c r="Q510" s="849">
        <v>148</v>
      </c>
      <c r="R510" s="837"/>
      <c r="S510" s="850">
        <v>37</v>
      </c>
    </row>
    <row r="511" spans="1:19" ht="14.4" customHeight="1" x14ac:dyDescent="0.3">
      <c r="A511" s="831" t="s">
        <v>3735</v>
      </c>
      <c r="B511" s="832" t="s">
        <v>3736</v>
      </c>
      <c r="C511" s="832" t="s">
        <v>577</v>
      </c>
      <c r="D511" s="832" t="s">
        <v>1744</v>
      </c>
      <c r="E511" s="832" t="s">
        <v>3753</v>
      </c>
      <c r="F511" s="832" t="s">
        <v>3820</v>
      </c>
      <c r="G511" s="832" t="s">
        <v>3821</v>
      </c>
      <c r="H511" s="849">
        <v>2</v>
      </c>
      <c r="I511" s="849">
        <v>172</v>
      </c>
      <c r="J511" s="832"/>
      <c r="K511" s="832">
        <v>86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3735</v>
      </c>
      <c r="B512" s="832" t="s">
        <v>3736</v>
      </c>
      <c r="C512" s="832" t="s">
        <v>577</v>
      </c>
      <c r="D512" s="832" t="s">
        <v>1744</v>
      </c>
      <c r="E512" s="832" t="s">
        <v>3753</v>
      </c>
      <c r="F512" s="832" t="s">
        <v>3820</v>
      </c>
      <c r="G512" s="832" t="s">
        <v>3822</v>
      </c>
      <c r="H512" s="849"/>
      <c r="I512" s="849"/>
      <c r="J512" s="832"/>
      <c r="K512" s="832"/>
      <c r="L512" s="849">
        <v>2</v>
      </c>
      <c r="M512" s="849">
        <v>172</v>
      </c>
      <c r="N512" s="832">
        <v>1</v>
      </c>
      <c r="O512" s="832">
        <v>86</v>
      </c>
      <c r="P512" s="849"/>
      <c r="Q512" s="849"/>
      <c r="R512" s="837"/>
      <c r="S512" s="850"/>
    </row>
    <row r="513" spans="1:19" ht="14.4" customHeight="1" x14ac:dyDescent="0.3">
      <c r="A513" s="831" t="s">
        <v>3735</v>
      </c>
      <c r="B513" s="832" t="s">
        <v>3736</v>
      </c>
      <c r="C513" s="832" t="s">
        <v>577</v>
      </c>
      <c r="D513" s="832" t="s">
        <v>1744</v>
      </c>
      <c r="E513" s="832" t="s">
        <v>3753</v>
      </c>
      <c r="F513" s="832" t="s">
        <v>3836</v>
      </c>
      <c r="G513" s="832" t="s">
        <v>3837</v>
      </c>
      <c r="H513" s="849">
        <v>1</v>
      </c>
      <c r="I513" s="849">
        <v>1063</v>
      </c>
      <c r="J513" s="832"/>
      <c r="K513" s="832">
        <v>1063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3735</v>
      </c>
      <c r="B514" s="832" t="s">
        <v>3736</v>
      </c>
      <c r="C514" s="832" t="s">
        <v>577</v>
      </c>
      <c r="D514" s="832" t="s">
        <v>1744</v>
      </c>
      <c r="E514" s="832" t="s">
        <v>3753</v>
      </c>
      <c r="F514" s="832" t="s">
        <v>3841</v>
      </c>
      <c r="G514" s="832" t="s">
        <v>3842</v>
      </c>
      <c r="H514" s="849"/>
      <c r="I514" s="849"/>
      <c r="J514" s="832"/>
      <c r="K514" s="832"/>
      <c r="L514" s="849"/>
      <c r="M514" s="849"/>
      <c r="N514" s="832"/>
      <c r="O514" s="832"/>
      <c r="P514" s="849">
        <v>2</v>
      </c>
      <c r="Q514" s="849">
        <v>118</v>
      </c>
      <c r="R514" s="837"/>
      <c r="S514" s="850">
        <v>59</v>
      </c>
    </row>
    <row r="515" spans="1:19" ht="14.4" customHeight="1" x14ac:dyDescent="0.3">
      <c r="A515" s="831" t="s">
        <v>3735</v>
      </c>
      <c r="B515" s="832" t="s">
        <v>3736</v>
      </c>
      <c r="C515" s="832" t="s">
        <v>577</v>
      </c>
      <c r="D515" s="832" t="s">
        <v>1744</v>
      </c>
      <c r="E515" s="832" t="s">
        <v>3753</v>
      </c>
      <c r="F515" s="832" t="s">
        <v>3841</v>
      </c>
      <c r="G515" s="832" t="s">
        <v>3843</v>
      </c>
      <c r="H515" s="849">
        <v>1</v>
      </c>
      <c r="I515" s="849">
        <v>59</v>
      </c>
      <c r="J515" s="832"/>
      <c r="K515" s="832">
        <v>59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3735</v>
      </c>
      <c r="B516" s="832" t="s">
        <v>3736</v>
      </c>
      <c r="C516" s="832" t="s">
        <v>577</v>
      </c>
      <c r="D516" s="832" t="s">
        <v>1746</v>
      </c>
      <c r="E516" s="832" t="s">
        <v>3737</v>
      </c>
      <c r="F516" s="832" t="s">
        <v>3738</v>
      </c>
      <c r="G516" s="832" t="s">
        <v>3739</v>
      </c>
      <c r="H516" s="849">
        <v>0.1</v>
      </c>
      <c r="I516" s="849">
        <v>15.1</v>
      </c>
      <c r="J516" s="832"/>
      <c r="K516" s="832">
        <v>151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3735</v>
      </c>
      <c r="B517" s="832" t="s">
        <v>3736</v>
      </c>
      <c r="C517" s="832" t="s">
        <v>577</v>
      </c>
      <c r="D517" s="832" t="s">
        <v>1746</v>
      </c>
      <c r="E517" s="832" t="s">
        <v>3753</v>
      </c>
      <c r="F517" s="832" t="s">
        <v>3759</v>
      </c>
      <c r="G517" s="832" t="s">
        <v>3760</v>
      </c>
      <c r="H517" s="849">
        <v>1</v>
      </c>
      <c r="I517" s="849">
        <v>83</v>
      </c>
      <c r="J517" s="832"/>
      <c r="K517" s="832">
        <v>83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3735</v>
      </c>
      <c r="B518" s="832" t="s">
        <v>3736</v>
      </c>
      <c r="C518" s="832" t="s">
        <v>577</v>
      </c>
      <c r="D518" s="832" t="s">
        <v>1746</v>
      </c>
      <c r="E518" s="832" t="s">
        <v>3753</v>
      </c>
      <c r="F518" s="832" t="s">
        <v>3759</v>
      </c>
      <c r="G518" s="832" t="s">
        <v>3761</v>
      </c>
      <c r="H518" s="849"/>
      <c r="I518" s="849"/>
      <c r="J518" s="832"/>
      <c r="K518" s="832"/>
      <c r="L518" s="849">
        <v>7</v>
      </c>
      <c r="M518" s="849">
        <v>581</v>
      </c>
      <c r="N518" s="832">
        <v>1</v>
      </c>
      <c r="O518" s="832">
        <v>83</v>
      </c>
      <c r="P518" s="849"/>
      <c r="Q518" s="849"/>
      <c r="R518" s="837"/>
      <c r="S518" s="850"/>
    </row>
    <row r="519" spans="1:19" ht="14.4" customHeight="1" x14ac:dyDescent="0.3">
      <c r="A519" s="831" t="s">
        <v>3735</v>
      </c>
      <c r="B519" s="832" t="s">
        <v>3736</v>
      </c>
      <c r="C519" s="832" t="s">
        <v>577</v>
      </c>
      <c r="D519" s="832" t="s">
        <v>1746</v>
      </c>
      <c r="E519" s="832" t="s">
        <v>3753</v>
      </c>
      <c r="F519" s="832" t="s">
        <v>3762</v>
      </c>
      <c r="G519" s="832" t="s">
        <v>3763</v>
      </c>
      <c r="H519" s="849">
        <v>6</v>
      </c>
      <c r="I519" s="849">
        <v>222</v>
      </c>
      <c r="J519" s="832"/>
      <c r="K519" s="832">
        <v>37</v>
      </c>
      <c r="L519" s="849"/>
      <c r="M519" s="849"/>
      <c r="N519" s="832"/>
      <c r="O519" s="832"/>
      <c r="P519" s="849">
        <v>12</v>
      </c>
      <c r="Q519" s="849">
        <v>444</v>
      </c>
      <c r="R519" s="837"/>
      <c r="S519" s="850">
        <v>37</v>
      </c>
    </row>
    <row r="520" spans="1:19" ht="14.4" customHeight="1" x14ac:dyDescent="0.3">
      <c r="A520" s="831" t="s">
        <v>3735</v>
      </c>
      <c r="B520" s="832" t="s">
        <v>3736</v>
      </c>
      <c r="C520" s="832" t="s">
        <v>577</v>
      </c>
      <c r="D520" s="832" t="s">
        <v>1746</v>
      </c>
      <c r="E520" s="832" t="s">
        <v>3753</v>
      </c>
      <c r="F520" s="832" t="s">
        <v>3762</v>
      </c>
      <c r="G520" s="832" t="s">
        <v>3764</v>
      </c>
      <c r="H520" s="849"/>
      <c r="I520" s="849"/>
      <c r="J520" s="832"/>
      <c r="K520" s="832"/>
      <c r="L520" s="849">
        <v>3</v>
      </c>
      <c r="M520" s="849">
        <v>111</v>
      </c>
      <c r="N520" s="832">
        <v>1</v>
      </c>
      <c r="O520" s="832">
        <v>37</v>
      </c>
      <c r="P520" s="849">
        <v>5</v>
      </c>
      <c r="Q520" s="849">
        <v>185</v>
      </c>
      <c r="R520" s="837">
        <v>1.6666666666666667</v>
      </c>
      <c r="S520" s="850">
        <v>37</v>
      </c>
    </row>
    <row r="521" spans="1:19" ht="14.4" customHeight="1" x14ac:dyDescent="0.3">
      <c r="A521" s="831" t="s">
        <v>3735</v>
      </c>
      <c r="B521" s="832" t="s">
        <v>3736</v>
      </c>
      <c r="C521" s="832" t="s">
        <v>577</v>
      </c>
      <c r="D521" s="832" t="s">
        <v>1746</v>
      </c>
      <c r="E521" s="832" t="s">
        <v>3753</v>
      </c>
      <c r="F521" s="832" t="s">
        <v>3787</v>
      </c>
      <c r="G521" s="832" t="s">
        <v>3788</v>
      </c>
      <c r="H521" s="849">
        <v>16</v>
      </c>
      <c r="I521" s="849">
        <v>4016</v>
      </c>
      <c r="J521" s="832">
        <v>1</v>
      </c>
      <c r="K521" s="832">
        <v>251</v>
      </c>
      <c r="L521" s="849">
        <v>16</v>
      </c>
      <c r="M521" s="849">
        <v>4016</v>
      </c>
      <c r="N521" s="832">
        <v>1</v>
      </c>
      <c r="O521" s="832">
        <v>251</v>
      </c>
      <c r="P521" s="849">
        <v>61</v>
      </c>
      <c r="Q521" s="849">
        <v>15372</v>
      </c>
      <c r="R521" s="837">
        <v>3.8276892430278884</v>
      </c>
      <c r="S521" s="850">
        <v>252</v>
      </c>
    </row>
    <row r="522" spans="1:19" ht="14.4" customHeight="1" x14ac:dyDescent="0.3">
      <c r="A522" s="831" t="s">
        <v>3735</v>
      </c>
      <c r="B522" s="832" t="s">
        <v>3736</v>
      </c>
      <c r="C522" s="832" t="s">
        <v>577</v>
      </c>
      <c r="D522" s="832" t="s">
        <v>1746</v>
      </c>
      <c r="E522" s="832" t="s">
        <v>3753</v>
      </c>
      <c r="F522" s="832" t="s">
        <v>3787</v>
      </c>
      <c r="G522" s="832" t="s">
        <v>3789</v>
      </c>
      <c r="H522" s="849"/>
      <c r="I522" s="849"/>
      <c r="J522" s="832"/>
      <c r="K522" s="832"/>
      <c r="L522" s="849">
        <v>15</v>
      </c>
      <c r="M522" s="849">
        <v>3765</v>
      </c>
      <c r="N522" s="832">
        <v>1</v>
      </c>
      <c r="O522" s="832">
        <v>251</v>
      </c>
      <c r="P522" s="849">
        <v>70</v>
      </c>
      <c r="Q522" s="849">
        <v>17640</v>
      </c>
      <c r="R522" s="837">
        <v>4.6852589641434266</v>
      </c>
      <c r="S522" s="850">
        <v>252</v>
      </c>
    </row>
    <row r="523" spans="1:19" ht="14.4" customHeight="1" x14ac:dyDescent="0.3">
      <c r="A523" s="831" t="s">
        <v>3735</v>
      </c>
      <c r="B523" s="832" t="s">
        <v>3736</v>
      </c>
      <c r="C523" s="832" t="s">
        <v>577</v>
      </c>
      <c r="D523" s="832" t="s">
        <v>1746</v>
      </c>
      <c r="E523" s="832" t="s">
        <v>3753</v>
      </c>
      <c r="F523" s="832" t="s">
        <v>3790</v>
      </c>
      <c r="G523" s="832" t="s">
        <v>3791</v>
      </c>
      <c r="H523" s="849">
        <v>1</v>
      </c>
      <c r="I523" s="849">
        <v>126</v>
      </c>
      <c r="J523" s="832">
        <v>0.33333333333333331</v>
      </c>
      <c r="K523" s="832">
        <v>126</v>
      </c>
      <c r="L523" s="849">
        <v>3</v>
      </c>
      <c r="M523" s="849">
        <v>378</v>
      </c>
      <c r="N523" s="832">
        <v>1</v>
      </c>
      <c r="O523" s="832">
        <v>126</v>
      </c>
      <c r="P523" s="849"/>
      <c r="Q523" s="849"/>
      <c r="R523" s="837"/>
      <c r="S523" s="850"/>
    </row>
    <row r="524" spans="1:19" ht="14.4" customHeight="1" x14ac:dyDescent="0.3">
      <c r="A524" s="831" t="s">
        <v>3735</v>
      </c>
      <c r="B524" s="832" t="s">
        <v>3736</v>
      </c>
      <c r="C524" s="832" t="s">
        <v>577</v>
      </c>
      <c r="D524" s="832" t="s">
        <v>1746</v>
      </c>
      <c r="E524" s="832" t="s">
        <v>3753</v>
      </c>
      <c r="F524" s="832" t="s">
        <v>3790</v>
      </c>
      <c r="G524" s="832" t="s">
        <v>3792</v>
      </c>
      <c r="H524" s="849"/>
      <c r="I524" s="849"/>
      <c r="J524" s="832"/>
      <c r="K524" s="832"/>
      <c r="L524" s="849">
        <v>7</v>
      </c>
      <c r="M524" s="849">
        <v>882</v>
      </c>
      <c r="N524" s="832">
        <v>1</v>
      </c>
      <c r="O524" s="832">
        <v>126</v>
      </c>
      <c r="P524" s="849">
        <v>2</v>
      </c>
      <c r="Q524" s="849">
        <v>254</v>
      </c>
      <c r="R524" s="837">
        <v>0.28798185941043086</v>
      </c>
      <c r="S524" s="850">
        <v>127</v>
      </c>
    </row>
    <row r="525" spans="1:19" ht="14.4" customHeight="1" x14ac:dyDescent="0.3">
      <c r="A525" s="831" t="s">
        <v>3735</v>
      </c>
      <c r="B525" s="832" t="s">
        <v>3736</v>
      </c>
      <c r="C525" s="832" t="s">
        <v>577</v>
      </c>
      <c r="D525" s="832" t="s">
        <v>1746</v>
      </c>
      <c r="E525" s="832" t="s">
        <v>3753</v>
      </c>
      <c r="F525" s="832" t="s">
        <v>3798</v>
      </c>
      <c r="G525" s="832" t="s">
        <v>3799</v>
      </c>
      <c r="H525" s="849"/>
      <c r="I525" s="849"/>
      <c r="J525" s="832"/>
      <c r="K525" s="832"/>
      <c r="L525" s="849">
        <v>3</v>
      </c>
      <c r="M525" s="849">
        <v>597</v>
      </c>
      <c r="N525" s="832">
        <v>1</v>
      </c>
      <c r="O525" s="832">
        <v>199</v>
      </c>
      <c r="P525" s="849"/>
      <c r="Q525" s="849"/>
      <c r="R525" s="837"/>
      <c r="S525" s="850"/>
    </row>
    <row r="526" spans="1:19" ht="14.4" customHeight="1" x14ac:dyDescent="0.3">
      <c r="A526" s="831" t="s">
        <v>3735</v>
      </c>
      <c r="B526" s="832" t="s">
        <v>3736</v>
      </c>
      <c r="C526" s="832" t="s">
        <v>577</v>
      </c>
      <c r="D526" s="832" t="s">
        <v>1746</v>
      </c>
      <c r="E526" s="832" t="s">
        <v>3753</v>
      </c>
      <c r="F526" s="832" t="s">
        <v>3808</v>
      </c>
      <c r="G526" s="832" t="s">
        <v>3809</v>
      </c>
      <c r="H526" s="849">
        <v>15</v>
      </c>
      <c r="I526" s="849">
        <v>500</v>
      </c>
      <c r="J526" s="832">
        <v>0.39473891967852459</v>
      </c>
      <c r="K526" s="832">
        <v>33.333333333333336</v>
      </c>
      <c r="L526" s="849">
        <v>38</v>
      </c>
      <c r="M526" s="849">
        <v>1266.6600000000001</v>
      </c>
      <c r="N526" s="832">
        <v>1</v>
      </c>
      <c r="O526" s="832">
        <v>33.333157894736843</v>
      </c>
      <c r="P526" s="849">
        <v>129</v>
      </c>
      <c r="Q526" s="849">
        <v>4299.99</v>
      </c>
      <c r="R526" s="837">
        <v>3.3947468144569179</v>
      </c>
      <c r="S526" s="850">
        <v>33.333255813953485</v>
      </c>
    </row>
    <row r="527" spans="1:19" ht="14.4" customHeight="1" x14ac:dyDescent="0.3">
      <c r="A527" s="831" t="s">
        <v>3735</v>
      </c>
      <c r="B527" s="832" t="s">
        <v>3736</v>
      </c>
      <c r="C527" s="832" t="s">
        <v>577</v>
      </c>
      <c r="D527" s="832" t="s">
        <v>1746</v>
      </c>
      <c r="E527" s="832" t="s">
        <v>3753</v>
      </c>
      <c r="F527" s="832" t="s">
        <v>3808</v>
      </c>
      <c r="G527" s="832" t="s">
        <v>3810</v>
      </c>
      <c r="H527" s="849"/>
      <c r="I527" s="849"/>
      <c r="J527" s="832"/>
      <c r="K527" s="832"/>
      <c r="L527" s="849">
        <v>2</v>
      </c>
      <c r="M527" s="849">
        <v>66.67</v>
      </c>
      <c r="N527" s="832">
        <v>1</v>
      </c>
      <c r="O527" s="832">
        <v>33.335000000000001</v>
      </c>
      <c r="P527" s="849"/>
      <c r="Q527" s="849"/>
      <c r="R527" s="837"/>
      <c r="S527" s="850"/>
    </row>
    <row r="528" spans="1:19" ht="14.4" customHeight="1" x14ac:dyDescent="0.3">
      <c r="A528" s="831" t="s">
        <v>3735</v>
      </c>
      <c r="B528" s="832" t="s">
        <v>3736</v>
      </c>
      <c r="C528" s="832" t="s">
        <v>577</v>
      </c>
      <c r="D528" s="832" t="s">
        <v>1746</v>
      </c>
      <c r="E528" s="832" t="s">
        <v>3753</v>
      </c>
      <c r="F528" s="832" t="s">
        <v>3823</v>
      </c>
      <c r="G528" s="832" t="s">
        <v>3824</v>
      </c>
      <c r="H528" s="849">
        <v>1</v>
      </c>
      <c r="I528" s="849">
        <v>32</v>
      </c>
      <c r="J528" s="832"/>
      <c r="K528" s="832">
        <v>32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3735</v>
      </c>
      <c r="B529" s="832" t="s">
        <v>3736</v>
      </c>
      <c r="C529" s="832" t="s">
        <v>577</v>
      </c>
      <c r="D529" s="832" t="s">
        <v>1746</v>
      </c>
      <c r="E529" s="832" t="s">
        <v>3753</v>
      </c>
      <c r="F529" s="832" t="s">
        <v>3844</v>
      </c>
      <c r="G529" s="832" t="s">
        <v>3845</v>
      </c>
      <c r="H529" s="849">
        <v>8</v>
      </c>
      <c r="I529" s="849">
        <v>976</v>
      </c>
      <c r="J529" s="832">
        <v>1.4022988505747127</v>
      </c>
      <c r="K529" s="832">
        <v>122</v>
      </c>
      <c r="L529" s="849">
        <v>6</v>
      </c>
      <c r="M529" s="849">
        <v>696</v>
      </c>
      <c r="N529" s="832">
        <v>1</v>
      </c>
      <c r="O529" s="832">
        <v>116</v>
      </c>
      <c r="P529" s="849">
        <v>30</v>
      </c>
      <c r="Q529" s="849">
        <v>3480</v>
      </c>
      <c r="R529" s="837">
        <v>5</v>
      </c>
      <c r="S529" s="850">
        <v>116</v>
      </c>
    </row>
    <row r="530" spans="1:19" ht="14.4" customHeight="1" x14ac:dyDescent="0.3">
      <c r="A530" s="831" t="s">
        <v>3735</v>
      </c>
      <c r="B530" s="832" t="s">
        <v>3736</v>
      </c>
      <c r="C530" s="832" t="s">
        <v>577</v>
      </c>
      <c r="D530" s="832" t="s">
        <v>1746</v>
      </c>
      <c r="E530" s="832" t="s">
        <v>3753</v>
      </c>
      <c r="F530" s="832" t="s">
        <v>3844</v>
      </c>
      <c r="G530" s="832" t="s">
        <v>3846</v>
      </c>
      <c r="H530" s="849"/>
      <c r="I530" s="849"/>
      <c r="J530" s="832"/>
      <c r="K530" s="832"/>
      <c r="L530" s="849">
        <v>8</v>
      </c>
      <c r="M530" s="849">
        <v>928</v>
      </c>
      <c r="N530" s="832">
        <v>1</v>
      </c>
      <c r="O530" s="832">
        <v>116</v>
      </c>
      <c r="P530" s="849">
        <v>18</v>
      </c>
      <c r="Q530" s="849">
        <v>2088</v>
      </c>
      <c r="R530" s="837">
        <v>2.25</v>
      </c>
      <c r="S530" s="850">
        <v>116</v>
      </c>
    </row>
    <row r="531" spans="1:19" ht="14.4" customHeight="1" x14ac:dyDescent="0.3">
      <c r="A531" s="831" t="s">
        <v>3735</v>
      </c>
      <c r="B531" s="832" t="s">
        <v>3736</v>
      </c>
      <c r="C531" s="832" t="s">
        <v>577</v>
      </c>
      <c r="D531" s="832" t="s">
        <v>1746</v>
      </c>
      <c r="E531" s="832" t="s">
        <v>3753</v>
      </c>
      <c r="F531" s="832" t="s">
        <v>3849</v>
      </c>
      <c r="G531" s="832" t="s">
        <v>3850</v>
      </c>
      <c r="H531" s="849">
        <v>1</v>
      </c>
      <c r="I531" s="849">
        <v>183</v>
      </c>
      <c r="J531" s="832"/>
      <c r="K531" s="832">
        <v>183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3735</v>
      </c>
      <c r="B532" s="832" t="s">
        <v>3736</v>
      </c>
      <c r="C532" s="832" t="s">
        <v>577</v>
      </c>
      <c r="D532" s="832" t="s">
        <v>1747</v>
      </c>
      <c r="E532" s="832" t="s">
        <v>3737</v>
      </c>
      <c r="F532" s="832" t="s">
        <v>3738</v>
      </c>
      <c r="G532" s="832" t="s">
        <v>3739</v>
      </c>
      <c r="H532" s="849"/>
      <c r="I532" s="849"/>
      <c r="J532" s="832"/>
      <c r="K532" s="832"/>
      <c r="L532" s="849"/>
      <c r="M532" s="849"/>
      <c r="N532" s="832"/>
      <c r="O532" s="832"/>
      <c r="P532" s="849">
        <v>0.2</v>
      </c>
      <c r="Q532" s="849">
        <v>13.94</v>
      </c>
      <c r="R532" s="837"/>
      <c r="S532" s="850">
        <v>69.699999999999989</v>
      </c>
    </row>
    <row r="533" spans="1:19" ht="14.4" customHeight="1" x14ac:dyDescent="0.3">
      <c r="A533" s="831" t="s">
        <v>3735</v>
      </c>
      <c r="B533" s="832" t="s">
        <v>3736</v>
      </c>
      <c r="C533" s="832" t="s">
        <v>577</v>
      </c>
      <c r="D533" s="832" t="s">
        <v>1747</v>
      </c>
      <c r="E533" s="832" t="s">
        <v>3753</v>
      </c>
      <c r="F533" s="832" t="s">
        <v>3759</v>
      </c>
      <c r="G533" s="832" t="s">
        <v>3760</v>
      </c>
      <c r="H533" s="849">
        <v>1</v>
      </c>
      <c r="I533" s="849">
        <v>83</v>
      </c>
      <c r="J533" s="832"/>
      <c r="K533" s="832">
        <v>83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3735</v>
      </c>
      <c r="B534" s="832" t="s">
        <v>3736</v>
      </c>
      <c r="C534" s="832" t="s">
        <v>577</v>
      </c>
      <c r="D534" s="832" t="s">
        <v>1747</v>
      </c>
      <c r="E534" s="832" t="s">
        <v>3753</v>
      </c>
      <c r="F534" s="832" t="s">
        <v>3762</v>
      </c>
      <c r="G534" s="832" t="s">
        <v>3764</v>
      </c>
      <c r="H534" s="849"/>
      <c r="I534" s="849"/>
      <c r="J534" s="832"/>
      <c r="K534" s="832"/>
      <c r="L534" s="849"/>
      <c r="M534" s="849"/>
      <c r="N534" s="832"/>
      <c r="O534" s="832"/>
      <c r="P534" s="849">
        <v>1</v>
      </c>
      <c r="Q534" s="849">
        <v>37</v>
      </c>
      <c r="R534" s="837"/>
      <c r="S534" s="850">
        <v>37</v>
      </c>
    </row>
    <row r="535" spans="1:19" ht="14.4" customHeight="1" x14ac:dyDescent="0.3">
      <c r="A535" s="831" t="s">
        <v>3735</v>
      </c>
      <c r="B535" s="832" t="s">
        <v>3736</v>
      </c>
      <c r="C535" s="832" t="s">
        <v>577</v>
      </c>
      <c r="D535" s="832" t="s">
        <v>1747</v>
      </c>
      <c r="E535" s="832" t="s">
        <v>3753</v>
      </c>
      <c r="F535" s="832" t="s">
        <v>3765</v>
      </c>
      <c r="G535" s="832" t="s">
        <v>3766</v>
      </c>
      <c r="H535" s="849">
        <v>26</v>
      </c>
      <c r="I535" s="849">
        <v>260</v>
      </c>
      <c r="J535" s="832">
        <v>2.1666666666666665</v>
      </c>
      <c r="K535" s="832">
        <v>10</v>
      </c>
      <c r="L535" s="849">
        <v>12</v>
      </c>
      <c r="M535" s="849">
        <v>120</v>
      </c>
      <c r="N535" s="832">
        <v>1</v>
      </c>
      <c r="O535" s="832">
        <v>10</v>
      </c>
      <c r="P535" s="849">
        <v>12</v>
      </c>
      <c r="Q535" s="849">
        <v>120</v>
      </c>
      <c r="R535" s="837">
        <v>1</v>
      </c>
      <c r="S535" s="850">
        <v>10</v>
      </c>
    </row>
    <row r="536" spans="1:19" ht="14.4" customHeight="1" x14ac:dyDescent="0.3">
      <c r="A536" s="831" t="s">
        <v>3735</v>
      </c>
      <c r="B536" s="832" t="s">
        <v>3736</v>
      </c>
      <c r="C536" s="832" t="s">
        <v>577</v>
      </c>
      <c r="D536" s="832" t="s">
        <v>1747</v>
      </c>
      <c r="E536" s="832" t="s">
        <v>3753</v>
      </c>
      <c r="F536" s="832" t="s">
        <v>3765</v>
      </c>
      <c r="G536" s="832" t="s">
        <v>3767</v>
      </c>
      <c r="H536" s="849">
        <v>3</v>
      </c>
      <c r="I536" s="849">
        <v>30</v>
      </c>
      <c r="J536" s="832"/>
      <c r="K536" s="832">
        <v>10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3735</v>
      </c>
      <c r="B537" s="832" t="s">
        <v>3736</v>
      </c>
      <c r="C537" s="832" t="s">
        <v>577</v>
      </c>
      <c r="D537" s="832" t="s">
        <v>1747</v>
      </c>
      <c r="E537" s="832" t="s">
        <v>3753</v>
      </c>
      <c r="F537" s="832" t="s">
        <v>3775</v>
      </c>
      <c r="G537" s="832" t="s">
        <v>3776</v>
      </c>
      <c r="H537" s="849">
        <v>11</v>
      </c>
      <c r="I537" s="849">
        <v>6930</v>
      </c>
      <c r="J537" s="832">
        <v>5.5</v>
      </c>
      <c r="K537" s="832">
        <v>630</v>
      </c>
      <c r="L537" s="849">
        <v>2</v>
      </c>
      <c r="M537" s="849">
        <v>1260</v>
      </c>
      <c r="N537" s="832">
        <v>1</v>
      </c>
      <c r="O537" s="832">
        <v>630</v>
      </c>
      <c r="P537" s="849">
        <v>6</v>
      </c>
      <c r="Q537" s="849">
        <v>3786</v>
      </c>
      <c r="R537" s="837">
        <v>3.0047619047619047</v>
      </c>
      <c r="S537" s="850">
        <v>631</v>
      </c>
    </row>
    <row r="538" spans="1:19" ht="14.4" customHeight="1" x14ac:dyDescent="0.3">
      <c r="A538" s="831" t="s">
        <v>3735</v>
      </c>
      <c r="B538" s="832" t="s">
        <v>3736</v>
      </c>
      <c r="C538" s="832" t="s">
        <v>577</v>
      </c>
      <c r="D538" s="832" t="s">
        <v>1747</v>
      </c>
      <c r="E538" s="832" t="s">
        <v>3753</v>
      </c>
      <c r="F538" s="832" t="s">
        <v>3775</v>
      </c>
      <c r="G538" s="832" t="s">
        <v>3777</v>
      </c>
      <c r="H538" s="849"/>
      <c r="I538" s="849"/>
      <c r="J538" s="832"/>
      <c r="K538" s="832"/>
      <c r="L538" s="849">
        <v>2</v>
      </c>
      <c r="M538" s="849">
        <v>1260</v>
      </c>
      <c r="N538" s="832">
        <v>1</v>
      </c>
      <c r="O538" s="832">
        <v>630</v>
      </c>
      <c r="P538" s="849"/>
      <c r="Q538" s="849"/>
      <c r="R538" s="837"/>
      <c r="S538" s="850"/>
    </row>
    <row r="539" spans="1:19" ht="14.4" customHeight="1" x14ac:dyDescent="0.3">
      <c r="A539" s="831" t="s">
        <v>3735</v>
      </c>
      <c r="B539" s="832" t="s">
        <v>3736</v>
      </c>
      <c r="C539" s="832" t="s">
        <v>577</v>
      </c>
      <c r="D539" s="832" t="s">
        <v>1747</v>
      </c>
      <c r="E539" s="832" t="s">
        <v>3753</v>
      </c>
      <c r="F539" s="832" t="s">
        <v>3778</v>
      </c>
      <c r="G539" s="832" t="s">
        <v>3779</v>
      </c>
      <c r="H539" s="849">
        <v>1</v>
      </c>
      <c r="I539" s="849">
        <v>392</v>
      </c>
      <c r="J539" s="832"/>
      <c r="K539" s="832">
        <v>392</v>
      </c>
      <c r="L539" s="849"/>
      <c r="M539" s="849"/>
      <c r="N539" s="832"/>
      <c r="O539" s="832"/>
      <c r="P539" s="849">
        <v>1</v>
      </c>
      <c r="Q539" s="849">
        <v>393</v>
      </c>
      <c r="R539" s="837"/>
      <c r="S539" s="850">
        <v>393</v>
      </c>
    </row>
    <row r="540" spans="1:19" ht="14.4" customHeight="1" x14ac:dyDescent="0.3">
      <c r="A540" s="831" t="s">
        <v>3735</v>
      </c>
      <c r="B540" s="832" t="s">
        <v>3736</v>
      </c>
      <c r="C540" s="832" t="s">
        <v>577</v>
      </c>
      <c r="D540" s="832" t="s">
        <v>1747</v>
      </c>
      <c r="E540" s="832" t="s">
        <v>3753</v>
      </c>
      <c r="F540" s="832" t="s">
        <v>3778</v>
      </c>
      <c r="G540" s="832" t="s">
        <v>3780</v>
      </c>
      <c r="H540" s="849">
        <v>2</v>
      </c>
      <c r="I540" s="849">
        <v>784</v>
      </c>
      <c r="J540" s="832">
        <v>2</v>
      </c>
      <c r="K540" s="832">
        <v>392</v>
      </c>
      <c r="L540" s="849">
        <v>1</v>
      </c>
      <c r="M540" s="849">
        <v>392</v>
      </c>
      <c r="N540" s="832">
        <v>1</v>
      </c>
      <c r="O540" s="832">
        <v>392</v>
      </c>
      <c r="P540" s="849">
        <v>1</v>
      </c>
      <c r="Q540" s="849">
        <v>393</v>
      </c>
      <c r="R540" s="837">
        <v>1.0025510204081634</v>
      </c>
      <c r="S540" s="850">
        <v>393</v>
      </c>
    </row>
    <row r="541" spans="1:19" ht="14.4" customHeight="1" x14ac:dyDescent="0.3">
      <c r="A541" s="831" t="s">
        <v>3735</v>
      </c>
      <c r="B541" s="832" t="s">
        <v>3736</v>
      </c>
      <c r="C541" s="832" t="s">
        <v>577</v>
      </c>
      <c r="D541" s="832" t="s">
        <v>1747</v>
      </c>
      <c r="E541" s="832" t="s">
        <v>3753</v>
      </c>
      <c r="F541" s="832" t="s">
        <v>3781</v>
      </c>
      <c r="G541" s="832" t="s">
        <v>3782</v>
      </c>
      <c r="H541" s="849"/>
      <c r="I541" s="849"/>
      <c r="J541" s="832"/>
      <c r="K541" s="832"/>
      <c r="L541" s="849"/>
      <c r="M541" s="849"/>
      <c r="N541" s="832"/>
      <c r="O541" s="832"/>
      <c r="P541" s="849">
        <v>1</v>
      </c>
      <c r="Q541" s="849">
        <v>39</v>
      </c>
      <c r="R541" s="837"/>
      <c r="S541" s="850">
        <v>39</v>
      </c>
    </row>
    <row r="542" spans="1:19" ht="14.4" customHeight="1" x14ac:dyDescent="0.3">
      <c r="A542" s="831" t="s">
        <v>3735</v>
      </c>
      <c r="B542" s="832" t="s">
        <v>3736</v>
      </c>
      <c r="C542" s="832" t="s">
        <v>577</v>
      </c>
      <c r="D542" s="832" t="s">
        <v>1747</v>
      </c>
      <c r="E542" s="832" t="s">
        <v>3753</v>
      </c>
      <c r="F542" s="832" t="s">
        <v>3781</v>
      </c>
      <c r="G542" s="832" t="s">
        <v>3783</v>
      </c>
      <c r="H542" s="849"/>
      <c r="I542" s="849"/>
      <c r="J542" s="832"/>
      <c r="K542" s="832"/>
      <c r="L542" s="849"/>
      <c r="M542" s="849"/>
      <c r="N542" s="832"/>
      <c r="O542" s="832"/>
      <c r="P542" s="849">
        <v>4</v>
      </c>
      <c r="Q542" s="849">
        <v>156</v>
      </c>
      <c r="R542" s="837"/>
      <c r="S542" s="850">
        <v>39</v>
      </c>
    </row>
    <row r="543" spans="1:19" ht="14.4" customHeight="1" x14ac:dyDescent="0.3">
      <c r="A543" s="831" t="s">
        <v>3735</v>
      </c>
      <c r="B543" s="832" t="s">
        <v>3736</v>
      </c>
      <c r="C543" s="832" t="s">
        <v>577</v>
      </c>
      <c r="D543" s="832" t="s">
        <v>1747</v>
      </c>
      <c r="E543" s="832" t="s">
        <v>3753</v>
      </c>
      <c r="F543" s="832" t="s">
        <v>3787</v>
      </c>
      <c r="G543" s="832" t="s">
        <v>3788</v>
      </c>
      <c r="H543" s="849">
        <v>9</v>
      </c>
      <c r="I543" s="849">
        <v>2259</v>
      </c>
      <c r="J543" s="832">
        <v>0.69230769230769229</v>
      </c>
      <c r="K543" s="832">
        <v>251</v>
      </c>
      <c r="L543" s="849">
        <v>13</v>
      </c>
      <c r="M543" s="849">
        <v>3263</v>
      </c>
      <c r="N543" s="832">
        <v>1</v>
      </c>
      <c r="O543" s="832">
        <v>251</v>
      </c>
      <c r="P543" s="849">
        <v>6</v>
      </c>
      <c r="Q543" s="849">
        <v>1512</v>
      </c>
      <c r="R543" s="837">
        <v>0.46337726019000919</v>
      </c>
      <c r="S543" s="850">
        <v>252</v>
      </c>
    </row>
    <row r="544" spans="1:19" ht="14.4" customHeight="1" x14ac:dyDescent="0.3">
      <c r="A544" s="831" t="s">
        <v>3735</v>
      </c>
      <c r="B544" s="832" t="s">
        <v>3736</v>
      </c>
      <c r="C544" s="832" t="s">
        <v>577</v>
      </c>
      <c r="D544" s="832" t="s">
        <v>1747</v>
      </c>
      <c r="E544" s="832" t="s">
        <v>3753</v>
      </c>
      <c r="F544" s="832" t="s">
        <v>3787</v>
      </c>
      <c r="G544" s="832" t="s">
        <v>3789</v>
      </c>
      <c r="H544" s="849">
        <v>10</v>
      </c>
      <c r="I544" s="849">
        <v>2510</v>
      </c>
      <c r="J544" s="832">
        <v>0.7142857142857143</v>
      </c>
      <c r="K544" s="832">
        <v>251</v>
      </c>
      <c r="L544" s="849">
        <v>14</v>
      </c>
      <c r="M544" s="849">
        <v>3514</v>
      </c>
      <c r="N544" s="832">
        <v>1</v>
      </c>
      <c r="O544" s="832">
        <v>251</v>
      </c>
      <c r="P544" s="849">
        <v>26</v>
      </c>
      <c r="Q544" s="849">
        <v>6552</v>
      </c>
      <c r="R544" s="837">
        <v>1.8645418326693226</v>
      </c>
      <c r="S544" s="850">
        <v>252</v>
      </c>
    </row>
    <row r="545" spans="1:19" ht="14.4" customHeight="1" x14ac:dyDescent="0.3">
      <c r="A545" s="831" t="s">
        <v>3735</v>
      </c>
      <c r="B545" s="832" t="s">
        <v>3736</v>
      </c>
      <c r="C545" s="832" t="s">
        <v>577</v>
      </c>
      <c r="D545" s="832" t="s">
        <v>1747</v>
      </c>
      <c r="E545" s="832" t="s">
        <v>3753</v>
      </c>
      <c r="F545" s="832" t="s">
        <v>3790</v>
      </c>
      <c r="G545" s="832" t="s">
        <v>3791</v>
      </c>
      <c r="H545" s="849">
        <v>27</v>
      </c>
      <c r="I545" s="849">
        <v>3402</v>
      </c>
      <c r="J545" s="832">
        <v>1.173913043478261</v>
      </c>
      <c r="K545" s="832">
        <v>126</v>
      </c>
      <c r="L545" s="849">
        <v>23</v>
      </c>
      <c r="M545" s="849">
        <v>2898</v>
      </c>
      <c r="N545" s="832">
        <v>1</v>
      </c>
      <c r="O545" s="832">
        <v>126</v>
      </c>
      <c r="P545" s="849">
        <v>20</v>
      </c>
      <c r="Q545" s="849">
        <v>2540</v>
      </c>
      <c r="R545" s="837">
        <v>0.87646652864044172</v>
      </c>
      <c r="S545" s="850">
        <v>127</v>
      </c>
    </row>
    <row r="546" spans="1:19" ht="14.4" customHeight="1" x14ac:dyDescent="0.3">
      <c r="A546" s="831" t="s">
        <v>3735</v>
      </c>
      <c r="B546" s="832" t="s">
        <v>3736</v>
      </c>
      <c r="C546" s="832" t="s">
        <v>577</v>
      </c>
      <c r="D546" s="832" t="s">
        <v>1747</v>
      </c>
      <c r="E546" s="832" t="s">
        <v>3753</v>
      </c>
      <c r="F546" s="832" t="s">
        <v>3790</v>
      </c>
      <c r="G546" s="832" t="s">
        <v>3792</v>
      </c>
      <c r="H546" s="849">
        <v>19</v>
      </c>
      <c r="I546" s="849">
        <v>2394</v>
      </c>
      <c r="J546" s="832">
        <v>2.1111111111111112</v>
      </c>
      <c r="K546" s="832">
        <v>126</v>
      </c>
      <c r="L546" s="849">
        <v>9</v>
      </c>
      <c r="M546" s="849">
        <v>1134</v>
      </c>
      <c r="N546" s="832">
        <v>1</v>
      </c>
      <c r="O546" s="832">
        <v>126</v>
      </c>
      <c r="P546" s="849"/>
      <c r="Q546" s="849"/>
      <c r="R546" s="837"/>
      <c r="S546" s="850"/>
    </row>
    <row r="547" spans="1:19" ht="14.4" customHeight="1" x14ac:dyDescent="0.3">
      <c r="A547" s="831" t="s">
        <v>3735</v>
      </c>
      <c r="B547" s="832" t="s">
        <v>3736</v>
      </c>
      <c r="C547" s="832" t="s">
        <v>577</v>
      </c>
      <c r="D547" s="832" t="s">
        <v>1747</v>
      </c>
      <c r="E547" s="832" t="s">
        <v>3753</v>
      </c>
      <c r="F547" s="832" t="s">
        <v>3802</v>
      </c>
      <c r="G547" s="832" t="s">
        <v>3803</v>
      </c>
      <c r="H547" s="849"/>
      <c r="I547" s="849"/>
      <c r="J547" s="832"/>
      <c r="K547" s="832"/>
      <c r="L547" s="849"/>
      <c r="M547" s="849"/>
      <c r="N547" s="832"/>
      <c r="O547" s="832"/>
      <c r="P547" s="849">
        <v>1</v>
      </c>
      <c r="Q547" s="849">
        <v>680</v>
      </c>
      <c r="R547" s="837"/>
      <c r="S547" s="850">
        <v>680</v>
      </c>
    </row>
    <row r="548" spans="1:19" ht="14.4" customHeight="1" x14ac:dyDescent="0.3">
      <c r="A548" s="831" t="s">
        <v>3735</v>
      </c>
      <c r="B548" s="832" t="s">
        <v>3736</v>
      </c>
      <c r="C548" s="832" t="s">
        <v>577</v>
      </c>
      <c r="D548" s="832" t="s">
        <v>1747</v>
      </c>
      <c r="E548" s="832" t="s">
        <v>3753</v>
      </c>
      <c r="F548" s="832" t="s">
        <v>3808</v>
      </c>
      <c r="G548" s="832" t="s">
        <v>3809</v>
      </c>
      <c r="H548" s="849">
        <v>65</v>
      </c>
      <c r="I548" s="849">
        <v>2166.67</v>
      </c>
      <c r="J548" s="832">
        <v>1.2037055555555556</v>
      </c>
      <c r="K548" s="832">
        <v>33.333384615384617</v>
      </c>
      <c r="L548" s="849">
        <v>54</v>
      </c>
      <c r="M548" s="849">
        <v>1800</v>
      </c>
      <c r="N548" s="832">
        <v>1</v>
      </c>
      <c r="O548" s="832">
        <v>33.333333333333336</v>
      </c>
      <c r="P548" s="849">
        <v>48</v>
      </c>
      <c r="Q548" s="849">
        <v>1599.9899999999998</v>
      </c>
      <c r="R548" s="837">
        <v>0.88888333333333325</v>
      </c>
      <c r="S548" s="850">
        <v>33.333124999999995</v>
      </c>
    </row>
    <row r="549" spans="1:19" ht="14.4" customHeight="1" x14ac:dyDescent="0.3">
      <c r="A549" s="831" t="s">
        <v>3735</v>
      </c>
      <c r="B549" s="832" t="s">
        <v>3736</v>
      </c>
      <c r="C549" s="832" t="s">
        <v>577</v>
      </c>
      <c r="D549" s="832" t="s">
        <v>1747</v>
      </c>
      <c r="E549" s="832" t="s">
        <v>3753</v>
      </c>
      <c r="F549" s="832" t="s">
        <v>3808</v>
      </c>
      <c r="G549" s="832" t="s">
        <v>3810</v>
      </c>
      <c r="H549" s="849"/>
      <c r="I549" s="849"/>
      <c r="J549" s="832"/>
      <c r="K549" s="832"/>
      <c r="L549" s="849">
        <v>3</v>
      </c>
      <c r="M549" s="849">
        <v>100</v>
      </c>
      <c r="N549" s="832">
        <v>1</v>
      </c>
      <c r="O549" s="832">
        <v>33.333333333333336</v>
      </c>
      <c r="P549" s="849">
        <v>4</v>
      </c>
      <c r="Q549" s="849">
        <v>133.33000000000001</v>
      </c>
      <c r="R549" s="837">
        <v>1.3333000000000002</v>
      </c>
      <c r="S549" s="850">
        <v>33.332500000000003</v>
      </c>
    </row>
    <row r="550" spans="1:19" ht="14.4" customHeight="1" x14ac:dyDescent="0.3">
      <c r="A550" s="831" t="s">
        <v>3735</v>
      </c>
      <c r="B550" s="832" t="s">
        <v>3736</v>
      </c>
      <c r="C550" s="832" t="s">
        <v>577</v>
      </c>
      <c r="D550" s="832" t="s">
        <v>1747</v>
      </c>
      <c r="E550" s="832" t="s">
        <v>3753</v>
      </c>
      <c r="F550" s="832" t="s">
        <v>3820</v>
      </c>
      <c r="G550" s="832" t="s">
        <v>3821</v>
      </c>
      <c r="H550" s="849"/>
      <c r="I550" s="849"/>
      <c r="J550" s="832"/>
      <c r="K550" s="832"/>
      <c r="L550" s="849"/>
      <c r="M550" s="849"/>
      <c r="N550" s="832"/>
      <c r="O550" s="832"/>
      <c r="P550" s="849">
        <v>2</v>
      </c>
      <c r="Q550" s="849">
        <v>172</v>
      </c>
      <c r="R550" s="837"/>
      <c r="S550" s="850">
        <v>86</v>
      </c>
    </row>
    <row r="551" spans="1:19" ht="14.4" customHeight="1" x14ac:dyDescent="0.3">
      <c r="A551" s="831" t="s">
        <v>3735</v>
      </c>
      <c r="B551" s="832" t="s">
        <v>3736</v>
      </c>
      <c r="C551" s="832" t="s">
        <v>577</v>
      </c>
      <c r="D551" s="832" t="s">
        <v>1747</v>
      </c>
      <c r="E551" s="832" t="s">
        <v>3753</v>
      </c>
      <c r="F551" s="832" t="s">
        <v>3855</v>
      </c>
      <c r="G551" s="832" t="s">
        <v>3857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1310</v>
      </c>
      <c r="R551" s="837"/>
      <c r="S551" s="850">
        <v>1310</v>
      </c>
    </row>
    <row r="552" spans="1:19" ht="14.4" customHeight="1" x14ac:dyDescent="0.3">
      <c r="A552" s="831" t="s">
        <v>3735</v>
      </c>
      <c r="B552" s="832" t="s">
        <v>3736</v>
      </c>
      <c r="C552" s="832" t="s">
        <v>577</v>
      </c>
      <c r="D552" s="832" t="s">
        <v>3732</v>
      </c>
      <c r="E552" s="832" t="s">
        <v>3753</v>
      </c>
      <c r="F552" s="832" t="s">
        <v>3762</v>
      </c>
      <c r="G552" s="832" t="s">
        <v>3764</v>
      </c>
      <c r="H552" s="849">
        <v>1</v>
      </c>
      <c r="I552" s="849">
        <v>37</v>
      </c>
      <c r="J552" s="832"/>
      <c r="K552" s="832">
        <v>37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3735</v>
      </c>
      <c r="B553" s="832" t="s">
        <v>3736</v>
      </c>
      <c r="C553" s="832" t="s">
        <v>577</v>
      </c>
      <c r="D553" s="832" t="s">
        <v>1748</v>
      </c>
      <c r="E553" s="832" t="s">
        <v>3753</v>
      </c>
      <c r="F553" s="832" t="s">
        <v>3762</v>
      </c>
      <c r="G553" s="832" t="s">
        <v>3763</v>
      </c>
      <c r="H553" s="849">
        <v>1</v>
      </c>
      <c r="I553" s="849">
        <v>37</v>
      </c>
      <c r="J553" s="832"/>
      <c r="K553" s="832">
        <v>37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3735</v>
      </c>
      <c r="B554" s="832" t="s">
        <v>3736</v>
      </c>
      <c r="C554" s="832" t="s">
        <v>577</v>
      </c>
      <c r="D554" s="832" t="s">
        <v>1748</v>
      </c>
      <c r="E554" s="832" t="s">
        <v>3753</v>
      </c>
      <c r="F554" s="832" t="s">
        <v>3762</v>
      </c>
      <c r="G554" s="832" t="s">
        <v>3764</v>
      </c>
      <c r="H554" s="849"/>
      <c r="I554" s="849"/>
      <c r="J554" s="832"/>
      <c r="K554" s="832"/>
      <c r="L554" s="849">
        <v>2</v>
      </c>
      <c r="M554" s="849">
        <v>74</v>
      </c>
      <c r="N554" s="832">
        <v>1</v>
      </c>
      <c r="O554" s="832">
        <v>37</v>
      </c>
      <c r="P554" s="849"/>
      <c r="Q554" s="849"/>
      <c r="R554" s="837"/>
      <c r="S554" s="850"/>
    </row>
    <row r="555" spans="1:19" ht="14.4" customHeight="1" x14ac:dyDescent="0.3">
      <c r="A555" s="831" t="s">
        <v>3735</v>
      </c>
      <c r="B555" s="832" t="s">
        <v>3736</v>
      </c>
      <c r="C555" s="832" t="s">
        <v>577</v>
      </c>
      <c r="D555" s="832" t="s">
        <v>1748</v>
      </c>
      <c r="E555" s="832" t="s">
        <v>3753</v>
      </c>
      <c r="F555" s="832" t="s">
        <v>3787</v>
      </c>
      <c r="G555" s="832" t="s">
        <v>3788</v>
      </c>
      <c r="H555" s="849"/>
      <c r="I555" s="849"/>
      <c r="J555" s="832"/>
      <c r="K555" s="832"/>
      <c r="L555" s="849"/>
      <c r="M555" s="849"/>
      <c r="N555" s="832"/>
      <c r="O555" s="832"/>
      <c r="P555" s="849">
        <v>16</v>
      </c>
      <c r="Q555" s="849">
        <v>4032</v>
      </c>
      <c r="R555" s="837"/>
      <c r="S555" s="850">
        <v>252</v>
      </c>
    </row>
    <row r="556" spans="1:19" ht="14.4" customHeight="1" x14ac:dyDescent="0.3">
      <c r="A556" s="831" t="s">
        <v>3735</v>
      </c>
      <c r="B556" s="832" t="s">
        <v>3736</v>
      </c>
      <c r="C556" s="832" t="s">
        <v>577</v>
      </c>
      <c r="D556" s="832" t="s">
        <v>1748</v>
      </c>
      <c r="E556" s="832" t="s">
        <v>3753</v>
      </c>
      <c r="F556" s="832" t="s">
        <v>3787</v>
      </c>
      <c r="G556" s="832" t="s">
        <v>3789</v>
      </c>
      <c r="H556" s="849"/>
      <c r="I556" s="849"/>
      <c r="J556" s="832"/>
      <c r="K556" s="832"/>
      <c r="L556" s="849"/>
      <c r="M556" s="849"/>
      <c r="N556" s="832"/>
      <c r="O556" s="832"/>
      <c r="P556" s="849">
        <v>46</v>
      </c>
      <c r="Q556" s="849">
        <v>11592</v>
      </c>
      <c r="R556" s="837"/>
      <c r="S556" s="850">
        <v>252</v>
      </c>
    </row>
    <row r="557" spans="1:19" ht="14.4" customHeight="1" x14ac:dyDescent="0.3">
      <c r="A557" s="831" t="s">
        <v>3735</v>
      </c>
      <c r="B557" s="832" t="s">
        <v>3736</v>
      </c>
      <c r="C557" s="832" t="s">
        <v>577</v>
      </c>
      <c r="D557" s="832" t="s">
        <v>1748</v>
      </c>
      <c r="E557" s="832" t="s">
        <v>3753</v>
      </c>
      <c r="F557" s="832" t="s">
        <v>3790</v>
      </c>
      <c r="G557" s="832" t="s">
        <v>3791</v>
      </c>
      <c r="H557" s="849">
        <v>27</v>
      </c>
      <c r="I557" s="849">
        <v>3402</v>
      </c>
      <c r="J557" s="832">
        <v>0.61363636363636365</v>
      </c>
      <c r="K557" s="832">
        <v>126</v>
      </c>
      <c r="L557" s="849">
        <v>44</v>
      </c>
      <c r="M557" s="849">
        <v>5544</v>
      </c>
      <c r="N557" s="832">
        <v>1</v>
      </c>
      <c r="O557" s="832">
        <v>126</v>
      </c>
      <c r="P557" s="849">
        <v>30</v>
      </c>
      <c r="Q557" s="849">
        <v>3810</v>
      </c>
      <c r="R557" s="837">
        <v>0.68722943722943719</v>
      </c>
      <c r="S557" s="850">
        <v>127</v>
      </c>
    </row>
    <row r="558" spans="1:19" ht="14.4" customHeight="1" x14ac:dyDescent="0.3">
      <c r="A558" s="831" t="s">
        <v>3735</v>
      </c>
      <c r="B558" s="832" t="s">
        <v>3736</v>
      </c>
      <c r="C558" s="832" t="s">
        <v>577</v>
      </c>
      <c r="D558" s="832" t="s">
        <v>1748</v>
      </c>
      <c r="E558" s="832" t="s">
        <v>3753</v>
      </c>
      <c r="F558" s="832" t="s">
        <v>3790</v>
      </c>
      <c r="G558" s="832" t="s">
        <v>3792</v>
      </c>
      <c r="H558" s="849">
        <v>27</v>
      </c>
      <c r="I558" s="849">
        <v>3402</v>
      </c>
      <c r="J558" s="832">
        <v>0.75</v>
      </c>
      <c r="K558" s="832">
        <v>126</v>
      </c>
      <c r="L558" s="849">
        <v>36</v>
      </c>
      <c r="M558" s="849">
        <v>4536</v>
      </c>
      <c r="N558" s="832">
        <v>1</v>
      </c>
      <c r="O558" s="832">
        <v>126</v>
      </c>
      <c r="P558" s="849"/>
      <c r="Q558" s="849"/>
      <c r="R558" s="837"/>
      <c r="S558" s="850"/>
    </row>
    <row r="559" spans="1:19" ht="14.4" customHeight="1" x14ac:dyDescent="0.3">
      <c r="A559" s="831" t="s">
        <v>3735</v>
      </c>
      <c r="B559" s="832" t="s">
        <v>3736</v>
      </c>
      <c r="C559" s="832" t="s">
        <v>577</v>
      </c>
      <c r="D559" s="832" t="s">
        <v>1748</v>
      </c>
      <c r="E559" s="832" t="s">
        <v>3753</v>
      </c>
      <c r="F559" s="832" t="s">
        <v>3798</v>
      </c>
      <c r="G559" s="832" t="s">
        <v>3799</v>
      </c>
      <c r="H559" s="849"/>
      <c r="I559" s="849"/>
      <c r="J559" s="832"/>
      <c r="K559" s="832"/>
      <c r="L559" s="849">
        <v>1</v>
      </c>
      <c r="M559" s="849">
        <v>199</v>
      </c>
      <c r="N559" s="832">
        <v>1</v>
      </c>
      <c r="O559" s="832">
        <v>199</v>
      </c>
      <c r="P559" s="849"/>
      <c r="Q559" s="849"/>
      <c r="R559" s="837"/>
      <c r="S559" s="850"/>
    </row>
    <row r="560" spans="1:19" ht="14.4" customHeight="1" x14ac:dyDescent="0.3">
      <c r="A560" s="831" t="s">
        <v>3735</v>
      </c>
      <c r="B560" s="832" t="s">
        <v>3736</v>
      </c>
      <c r="C560" s="832" t="s">
        <v>577</v>
      </c>
      <c r="D560" s="832" t="s">
        <v>1748</v>
      </c>
      <c r="E560" s="832" t="s">
        <v>3753</v>
      </c>
      <c r="F560" s="832" t="s">
        <v>3808</v>
      </c>
      <c r="G560" s="832" t="s">
        <v>3809</v>
      </c>
      <c r="H560" s="849">
        <v>54</v>
      </c>
      <c r="I560" s="849">
        <v>1800.01</v>
      </c>
      <c r="J560" s="832">
        <v>0.67500543751359376</v>
      </c>
      <c r="K560" s="832">
        <v>33.333518518518517</v>
      </c>
      <c r="L560" s="849">
        <v>80</v>
      </c>
      <c r="M560" s="849">
        <v>2666.66</v>
      </c>
      <c r="N560" s="832">
        <v>1</v>
      </c>
      <c r="O560" s="832">
        <v>33.33325</v>
      </c>
      <c r="P560" s="849">
        <v>92</v>
      </c>
      <c r="Q560" s="849">
        <v>3066.66</v>
      </c>
      <c r="R560" s="837">
        <v>1.1500003750009375</v>
      </c>
      <c r="S560" s="850">
        <v>33.333260869565216</v>
      </c>
    </row>
    <row r="561" spans="1:19" ht="14.4" customHeight="1" x14ac:dyDescent="0.3">
      <c r="A561" s="831" t="s">
        <v>3735</v>
      </c>
      <c r="B561" s="832" t="s">
        <v>3736</v>
      </c>
      <c r="C561" s="832" t="s">
        <v>577</v>
      </c>
      <c r="D561" s="832" t="s">
        <v>1748</v>
      </c>
      <c r="E561" s="832" t="s">
        <v>3753</v>
      </c>
      <c r="F561" s="832" t="s">
        <v>3817</v>
      </c>
      <c r="G561" s="832" t="s">
        <v>3818</v>
      </c>
      <c r="H561" s="849">
        <v>1</v>
      </c>
      <c r="I561" s="849">
        <v>37</v>
      </c>
      <c r="J561" s="832"/>
      <c r="K561" s="832">
        <v>37</v>
      </c>
      <c r="L561" s="849"/>
      <c r="M561" s="849"/>
      <c r="N561" s="832"/>
      <c r="O561" s="832"/>
      <c r="P561" s="849">
        <v>10</v>
      </c>
      <c r="Q561" s="849">
        <v>370</v>
      </c>
      <c r="R561" s="837"/>
      <c r="S561" s="850">
        <v>37</v>
      </c>
    </row>
    <row r="562" spans="1:19" ht="14.4" customHeight="1" x14ac:dyDescent="0.3">
      <c r="A562" s="831" t="s">
        <v>3735</v>
      </c>
      <c r="B562" s="832" t="s">
        <v>3736</v>
      </c>
      <c r="C562" s="832" t="s">
        <v>577</v>
      </c>
      <c r="D562" s="832" t="s">
        <v>1748</v>
      </c>
      <c r="E562" s="832" t="s">
        <v>3753</v>
      </c>
      <c r="F562" s="832" t="s">
        <v>3817</v>
      </c>
      <c r="G562" s="832" t="s">
        <v>3819</v>
      </c>
      <c r="H562" s="849"/>
      <c r="I562" s="849"/>
      <c r="J562" s="832"/>
      <c r="K562" s="832"/>
      <c r="L562" s="849">
        <v>2</v>
      </c>
      <c r="M562" s="849">
        <v>74</v>
      </c>
      <c r="N562" s="832">
        <v>1</v>
      </c>
      <c r="O562" s="832">
        <v>37</v>
      </c>
      <c r="P562" s="849">
        <v>6</v>
      </c>
      <c r="Q562" s="849">
        <v>222</v>
      </c>
      <c r="R562" s="837">
        <v>3</v>
      </c>
      <c r="S562" s="850">
        <v>37</v>
      </c>
    </row>
    <row r="563" spans="1:19" ht="14.4" customHeight="1" x14ac:dyDescent="0.3">
      <c r="A563" s="831" t="s">
        <v>3735</v>
      </c>
      <c r="B563" s="832" t="s">
        <v>3736</v>
      </c>
      <c r="C563" s="832" t="s">
        <v>577</v>
      </c>
      <c r="D563" s="832" t="s">
        <v>3733</v>
      </c>
      <c r="E563" s="832" t="s">
        <v>3753</v>
      </c>
      <c r="F563" s="832" t="s">
        <v>3762</v>
      </c>
      <c r="G563" s="832" t="s">
        <v>3763</v>
      </c>
      <c r="H563" s="849">
        <v>1</v>
      </c>
      <c r="I563" s="849">
        <v>37</v>
      </c>
      <c r="J563" s="832"/>
      <c r="K563" s="832">
        <v>37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3735</v>
      </c>
      <c r="B564" s="832" t="s">
        <v>3736</v>
      </c>
      <c r="C564" s="832" t="s">
        <v>577</v>
      </c>
      <c r="D564" s="832" t="s">
        <v>1749</v>
      </c>
      <c r="E564" s="832" t="s">
        <v>3737</v>
      </c>
      <c r="F564" s="832" t="s">
        <v>3744</v>
      </c>
      <c r="G564" s="832" t="s">
        <v>3745</v>
      </c>
      <c r="H564" s="849">
        <v>2.6</v>
      </c>
      <c r="I564" s="849">
        <v>133.69999999999999</v>
      </c>
      <c r="J564" s="832">
        <v>1.2922868741542626</v>
      </c>
      <c r="K564" s="832">
        <v>51.42307692307692</v>
      </c>
      <c r="L564" s="849">
        <v>1.9000000000000001</v>
      </c>
      <c r="M564" s="849">
        <v>103.46</v>
      </c>
      <c r="N564" s="832">
        <v>1</v>
      </c>
      <c r="O564" s="832">
        <v>54.452631578947361</v>
      </c>
      <c r="P564" s="849">
        <v>1.2</v>
      </c>
      <c r="Q564" s="849">
        <v>65.34</v>
      </c>
      <c r="R564" s="837">
        <v>0.63154842451188875</v>
      </c>
      <c r="S564" s="850">
        <v>54.45</v>
      </c>
    </row>
    <row r="565" spans="1:19" ht="14.4" customHeight="1" x14ac:dyDescent="0.3">
      <c r="A565" s="831" t="s">
        <v>3735</v>
      </c>
      <c r="B565" s="832" t="s">
        <v>3736</v>
      </c>
      <c r="C565" s="832" t="s">
        <v>577</v>
      </c>
      <c r="D565" s="832" t="s">
        <v>1749</v>
      </c>
      <c r="E565" s="832" t="s">
        <v>3737</v>
      </c>
      <c r="F565" s="832" t="s">
        <v>3746</v>
      </c>
      <c r="G565" s="832" t="s">
        <v>1247</v>
      </c>
      <c r="H565" s="849">
        <v>2.6000000000000005</v>
      </c>
      <c r="I565" s="849">
        <v>180.31</v>
      </c>
      <c r="J565" s="832">
        <v>1.1818181818181819</v>
      </c>
      <c r="K565" s="832">
        <v>69.34999999999998</v>
      </c>
      <c r="L565" s="849">
        <v>2.1999999999999997</v>
      </c>
      <c r="M565" s="849">
        <v>152.57</v>
      </c>
      <c r="N565" s="832">
        <v>1</v>
      </c>
      <c r="O565" s="832">
        <v>69.350000000000009</v>
      </c>
      <c r="P565" s="849">
        <v>1.4</v>
      </c>
      <c r="Q565" s="849">
        <v>97.09</v>
      </c>
      <c r="R565" s="837">
        <v>0.63636363636363646</v>
      </c>
      <c r="S565" s="850">
        <v>69.350000000000009</v>
      </c>
    </row>
    <row r="566" spans="1:19" ht="14.4" customHeight="1" x14ac:dyDescent="0.3">
      <c r="A566" s="831" t="s">
        <v>3735</v>
      </c>
      <c r="B566" s="832" t="s">
        <v>3736</v>
      </c>
      <c r="C566" s="832" t="s">
        <v>577</v>
      </c>
      <c r="D566" s="832" t="s">
        <v>1749</v>
      </c>
      <c r="E566" s="832" t="s">
        <v>3749</v>
      </c>
      <c r="F566" s="832" t="s">
        <v>3750</v>
      </c>
      <c r="G566" s="832" t="s">
        <v>3751</v>
      </c>
      <c r="H566" s="849">
        <v>9</v>
      </c>
      <c r="I566" s="849">
        <v>1465.1999999999998</v>
      </c>
      <c r="J566" s="832">
        <v>0.69230769230769218</v>
      </c>
      <c r="K566" s="832">
        <v>162.79999999999998</v>
      </c>
      <c r="L566" s="849">
        <v>13</v>
      </c>
      <c r="M566" s="849">
        <v>2116.4</v>
      </c>
      <c r="N566" s="832">
        <v>1</v>
      </c>
      <c r="O566" s="832">
        <v>162.80000000000001</v>
      </c>
      <c r="P566" s="849">
        <v>18</v>
      </c>
      <c r="Q566" s="849">
        <v>2930.4</v>
      </c>
      <c r="R566" s="837">
        <v>1.3846153846153846</v>
      </c>
      <c r="S566" s="850">
        <v>162.80000000000001</v>
      </c>
    </row>
    <row r="567" spans="1:19" ht="14.4" customHeight="1" x14ac:dyDescent="0.3">
      <c r="A567" s="831" t="s">
        <v>3735</v>
      </c>
      <c r="B567" s="832" t="s">
        <v>3736</v>
      </c>
      <c r="C567" s="832" t="s">
        <v>577</v>
      </c>
      <c r="D567" s="832" t="s">
        <v>1749</v>
      </c>
      <c r="E567" s="832" t="s">
        <v>3749</v>
      </c>
      <c r="F567" s="832" t="s">
        <v>3750</v>
      </c>
      <c r="G567" s="832" t="s">
        <v>3752</v>
      </c>
      <c r="H567" s="849">
        <v>8</v>
      </c>
      <c r="I567" s="849">
        <v>1302.4000000000001</v>
      </c>
      <c r="J567" s="832">
        <v>0.8</v>
      </c>
      <c r="K567" s="832">
        <v>162.80000000000001</v>
      </c>
      <c r="L567" s="849">
        <v>10</v>
      </c>
      <c r="M567" s="849">
        <v>1628</v>
      </c>
      <c r="N567" s="832">
        <v>1</v>
      </c>
      <c r="O567" s="832">
        <v>162.80000000000001</v>
      </c>
      <c r="P567" s="849">
        <v>4</v>
      </c>
      <c r="Q567" s="849">
        <v>651.20000000000005</v>
      </c>
      <c r="R567" s="837">
        <v>0.4</v>
      </c>
      <c r="S567" s="850">
        <v>162.80000000000001</v>
      </c>
    </row>
    <row r="568" spans="1:19" ht="14.4" customHeight="1" x14ac:dyDescent="0.3">
      <c r="A568" s="831" t="s">
        <v>3735</v>
      </c>
      <c r="B568" s="832" t="s">
        <v>3736</v>
      </c>
      <c r="C568" s="832" t="s">
        <v>577</v>
      </c>
      <c r="D568" s="832" t="s">
        <v>1749</v>
      </c>
      <c r="E568" s="832" t="s">
        <v>3753</v>
      </c>
      <c r="F568" s="832" t="s">
        <v>3756</v>
      </c>
      <c r="G568" s="832" t="s">
        <v>3758</v>
      </c>
      <c r="H568" s="849">
        <v>1</v>
      </c>
      <c r="I568" s="849">
        <v>146</v>
      </c>
      <c r="J568" s="832"/>
      <c r="K568" s="832">
        <v>146</v>
      </c>
      <c r="L568" s="849"/>
      <c r="M568" s="849"/>
      <c r="N568" s="832"/>
      <c r="O568" s="832"/>
      <c r="P568" s="849">
        <v>2</v>
      </c>
      <c r="Q568" s="849">
        <v>294</v>
      </c>
      <c r="R568" s="837"/>
      <c r="S568" s="850">
        <v>147</v>
      </c>
    </row>
    <row r="569" spans="1:19" ht="14.4" customHeight="1" x14ac:dyDescent="0.3">
      <c r="A569" s="831" t="s">
        <v>3735</v>
      </c>
      <c r="B569" s="832" t="s">
        <v>3736</v>
      </c>
      <c r="C569" s="832" t="s">
        <v>577</v>
      </c>
      <c r="D569" s="832" t="s">
        <v>1749</v>
      </c>
      <c r="E569" s="832" t="s">
        <v>3753</v>
      </c>
      <c r="F569" s="832" t="s">
        <v>3762</v>
      </c>
      <c r="G569" s="832" t="s">
        <v>3764</v>
      </c>
      <c r="H569" s="849">
        <v>1</v>
      </c>
      <c r="I569" s="849">
        <v>37</v>
      </c>
      <c r="J569" s="832"/>
      <c r="K569" s="832">
        <v>37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3735</v>
      </c>
      <c r="B570" s="832" t="s">
        <v>3736</v>
      </c>
      <c r="C570" s="832" t="s">
        <v>577</v>
      </c>
      <c r="D570" s="832" t="s">
        <v>1749</v>
      </c>
      <c r="E570" s="832" t="s">
        <v>3753</v>
      </c>
      <c r="F570" s="832" t="s">
        <v>3765</v>
      </c>
      <c r="G570" s="832" t="s">
        <v>3767</v>
      </c>
      <c r="H570" s="849"/>
      <c r="I570" s="849"/>
      <c r="J570" s="832"/>
      <c r="K570" s="832"/>
      <c r="L570" s="849"/>
      <c r="M570" s="849"/>
      <c r="N570" s="832"/>
      <c r="O570" s="832"/>
      <c r="P570" s="849">
        <v>1</v>
      </c>
      <c r="Q570" s="849">
        <v>10</v>
      </c>
      <c r="R570" s="837"/>
      <c r="S570" s="850">
        <v>10</v>
      </c>
    </row>
    <row r="571" spans="1:19" ht="14.4" customHeight="1" x14ac:dyDescent="0.3">
      <c r="A571" s="831" t="s">
        <v>3735</v>
      </c>
      <c r="B571" s="832" t="s">
        <v>3736</v>
      </c>
      <c r="C571" s="832" t="s">
        <v>577</v>
      </c>
      <c r="D571" s="832" t="s">
        <v>1749</v>
      </c>
      <c r="E571" s="832" t="s">
        <v>3753</v>
      </c>
      <c r="F571" s="832" t="s">
        <v>3778</v>
      </c>
      <c r="G571" s="832" t="s">
        <v>3779</v>
      </c>
      <c r="H571" s="849">
        <v>2</v>
      </c>
      <c r="I571" s="849">
        <v>784</v>
      </c>
      <c r="J571" s="832"/>
      <c r="K571" s="832">
        <v>392</v>
      </c>
      <c r="L571" s="849"/>
      <c r="M571" s="849"/>
      <c r="N571" s="832"/>
      <c r="O571" s="832"/>
      <c r="P571" s="849">
        <v>1</v>
      </c>
      <c r="Q571" s="849">
        <v>393</v>
      </c>
      <c r="R571" s="837"/>
      <c r="S571" s="850">
        <v>393</v>
      </c>
    </row>
    <row r="572" spans="1:19" ht="14.4" customHeight="1" x14ac:dyDescent="0.3">
      <c r="A572" s="831" t="s">
        <v>3735</v>
      </c>
      <c r="B572" s="832" t="s">
        <v>3736</v>
      </c>
      <c r="C572" s="832" t="s">
        <v>577</v>
      </c>
      <c r="D572" s="832" t="s">
        <v>1749</v>
      </c>
      <c r="E572" s="832" t="s">
        <v>3753</v>
      </c>
      <c r="F572" s="832" t="s">
        <v>3778</v>
      </c>
      <c r="G572" s="832" t="s">
        <v>3780</v>
      </c>
      <c r="H572" s="849"/>
      <c r="I572" s="849"/>
      <c r="J572" s="832"/>
      <c r="K572" s="832"/>
      <c r="L572" s="849">
        <v>2</v>
      </c>
      <c r="M572" s="849">
        <v>784</v>
      </c>
      <c r="N572" s="832">
        <v>1</v>
      </c>
      <c r="O572" s="832">
        <v>392</v>
      </c>
      <c r="P572" s="849"/>
      <c r="Q572" s="849"/>
      <c r="R572" s="837"/>
      <c r="S572" s="850"/>
    </row>
    <row r="573" spans="1:19" ht="14.4" customHeight="1" x14ac:dyDescent="0.3">
      <c r="A573" s="831" t="s">
        <v>3735</v>
      </c>
      <c r="B573" s="832" t="s">
        <v>3736</v>
      </c>
      <c r="C573" s="832" t="s">
        <v>577</v>
      </c>
      <c r="D573" s="832" t="s">
        <v>1749</v>
      </c>
      <c r="E573" s="832" t="s">
        <v>3753</v>
      </c>
      <c r="F573" s="832" t="s">
        <v>3781</v>
      </c>
      <c r="G573" s="832" t="s">
        <v>3782</v>
      </c>
      <c r="H573" s="849"/>
      <c r="I573" s="849"/>
      <c r="J573" s="832"/>
      <c r="K573" s="832"/>
      <c r="L573" s="849"/>
      <c r="M573" s="849"/>
      <c r="N573" s="832"/>
      <c r="O573" s="832"/>
      <c r="P573" s="849">
        <v>13</v>
      </c>
      <c r="Q573" s="849">
        <v>507</v>
      </c>
      <c r="R573" s="837"/>
      <c r="S573" s="850">
        <v>39</v>
      </c>
    </row>
    <row r="574" spans="1:19" ht="14.4" customHeight="1" x14ac:dyDescent="0.3">
      <c r="A574" s="831" t="s">
        <v>3735</v>
      </c>
      <c r="B574" s="832" t="s">
        <v>3736</v>
      </c>
      <c r="C574" s="832" t="s">
        <v>577</v>
      </c>
      <c r="D574" s="832" t="s">
        <v>1749</v>
      </c>
      <c r="E574" s="832" t="s">
        <v>3753</v>
      </c>
      <c r="F574" s="832" t="s">
        <v>3781</v>
      </c>
      <c r="G574" s="832" t="s">
        <v>3783</v>
      </c>
      <c r="H574" s="849"/>
      <c r="I574" s="849"/>
      <c r="J574" s="832"/>
      <c r="K574" s="832"/>
      <c r="L574" s="849"/>
      <c r="M574" s="849"/>
      <c r="N574" s="832"/>
      <c r="O574" s="832"/>
      <c r="P574" s="849">
        <v>15</v>
      </c>
      <c r="Q574" s="849">
        <v>585</v>
      </c>
      <c r="R574" s="837"/>
      <c r="S574" s="850">
        <v>39</v>
      </c>
    </row>
    <row r="575" spans="1:19" ht="14.4" customHeight="1" x14ac:dyDescent="0.3">
      <c r="A575" s="831" t="s">
        <v>3735</v>
      </c>
      <c r="B575" s="832" t="s">
        <v>3736</v>
      </c>
      <c r="C575" s="832" t="s">
        <v>577</v>
      </c>
      <c r="D575" s="832" t="s">
        <v>1749</v>
      </c>
      <c r="E575" s="832" t="s">
        <v>3753</v>
      </c>
      <c r="F575" s="832" t="s">
        <v>3784</v>
      </c>
      <c r="G575" s="832" t="s">
        <v>3785</v>
      </c>
      <c r="H575" s="849">
        <v>1</v>
      </c>
      <c r="I575" s="849">
        <v>4442</v>
      </c>
      <c r="J575" s="832">
        <v>0.33333333333333331</v>
      </c>
      <c r="K575" s="832">
        <v>4442</v>
      </c>
      <c r="L575" s="849">
        <v>3</v>
      </c>
      <c r="M575" s="849">
        <v>13326</v>
      </c>
      <c r="N575" s="832">
        <v>1</v>
      </c>
      <c r="O575" s="832">
        <v>4442</v>
      </c>
      <c r="P575" s="849">
        <v>3</v>
      </c>
      <c r="Q575" s="849">
        <v>13326</v>
      </c>
      <c r="R575" s="837">
        <v>1</v>
      </c>
      <c r="S575" s="850">
        <v>4442</v>
      </c>
    </row>
    <row r="576" spans="1:19" ht="14.4" customHeight="1" x14ac:dyDescent="0.3">
      <c r="A576" s="831" t="s">
        <v>3735</v>
      </c>
      <c r="B576" s="832" t="s">
        <v>3736</v>
      </c>
      <c r="C576" s="832" t="s">
        <v>577</v>
      </c>
      <c r="D576" s="832" t="s">
        <v>1749</v>
      </c>
      <c r="E576" s="832" t="s">
        <v>3753</v>
      </c>
      <c r="F576" s="832" t="s">
        <v>3784</v>
      </c>
      <c r="G576" s="832" t="s">
        <v>3786</v>
      </c>
      <c r="H576" s="849">
        <v>3</v>
      </c>
      <c r="I576" s="849">
        <v>13326</v>
      </c>
      <c r="J576" s="832"/>
      <c r="K576" s="832">
        <v>4442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3735</v>
      </c>
      <c r="B577" s="832" t="s">
        <v>3736</v>
      </c>
      <c r="C577" s="832" t="s">
        <v>577</v>
      </c>
      <c r="D577" s="832" t="s">
        <v>1749</v>
      </c>
      <c r="E577" s="832" t="s">
        <v>3753</v>
      </c>
      <c r="F577" s="832" t="s">
        <v>3787</v>
      </c>
      <c r="G577" s="832" t="s">
        <v>3788</v>
      </c>
      <c r="H577" s="849">
        <v>14</v>
      </c>
      <c r="I577" s="849">
        <v>3514</v>
      </c>
      <c r="J577" s="832">
        <v>0.82352941176470584</v>
      </c>
      <c r="K577" s="832">
        <v>251</v>
      </c>
      <c r="L577" s="849">
        <v>17</v>
      </c>
      <c r="M577" s="849">
        <v>4267</v>
      </c>
      <c r="N577" s="832">
        <v>1</v>
      </c>
      <c r="O577" s="832">
        <v>251</v>
      </c>
      <c r="P577" s="849">
        <v>40</v>
      </c>
      <c r="Q577" s="849">
        <v>10080</v>
      </c>
      <c r="R577" s="837">
        <v>2.3623154441059291</v>
      </c>
      <c r="S577" s="850">
        <v>252</v>
      </c>
    </row>
    <row r="578" spans="1:19" ht="14.4" customHeight="1" x14ac:dyDescent="0.3">
      <c r="A578" s="831" t="s">
        <v>3735</v>
      </c>
      <c r="B578" s="832" t="s">
        <v>3736</v>
      </c>
      <c r="C578" s="832" t="s">
        <v>577</v>
      </c>
      <c r="D578" s="832" t="s">
        <v>1749</v>
      </c>
      <c r="E578" s="832" t="s">
        <v>3753</v>
      </c>
      <c r="F578" s="832" t="s">
        <v>3787</v>
      </c>
      <c r="G578" s="832" t="s">
        <v>3789</v>
      </c>
      <c r="H578" s="849">
        <v>16</v>
      </c>
      <c r="I578" s="849">
        <v>4016</v>
      </c>
      <c r="J578" s="832">
        <v>0.88888888888888884</v>
      </c>
      <c r="K578" s="832">
        <v>251</v>
      </c>
      <c r="L578" s="849">
        <v>18</v>
      </c>
      <c r="M578" s="849">
        <v>4518</v>
      </c>
      <c r="N578" s="832">
        <v>1</v>
      </c>
      <c r="O578" s="832">
        <v>251</v>
      </c>
      <c r="P578" s="849">
        <v>104</v>
      </c>
      <c r="Q578" s="849">
        <v>26208</v>
      </c>
      <c r="R578" s="837">
        <v>5.8007968127490042</v>
      </c>
      <c r="S578" s="850">
        <v>252</v>
      </c>
    </row>
    <row r="579" spans="1:19" ht="14.4" customHeight="1" x14ac:dyDescent="0.3">
      <c r="A579" s="831" t="s">
        <v>3735</v>
      </c>
      <c r="B579" s="832" t="s">
        <v>3736</v>
      </c>
      <c r="C579" s="832" t="s">
        <v>577</v>
      </c>
      <c r="D579" s="832" t="s">
        <v>1749</v>
      </c>
      <c r="E579" s="832" t="s">
        <v>3753</v>
      </c>
      <c r="F579" s="832" t="s">
        <v>3790</v>
      </c>
      <c r="G579" s="832" t="s">
        <v>3791</v>
      </c>
      <c r="H579" s="849">
        <v>89</v>
      </c>
      <c r="I579" s="849">
        <v>11214</v>
      </c>
      <c r="J579" s="832">
        <v>0.92708333333333337</v>
      </c>
      <c r="K579" s="832">
        <v>126</v>
      </c>
      <c r="L579" s="849">
        <v>96</v>
      </c>
      <c r="M579" s="849">
        <v>12096</v>
      </c>
      <c r="N579" s="832">
        <v>1</v>
      </c>
      <c r="O579" s="832">
        <v>126</v>
      </c>
      <c r="P579" s="849">
        <v>52</v>
      </c>
      <c r="Q579" s="849">
        <v>6604</v>
      </c>
      <c r="R579" s="837">
        <v>0.54596560846560849</v>
      </c>
      <c r="S579" s="850">
        <v>127</v>
      </c>
    </row>
    <row r="580" spans="1:19" ht="14.4" customHeight="1" x14ac:dyDescent="0.3">
      <c r="A580" s="831" t="s">
        <v>3735</v>
      </c>
      <c r="B580" s="832" t="s">
        <v>3736</v>
      </c>
      <c r="C580" s="832" t="s">
        <v>577</v>
      </c>
      <c r="D580" s="832" t="s">
        <v>1749</v>
      </c>
      <c r="E580" s="832" t="s">
        <v>3753</v>
      </c>
      <c r="F580" s="832" t="s">
        <v>3790</v>
      </c>
      <c r="G580" s="832" t="s">
        <v>3792</v>
      </c>
      <c r="H580" s="849">
        <v>73</v>
      </c>
      <c r="I580" s="849">
        <v>9198</v>
      </c>
      <c r="J580" s="832">
        <v>0.83908045977011492</v>
      </c>
      <c r="K580" s="832">
        <v>126</v>
      </c>
      <c r="L580" s="849">
        <v>87</v>
      </c>
      <c r="M580" s="849">
        <v>10962</v>
      </c>
      <c r="N580" s="832">
        <v>1</v>
      </c>
      <c r="O580" s="832">
        <v>126</v>
      </c>
      <c r="P580" s="849"/>
      <c r="Q580" s="849"/>
      <c r="R580" s="837"/>
      <c r="S580" s="850"/>
    </row>
    <row r="581" spans="1:19" ht="14.4" customHeight="1" x14ac:dyDescent="0.3">
      <c r="A581" s="831" t="s">
        <v>3735</v>
      </c>
      <c r="B581" s="832" t="s">
        <v>3736</v>
      </c>
      <c r="C581" s="832" t="s">
        <v>577</v>
      </c>
      <c r="D581" s="832" t="s">
        <v>1749</v>
      </c>
      <c r="E581" s="832" t="s">
        <v>3753</v>
      </c>
      <c r="F581" s="832" t="s">
        <v>3793</v>
      </c>
      <c r="G581" s="832" t="s">
        <v>3794</v>
      </c>
      <c r="H581" s="849">
        <v>2</v>
      </c>
      <c r="I581" s="849">
        <v>1434</v>
      </c>
      <c r="J581" s="832"/>
      <c r="K581" s="832">
        <v>717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3735</v>
      </c>
      <c r="B582" s="832" t="s">
        <v>3736</v>
      </c>
      <c r="C582" s="832" t="s">
        <v>577</v>
      </c>
      <c r="D582" s="832" t="s">
        <v>1749</v>
      </c>
      <c r="E582" s="832" t="s">
        <v>3753</v>
      </c>
      <c r="F582" s="832" t="s">
        <v>3793</v>
      </c>
      <c r="G582" s="832" t="s">
        <v>3795</v>
      </c>
      <c r="H582" s="849">
        <v>2</v>
      </c>
      <c r="I582" s="849">
        <v>1434</v>
      </c>
      <c r="J582" s="832"/>
      <c r="K582" s="832">
        <v>717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3735</v>
      </c>
      <c r="B583" s="832" t="s">
        <v>3736</v>
      </c>
      <c r="C583" s="832" t="s">
        <v>577</v>
      </c>
      <c r="D583" s="832" t="s">
        <v>1749</v>
      </c>
      <c r="E583" s="832" t="s">
        <v>3753</v>
      </c>
      <c r="F583" s="832" t="s">
        <v>3808</v>
      </c>
      <c r="G583" s="832" t="s">
        <v>3809</v>
      </c>
      <c r="H583" s="849">
        <v>189</v>
      </c>
      <c r="I583" s="849">
        <v>6300.01</v>
      </c>
      <c r="J583" s="832">
        <v>0.87096952579240827</v>
      </c>
      <c r="K583" s="832">
        <v>33.333386243386244</v>
      </c>
      <c r="L583" s="849">
        <v>217</v>
      </c>
      <c r="M583" s="849">
        <v>7233.33</v>
      </c>
      <c r="N583" s="832">
        <v>1</v>
      </c>
      <c r="O583" s="832">
        <v>33.33331797235023</v>
      </c>
      <c r="P583" s="849">
        <v>196</v>
      </c>
      <c r="Q583" s="849">
        <v>6533.33</v>
      </c>
      <c r="R583" s="837">
        <v>0.90322576185518977</v>
      </c>
      <c r="S583" s="850">
        <v>33.333316326530614</v>
      </c>
    </row>
    <row r="584" spans="1:19" ht="14.4" customHeight="1" x14ac:dyDescent="0.3">
      <c r="A584" s="831" t="s">
        <v>3735</v>
      </c>
      <c r="B584" s="832" t="s">
        <v>3736</v>
      </c>
      <c r="C584" s="832" t="s">
        <v>577</v>
      </c>
      <c r="D584" s="832" t="s">
        <v>1749</v>
      </c>
      <c r="E584" s="832" t="s">
        <v>3753</v>
      </c>
      <c r="F584" s="832" t="s">
        <v>3811</v>
      </c>
      <c r="G584" s="832" t="s">
        <v>3812</v>
      </c>
      <c r="H584" s="849">
        <v>11</v>
      </c>
      <c r="I584" s="849">
        <v>10780</v>
      </c>
      <c r="J584" s="832">
        <v>1</v>
      </c>
      <c r="K584" s="832">
        <v>980</v>
      </c>
      <c r="L584" s="849">
        <v>11</v>
      </c>
      <c r="M584" s="849">
        <v>10780</v>
      </c>
      <c r="N584" s="832">
        <v>1</v>
      </c>
      <c r="O584" s="832">
        <v>980</v>
      </c>
      <c r="P584" s="849">
        <v>11</v>
      </c>
      <c r="Q584" s="849">
        <v>10802</v>
      </c>
      <c r="R584" s="837">
        <v>1.0020408163265306</v>
      </c>
      <c r="S584" s="850">
        <v>982</v>
      </c>
    </row>
    <row r="585" spans="1:19" ht="14.4" customHeight="1" x14ac:dyDescent="0.3">
      <c r="A585" s="831" t="s">
        <v>3735</v>
      </c>
      <c r="B585" s="832" t="s">
        <v>3736</v>
      </c>
      <c r="C585" s="832" t="s">
        <v>577</v>
      </c>
      <c r="D585" s="832" t="s">
        <v>1749</v>
      </c>
      <c r="E585" s="832" t="s">
        <v>3753</v>
      </c>
      <c r="F585" s="832" t="s">
        <v>3811</v>
      </c>
      <c r="G585" s="832" t="s">
        <v>3813</v>
      </c>
      <c r="H585" s="849"/>
      <c r="I585" s="849"/>
      <c r="J585" s="832"/>
      <c r="K585" s="832"/>
      <c r="L585" s="849"/>
      <c r="M585" s="849"/>
      <c r="N585" s="832"/>
      <c r="O585" s="832"/>
      <c r="P585" s="849">
        <v>1</v>
      </c>
      <c r="Q585" s="849">
        <v>982</v>
      </c>
      <c r="R585" s="837"/>
      <c r="S585" s="850">
        <v>982</v>
      </c>
    </row>
    <row r="586" spans="1:19" ht="14.4" customHeight="1" x14ac:dyDescent="0.3">
      <c r="A586" s="831" t="s">
        <v>3735</v>
      </c>
      <c r="B586" s="832" t="s">
        <v>3736</v>
      </c>
      <c r="C586" s="832" t="s">
        <v>577</v>
      </c>
      <c r="D586" s="832" t="s">
        <v>1749</v>
      </c>
      <c r="E586" s="832" t="s">
        <v>3753</v>
      </c>
      <c r="F586" s="832" t="s">
        <v>3814</v>
      </c>
      <c r="G586" s="832" t="s">
        <v>3815</v>
      </c>
      <c r="H586" s="849"/>
      <c r="I586" s="849"/>
      <c r="J586" s="832"/>
      <c r="K586" s="832"/>
      <c r="L586" s="849"/>
      <c r="M586" s="849"/>
      <c r="N586" s="832"/>
      <c r="O586" s="832"/>
      <c r="P586" s="849">
        <v>1</v>
      </c>
      <c r="Q586" s="849">
        <v>172</v>
      </c>
      <c r="R586" s="837"/>
      <c r="S586" s="850">
        <v>172</v>
      </c>
    </row>
    <row r="587" spans="1:19" ht="14.4" customHeight="1" x14ac:dyDescent="0.3">
      <c r="A587" s="831" t="s">
        <v>3735</v>
      </c>
      <c r="B587" s="832" t="s">
        <v>3736</v>
      </c>
      <c r="C587" s="832" t="s">
        <v>577</v>
      </c>
      <c r="D587" s="832" t="s">
        <v>1749</v>
      </c>
      <c r="E587" s="832" t="s">
        <v>3753</v>
      </c>
      <c r="F587" s="832" t="s">
        <v>3814</v>
      </c>
      <c r="G587" s="832" t="s">
        <v>3816</v>
      </c>
      <c r="H587" s="849">
        <v>26</v>
      </c>
      <c r="I587" s="849">
        <v>4472</v>
      </c>
      <c r="J587" s="832">
        <v>1.3</v>
      </c>
      <c r="K587" s="832">
        <v>172</v>
      </c>
      <c r="L587" s="849">
        <v>20</v>
      </c>
      <c r="M587" s="849">
        <v>3440</v>
      </c>
      <c r="N587" s="832">
        <v>1</v>
      </c>
      <c r="O587" s="832">
        <v>172</v>
      </c>
      <c r="P587" s="849">
        <v>15</v>
      </c>
      <c r="Q587" s="849">
        <v>2580</v>
      </c>
      <c r="R587" s="837">
        <v>0.75</v>
      </c>
      <c r="S587" s="850">
        <v>172</v>
      </c>
    </row>
    <row r="588" spans="1:19" ht="14.4" customHeight="1" x14ac:dyDescent="0.3">
      <c r="A588" s="831" t="s">
        <v>3735</v>
      </c>
      <c r="B588" s="832" t="s">
        <v>3736</v>
      </c>
      <c r="C588" s="832" t="s">
        <v>577</v>
      </c>
      <c r="D588" s="832" t="s">
        <v>1749</v>
      </c>
      <c r="E588" s="832" t="s">
        <v>3753</v>
      </c>
      <c r="F588" s="832" t="s">
        <v>3833</v>
      </c>
      <c r="G588" s="832" t="s">
        <v>3834</v>
      </c>
      <c r="H588" s="849">
        <v>1</v>
      </c>
      <c r="I588" s="849">
        <v>753</v>
      </c>
      <c r="J588" s="832">
        <v>0.25</v>
      </c>
      <c r="K588" s="832">
        <v>753</v>
      </c>
      <c r="L588" s="849">
        <v>4</v>
      </c>
      <c r="M588" s="849">
        <v>3012</v>
      </c>
      <c r="N588" s="832">
        <v>1</v>
      </c>
      <c r="O588" s="832">
        <v>753</v>
      </c>
      <c r="P588" s="849"/>
      <c r="Q588" s="849"/>
      <c r="R588" s="837"/>
      <c r="S588" s="850"/>
    </row>
    <row r="589" spans="1:19" ht="14.4" customHeight="1" x14ac:dyDescent="0.3">
      <c r="A589" s="831" t="s">
        <v>3735</v>
      </c>
      <c r="B589" s="832" t="s">
        <v>3736</v>
      </c>
      <c r="C589" s="832" t="s">
        <v>577</v>
      </c>
      <c r="D589" s="832" t="s">
        <v>1749</v>
      </c>
      <c r="E589" s="832" t="s">
        <v>3753</v>
      </c>
      <c r="F589" s="832" t="s">
        <v>3833</v>
      </c>
      <c r="G589" s="832" t="s">
        <v>3835</v>
      </c>
      <c r="H589" s="849"/>
      <c r="I589" s="849"/>
      <c r="J589" s="832"/>
      <c r="K589" s="832"/>
      <c r="L589" s="849"/>
      <c r="M589" s="849"/>
      <c r="N589" s="832"/>
      <c r="O589" s="832"/>
      <c r="P589" s="849">
        <v>1</v>
      </c>
      <c r="Q589" s="849">
        <v>754</v>
      </c>
      <c r="R589" s="837"/>
      <c r="S589" s="850">
        <v>754</v>
      </c>
    </row>
    <row r="590" spans="1:19" ht="14.4" customHeight="1" x14ac:dyDescent="0.3">
      <c r="A590" s="831" t="s">
        <v>3735</v>
      </c>
      <c r="B590" s="832" t="s">
        <v>3736</v>
      </c>
      <c r="C590" s="832" t="s">
        <v>577</v>
      </c>
      <c r="D590" s="832" t="s">
        <v>1749</v>
      </c>
      <c r="E590" s="832" t="s">
        <v>3753</v>
      </c>
      <c r="F590" s="832" t="s">
        <v>3863</v>
      </c>
      <c r="G590" s="832" t="s">
        <v>3864</v>
      </c>
      <c r="H590" s="849">
        <v>4</v>
      </c>
      <c r="I590" s="849">
        <v>1072</v>
      </c>
      <c r="J590" s="832">
        <v>1.9925650557620818</v>
      </c>
      <c r="K590" s="832">
        <v>268</v>
      </c>
      <c r="L590" s="849">
        <v>2</v>
      </c>
      <c r="M590" s="849">
        <v>538</v>
      </c>
      <c r="N590" s="832">
        <v>1</v>
      </c>
      <c r="O590" s="832">
        <v>269</v>
      </c>
      <c r="P590" s="849">
        <v>2</v>
      </c>
      <c r="Q590" s="849">
        <v>540</v>
      </c>
      <c r="R590" s="837">
        <v>1.003717472118959</v>
      </c>
      <c r="S590" s="850">
        <v>270</v>
      </c>
    </row>
    <row r="591" spans="1:19" ht="14.4" customHeight="1" x14ac:dyDescent="0.3">
      <c r="A591" s="831" t="s">
        <v>3735</v>
      </c>
      <c r="B591" s="832" t="s">
        <v>3736</v>
      </c>
      <c r="C591" s="832" t="s">
        <v>577</v>
      </c>
      <c r="D591" s="832" t="s">
        <v>1749</v>
      </c>
      <c r="E591" s="832" t="s">
        <v>3753</v>
      </c>
      <c r="F591" s="832" t="s">
        <v>3863</v>
      </c>
      <c r="G591" s="832" t="s">
        <v>3865</v>
      </c>
      <c r="H591" s="849">
        <v>3</v>
      </c>
      <c r="I591" s="849">
        <v>804</v>
      </c>
      <c r="J591" s="832">
        <v>1.4944237918215613</v>
      </c>
      <c r="K591" s="832">
        <v>268</v>
      </c>
      <c r="L591" s="849">
        <v>2</v>
      </c>
      <c r="M591" s="849">
        <v>538</v>
      </c>
      <c r="N591" s="832">
        <v>1</v>
      </c>
      <c r="O591" s="832">
        <v>269</v>
      </c>
      <c r="P591" s="849">
        <v>3</v>
      </c>
      <c r="Q591" s="849">
        <v>810</v>
      </c>
      <c r="R591" s="837">
        <v>1.5055762081784387</v>
      </c>
      <c r="S591" s="850">
        <v>270</v>
      </c>
    </row>
    <row r="592" spans="1:19" ht="14.4" customHeight="1" x14ac:dyDescent="0.3">
      <c r="A592" s="831" t="s">
        <v>3735</v>
      </c>
      <c r="B592" s="832" t="s">
        <v>3736</v>
      </c>
      <c r="C592" s="832" t="s">
        <v>577</v>
      </c>
      <c r="D592" s="832" t="s">
        <v>1749</v>
      </c>
      <c r="E592" s="832" t="s">
        <v>3753</v>
      </c>
      <c r="F592" s="832" t="s">
        <v>3873</v>
      </c>
      <c r="G592" s="832" t="s">
        <v>3874</v>
      </c>
      <c r="H592" s="849">
        <v>17</v>
      </c>
      <c r="I592" s="849">
        <v>3400</v>
      </c>
      <c r="J592" s="832">
        <v>0.73913043478260865</v>
      </c>
      <c r="K592" s="832">
        <v>200</v>
      </c>
      <c r="L592" s="849">
        <v>23</v>
      </c>
      <c r="M592" s="849">
        <v>4600</v>
      </c>
      <c r="N592" s="832">
        <v>1</v>
      </c>
      <c r="O592" s="832">
        <v>200</v>
      </c>
      <c r="P592" s="849">
        <v>22</v>
      </c>
      <c r="Q592" s="849">
        <v>4422</v>
      </c>
      <c r="R592" s="837">
        <v>0.96130434782608698</v>
      </c>
      <c r="S592" s="850">
        <v>201</v>
      </c>
    </row>
    <row r="593" spans="1:19" ht="14.4" customHeight="1" x14ac:dyDescent="0.3">
      <c r="A593" s="831" t="s">
        <v>3735</v>
      </c>
      <c r="B593" s="832" t="s">
        <v>3736</v>
      </c>
      <c r="C593" s="832" t="s">
        <v>577</v>
      </c>
      <c r="D593" s="832" t="s">
        <v>1750</v>
      </c>
      <c r="E593" s="832" t="s">
        <v>3753</v>
      </c>
      <c r="F593" s="832" t="s">
        <v>3762</v>
      </c>
      <c r="G593" s="832" t="s">
        <v>3763</v>
      </c>
      <c r="H593" s="849">
        <v>4</v>
      </c>
      <c r="I593" s="849">
        <v>148</v>
      </c>
      <c r="J593" s="832">
        <v>2</v>
      </c>
      <c r="K593" s="832">
        <v>37</v>
      </c>
      <c r="L593" s="849">
        <v>2</v>
      </c>
      <c r="M593" s="849">
        <v>74</v>
      </c>
      <c r="N593" s="832">
        <v>1</v>
      </c>
      <c r="O593" s="832">
        <v>37</v>
      </c>
      <c r="P593" s="849">
        <v>1</v>
      </c>
      <c r="Q593" s="849">
        <v>37</v>
      </c>
      <c r="R593" s="837">
        <v>0.5</v>
      </c>
      <c r="S593" s="850">
        <v>37</v>
      </c>
    </row>
    <row r="594" spans="1:19" ht="14.4" customHeight="1" x14ac:dyDescent="0.3">
      <c r="A594" s="831" t="s">
        <v>3735</v>
      </c>
      <c r="B594" s="832" t="s">
        <v>3736</v>
      </c>
      <c r="C594" s="832" t="s">
        <v>577</v>
      </c>
      <c r="D594" s="832" t="s">
        <v>1750</v>
      </c>
      <c r="E594" s="832" t="s">
        <v>3753</v>
      </c>
      <c r="F594" s="832" t="s">
        <v>3762</v>
      </c>
      <c r="G594" s="832" t="s">
        <v>3764</v>
      </c>
      <c r="H594" s="849">
        <v>4</v>
      </c>
      <c r="I594" s="849">
        <v>148</v>
      </c>
      <c r="J594" s="832">
        <v>4</v>
      </c>
      <c r="K594" s="832">
        <v>37</v>
      </c>
      <c r="L594" s="849">
        <v>1</v>
      </c>
      <c r="M594" s="849">
        <v>37</v>
      </c>
      <c r="N594" s="832">
        <v>1</v>
      </c>
      <c r="O594" s="832">
        <v>37</v>
      </c>
      <c r="P594" s="849"/>
      <c r="Q594" s="849"/>
      <c r="R594" s="837"/>
      <c r="S594" s="850"/>
    </row>
    <row r="595" spans="1:19" ht="14.4" customHeight="1" x14ac:dyDescent="0.3">
      <c r="A595" s="831" t="s">
        <v>3735</v>
      </c>
      <c r="B595" s="832" t="s">
        <v>3736</v>
      </c>
      <c r="C595" s="832" t="s">
        <v>577</v>
      </c>
      <c r="D595" s="832" t="s">
        <v>1750</v>
      </c>
      <c r="E595" s="832" t="s">
        <v>3753</v>
      </c>
      <c r="F595" s="832" t="s">
        <v>3787</v>
      </c>
      <c r="G595" s="832" t="s">
        <v>3788</v>
      </c>
      <c r="H595" s="849"/>
      <c r="I595" s="849"/>
      <c r="J595" s="832"/>
      <c r="K595" s="832"/>
      <c r="L595" s="849"/>
      <c r="M595" s="849"/>
      <c r="N595" s="832"/>
      <c r="O595" s="832"/>
      <c r="P595" s="849">
        <v>1</v>
      </c>
      <c r="Q595" s="849">
        <v>252</v>
      </c>
      <c r="R595" s="837"/>
      <c r="S595" s="850">
        <v>252</v>
      </c>
    </row>
    <row r="596" spans="1:19" ht="14.4" customHeight="1" x14ac:dyDescent="0.3">
      <c r="A596" s="831" t="s">
        <v>3735</v>
      </c>
      <c r="B596" s="832" t="s">
        <v>3736</v>
      </c>
      <c r="C596" s="832" t="s">
        <v>577</v>
      </c>
      <c r="D596" s="832" t="s">
        <v>1750</v>
      </c>
      <c r="E596" s="832" t="s">
        <v>3753</v>
      </c>
      <c r="F596" s="832" t="s">
        <v>3808</v>
      </c>
      <c r="G596" s="832" t="s">
        <v>3809</v>
      </c>
      <c r="H596" s="849"/>
      <c r="I596" s="849"/>
      <c r="J596" s="832"/>
      <c r="K596" s="832"/>
      <c r="L596" s="849"/>
      <c r="M596" s="849"/>
      <c r="N596" s="832"/>
      <c r="O596" s="832"/>
      <c r="P596" s="849">
        <v>1</v>
      </c>
      <c r="Q596" s="849">
        <v>33.33</v>
      </c>
      <c r="R596" s="837"/>
      <c r="S596" s="850">
        <v>33.33</v>
      </c>
    </row>
    <row r="597" spans="1:19" ht="14.4" customHeight="1" x14ac:dyDescent="0.3">
      <c r="A597" s="831" t="s">
        <v>3735</v>
      </c>
      <c r="B597" s="832" t="s">
        <v>3736</v>
      </c>
      <c r="C597" s="832" t="s">
        <v>577</v>
      </c>
      <c r="D597" s="832" t="s">
        <v>1751</v>
      </c>
      <c r="E597" s="832" t="s">
        <v>3737</v>
      </c>
      <c r="F597" s="832" t="s">
        <v>3738</v>
      </c>
      <c r="G597" s="832" t="s">
        <v>3739</v>
      </c>
      <c r="H597" s="849"/>
      <c r="I597" s="849"/>
      <c r="J597" s="832"/>
      <c r="K597" s="832"/>
      <c r="L597" s="849"/>
      <c r="M597" s="849"/>
      <c r="N597" s="832"/>
      <c r="O597" s="832"/>
      <c r="P597" s="849">
        <v>0.1</v>
      </c>
      <c r="Q597" s="849">
        <v>6.97</v>
      </c>
      <c r="R597" s="837"/>
      <c r="S597" s="850">
        <v>69.699999999999989</v>
      </c>
    </row>
    <row r="598" spans="1:19" ht="14.4" customHeight="1" x14ac:dyDescent="0.3">
      <c r="A598" s="831" t="s">
        <v>3735</v>
      </c>
      <c r="B598" s="832" t="s">
        <v>3736</v>
      </c>
      <c r="C598" s="832" t="s">
        <v>577</v>
      </c>
      <c r="D598" s="832" t="s">
        <v>1751</v>
      </c>
      <c r="E598" s="832" t="s">
        <v>3753</v>
      </c>
      <c r="F598" s="832" t="s">
        <v>3759</v>
      </c>
      <c r="G598" s="832" t="s">
        <v>3761</v>
      </c>
      <c r="H598" s="849"/>
      <c r="I598" s="849"/>
      <c r="J598" s="832"/>
      <c r="K598" s="832"/>
      <c r="L598" s="849">
        <v>3</v>
      </c>
      <c r="M598" s="849">
        <v>249</v>
      </c>
      <c r="N598" s="832">
        <v>1</v>
      </c>
      <c r="O598" s="832">
        <v>83</v>
      </c>
      <c r="P598" s="849"/>
      <c r="Q598" s="849"/>
      <c r="R598" s="837"/>
      <c r="S598" s="850"/>
    </row>
    <row r="599" spans="1:19" ht="14.4" customHeight="1" x14ac:dyDescent="0.3">
      <c r="A599" s="831" t="s">
        <v>3735</v>
      </c>
      <c r="B599" s="832" t="s">
        <v>3736</v>
      </c>
      <c r="C599" s="832" t="s">
        <v>577</v>
      </c>
      <c r="D599" s="832" t="s">
        <v>1751</v>
      </c>
      <c r="E599" s="832" t="s">
        <v>3753</v>
      </c>
      <c r="F599" s="832" t="s">
        <v>3762</v>
      </c>
      <c r="G599" s="832" t="s">
        <v>3763</v>
      </c>
      <c r="H599" s="849">
        <v>1</v>
      </c>
      <c r="I599" s="849">
        <v>37</v>
      </c>
      <c r="J599" s="832">
        <v>1</v>
      </c>
      <c r="K599" s="832">
        <v>37</v>
      </c>
      <c r="L599" s="849">
        <v>1</v>
      </c>
      <c r="M599" s="849">
        <v>37</v>
      </c>
      <c r="N599" s="832">
        <v>1</v>
      </c>
      <c r="O599" s="832">
        <v>37</v>
      </c>
      <c r="P599" s="849">
        <v>3</v>
      </c>
      <c r="Q599" s="849">
        <v>111</v>
      </c>
      <c r="R599" s="837">
        <v>3</v>
      </c>
      <c r="S599" s="850">
        <v>37</v>
      </c>
    </row>
    <row r="600" spans="1:19" ht="14.4" customHeight="1" x14ac:dyDescent="0.3">
      <c r="A600" s="831" t="s">
        <v>3735</v>
      </c>
      <c r="B600" s="832" t="s">
        <v>3736</v>
      </c>
      <c r="C600" s="832" t="s">
        <v>577</v>
      </c>
      <c r="D600" s="832" t="s">
        <v>1751</v>
      </c>
      <c r="E600" s="832" t="s">
        <v>3753</v>
      </c>
      <c r="F600" s="832" t="s">
        <v>3762</v>
      </c>
      <c r="G600" s="832" t="s">
        <v>3764</v>
      </c>
      <c r="H600" s="849">
        <v>1</v>
      </c>
      <c r="I600" s="849">
        <v>37</v>
      </c>
      <c r="J600" s="832">
        <v>0.25</v>
      </c>
      <c r="K600" s="832">
        <v>37</v>
      </c>
      <c r="L600" s="849">
        <v>4</v>
      </c>
      <c r="M600" s="849">
        <v>148</v>
      </c>
      <c r="N600" s="832">
        <v>1</v>
      </c>
      <c r="O600" s="832">
        <v>37</v>
      </c>
      <c r="P600" s="849">
        <v>2</v>
      </c>
      <c r="Q600" s="849">
        <v>74</v>
      </c>
      <c r="R600" s="837">
        <v>0.5</v>
      </c>
      <c r="S600" s="850">
        <v>37</v>
      </c>
    </row>
    <row r="601" spans="1:19" ht="14.4" customHeight="1" x14ac:dyDescent="0.3">
      <c r="A601" s="831" t="s">
        <v>3735</v>
      </c>
      <c r="B601" s="832" t="s">
        <v>3736</v>
      </c>
      <c r="C601" s="832" t="s">
        <v>577</v>
      </c>
      <c r="D601" s="832" t="s">
        <v>1751</v>
      </c>
      <c r="E601" s="832" t="s">
        <v>3753</v>
      </c>
      <c r="F601" s="832" t="s">
        <v>3787</v>
      </c>
      <c r="G601" s="832" t="s">
        <v>3788</v>
      </c>
      <c r="H601" s="849">
        <v>1</v>
      </c>
      <c r="I601" s="849">
        <v>251</v>
      </c>
      <c r="J601" s="832">
        <v>5.2631578947368418E-2</v>
      </c>
      <c r="K601" s="832">
        <v>251</v>
      </c>
      <c r="L601" s="849">
        <v>19</v>
      </c>
      <c r="M601" s="849">
        <v>4769</v>
      </c>
      <c r="N601" s="832">
        <v>1</v>
      </c>
      <c r="O601" s="832">
        <v>251</v>
      </c>
      <c r="P601" s="849">
        <v>43</v>
      </c>
      <c r="Q601" s="849">
        <v>10836</v>
      </c>
      <c r="R601" s="837">
        <v>2.2721744600545186</v>
      </c>
      <c r="S601" s="850">
        <v>252</v>
      </c>
    </row>
    <row r="602" spans="1:19" ht="14.4" customHeight="1" x14ac:dyDescent="0.3">
      <c r="A602" s="831" t="s">
        <v>3735</v>
      </c>
      <c r="B602" s="832" t="s">
        <v>3736</v>
      </c>
      <c r="C602" s="832" t="s">
        <v>577</v>
      </c>
      <c r="D602" s="832" t="s">
        <v>1751</v>
      </c>
      <c r="E602" s="832" t="s">
        <v>3753</v>
      </c>
      <c r="F602" s="832" t="s">
        <v>3787</v>
      </c>
      <c r="G602" s="832" t="s">
        <v>3789</v>
      </c>
      <c r="H602" s="849">
        <v>1</v>
      </c>
      <c r="I602" s="849">
        <v>251</v>
      </c>
      <c r="J602" s="832">
        <v>0.25</v>
      </c>
      <c r="K602" s="832">
        <v>251</v>
      </c>
      <c r="L602" s="849">
        <v>4</v>
      </c>
      <c r="M602" s="849">
        <v>1004</v>
      </c>
      <c r="N602" s="832">
        <v>1</v>
      </c>
      <c r="O602" s="832">
        <v>251</v>
      </c>
      <c r="P602" s="849">
        <v>73</v>
      </c>
      <c r="Q602" s="849">
        <v>18396</v>
      </c>
      <c r="R602" s="837">
        <v>18.322709163346612</v>
      </c>
      <c r="S602" s="850">
        <v>252</v>
      </c>
    </row>
    <row r="603" spans="1:19" ht="14.4" customHeight="1" x14ac:dyDescent="0.3">
      <c r="A603" s="831" t="s">
        <v>3735</v>
      </c>
      <c r="B603" s="832" t="s">
        <v>3736</v>
      </c>
      <c r="C603" s="832" t="s">
        <v>577</v>
      </c>
      <c r="D603" s="832" t="s">
        <v>1751</v>
      </c>
      <c r="E603" s="832" t="s">
        <v>3753</v>
      </c>
      <c r="F603" s="832" t="s">
        <v>3790</v>
      </c>
      <c r="G603" s="832" t="s">
        <v>3791</v>
      </c>
      <c r="H603" s="849">
        <v>95</v>
      </c>
      <c r="I603" s="849">
        <v>11970</v>
      </c>
      <c r="J603" s="832">
        <v>0.84070796460176989</v>
      </c>
      <c r="K603" s="832">
        <v>126</v>
      </c>
      <c r="L603" s="849">
        <v>113</v>
      </c>
      <c r="M603" s="849">
        <v>14238</v>
      </c>
      <c r="N603" s="832">
        <v>1</v>
      </c>
      <c r="O603" s="832">
        <v>126</v>
      </c>
      <c r="P603" s="849">
        <v>75</v>
      </c>
      <c r="Q603" s="849">
        <v>9525</v>
      </c>
      <c r="R603" s="837">
        <v>0.66898440792246106</v>
      </c>
      <c r="S603" s="850">
        <v>127</v>
      </c>
    </row>
    <row r="604" spans="1:19" ht="14.4" customHeight="1" x14ac:dyDescent="0.3">
      <c r="A604" s="831" t="s">
        <v>3735</v>
      </c>
      <c r="B604" s="832" t="s">
        <v>3736</v>
      </c>
      <c r="C604" s="832" t="s">
        <v>577</v>
      </c>
      <c r="D604" s="832" t="s">
        <v>1751</v>
      </c>
      <c r="E604" s="832" t="s">
        <v>3753</v>
      </c>
      <c r="F604" s="832" t="s">
        <v>3790</v>
      </c>
      <c r="G604" s="832" t="s">
        <v>3792</v>
      </c>
      <c r="H604" s="849">
        <v>133</v>
      </c>
      <c r="I604" s="849">
        <v>16758</v>
      </c>
      <c r="J604" s="832">
        <v>0.91095890410958902</v>
      </c>
      <c r="K604" s="832">
        <v>126</v>
      </c>
      <c r="L604" s="849">
        <v>146</v>
      </c>
      <c r="M604" s="849">
        <v>18396</v>
      </c>
      <c r="N604" s="832">
        <v>1</v>
      </c>
      <c r="O604" s="832">
        <v>126</v>
      </c>
      <c r="P604" s="849">
        <v>5</v>
      </c>
      <c r="Q604" s="849">
        <v>635</v>
      </c>
      <c r="R604" s="837">
        <v>3.4518373559469448E-2</v>
      </c>
      <c r="S604" s="850">
        <v>127</v>
      </c>
    </row>
    <row r="605" spans="1:19" ht="14.4" customHeight="1" x14ac:dyDescent="0.3">
      <c r="A605" s="831" t="s">
        <v>3735</v>
      </c>
      <c r="B605" s="832" t="s">
        <v>3736</v>
      </c>
      <c r="C605" s="832" t="s">
        <v>577</v>
      </c>
      <c r="D605" s="832" t="s">
        <v>1751</v>
      </c>
      <c r="E605" s="832" t="s">
        <v>3753</v>
      </c>
      <c r="F605" s="832" t="s">
        <v>3808</v>
      </c>
      <c r="G605" s="832" t="s">
        <v>3809</v>
      </c>
      <c r="H605" s="849">
        <v>228</v>
      </c>
      <c r="I605" s="849">
        <v>7600.01</v>
      </c>
      <c r="J605" s="832">
        <v>0.81138867922111058</v>
      </c>
      <c r="K605" s="832">
        <v>33.333377192982454</v>
      </c>
      <c r="L605" s="849">
        <v>281</v>
      </c>
      <c r="M605" s="849">
        <v>9366.67</v>
      </c>
      <c r="N605" s="832">
        <v>1</v>
      </c>
      <c r="O605" s="832">
        <v>33.333345195729535</v>
      </c>
      <c r="P605" s="849">
        <v>197</v>
      </c>
      <c r="Q605" s="849">
        <v>6566.66</v>
      </c>
      <c r="R605" s="837">
        <v>0.70106665442467808</v>
      </c>
      <c r="S605" s="850">
        <v>33.333299492385784</v>
      </c>
    </row>
    <row r="606" spans="1:19" ht="14.4" customHeight="1" x14ac:dyDescent="0.3">
      <c r="A606" s="831" t="s">
        <v>3735</v>
      </c>
      <c r="B606" s="832" t="s">
        <v>3736</v>
      </c>
      <c r="C606" s="832" t="s">
        <v>577</v>
      </c>
      <c r="D606" s="832" t="s">
        <v>1751</v>
      </c>
      <c r="E606" s="832" t="s">
        <v>3753</v>
      </c>
      <c r="F606" s="832" t="s">
        <v>3817</v>
      </c>
      <c r="G606" s="832" t="s">
        <v>3819</v>
      </c>
      <c r="H606" s="849"/>
      <c r="I606" s="849"/>
      <c r="J606" s="832"/>
      <c r="K606" s="832"/>
      <c r="L606" s="849">
        <v>1</v>
      </c>
      <c r="M606" s="849">
        <v>37</v>
      </c>
      <c r="N606" s="832">
        <v>1</v>
      </c>
      <c r="O606" s="832">
        <v>37</v>
      </c>
      <c r="P606" s="849"/>
      <c r="Q606" s="849"/>
      <c r="R606" s="837"/>
      <c r="S606" s="850"/>
    </row>
    <row r="607" spans="1:19" ht="14.4" customHeight="1" x14ac:dyDescent="0.3">
      <c r="A607" s="831" t="s">
        <v>3735</v>
      </c>
      <c r="B607" s="832" t="s">
        <v>3736</v>
      </c>
      <c r="C607" s="832" t="s">
        <v>577</v>
      </c>
      <c r="D607" s="832" t="s">
        <v>1751</v>
      </c>
      <c r="E607" s="832" t="s">
        <v>3753</v>
      </c>
      <c r="F607" s="832" t="s">
        <v>3820</v>
      </c>
      <c r="G607" s="832" t="s">
        <v>3821</v>
      </c>
      <c r="H607" s="849"/>
      <c r="I607" s="849"/>
      <c r="J607" s="832"/>
      <c r="K607" s="832"/>
      <c r="L607" s="849"/>
      <c r="M607" s="849"/>
      <c r="N607" s="832"/>
      <c r="O607" s="832"/>
      <c r="P607" s="849">
        <v>2</v>
      </c>
      <c r="Q607" s="849">
        <v>172</v>
      </c>
      <c r="R607" s="837"/>
      <c r="S607" s="850">
        <v>86</v>
      </c>
    </row>
    <row r="608" spans="1:19" ht="14.4" customHeight="1" x14ac:dyDescent="0.3">
      <c r="A608" s="831" t="s">
        <v>3735</v>
      </c>
      <c r="B608" s="832" t="s">
        <v>3736</v>
      </c>
      <c r="C608" s="832" t="s">
        <v>577</v>
      </c>
      <c r="D608" s="832" t="s">
        <v>1751</v>
      </c>
      <c r="E608" s="832" t="s">
        <v>3753</v>
      </c>
      <c r="F608" s="832" t="s">
        <v>3838</v>
      </c>
      <c r="G608" s="832" t="s">
        <v>3839</v>
      </c>
      <c r="H608" s="849"/>
      <c r="I608" s="849"/>
      <c r="J608" s="832"/>
      <c r="K608" s="832"/>
      <c r="L608" s="849">
        <v>1</v>
      </c>
      <c r="M608" s="849">
        <v>373</v>
      </c>
      <c r="N608" s="832">
        <v>1</v>
      </c>
      <c r="O608" s="832">
        <v>373</v>
      </c>
      <c r="P608" s="849">
        <v>1</v>
      </c>
      <c r="Q608" s="849">
        <v>374</v>
      </c>
      <c r="R608" s="837">
        <v>1.0026809651474531</v>
      </c>
      <c r="S608" s="850">
        <v>374</v>
      </c>
    </row>
    <row r="609" spans="1:19" ht="14.4" customHeight="1" x14ac:dyDescent="0.3">
      <c r="A609" s="831" t="s">
        <v>3735</v>
      </c>
      <c r="B609" s="832" t="s">
        <v>3736</v>
      </c>
      <c r="C609" s="832" t="s">
        <v>577</v>
      </c>
      <c r="D609" s="832" t="s">
        <v>1751</v>
      </c>
      <c r="E609" s="832" t="s">
        <v>3753</v>
      </c>
      <c r="F609" s="832" t="s">
        <v>3844</v>
      </c>
      <c r="G609" s="832" t="s">
        <v>3845</v>
      </c>
      <c r="H609" s="849">
        <v>22</v>
      </c>
      <c r="I609" s="849">
        <v>2684</v>
      </c>
      <c r="J609" s="832">
        <v>1.9281609195402298</v>
      </c>
      <c r="K609" s="832">
        <v>122</v>
      </c>
      <c r="L609" s="849">
        <v>12</v>
      </c>
      <c r="M609" s="849">
        <v>1392</v>
      </c>
      <c r="N609" s="832">
        <v>1</v>
      </c>
      <c r="O609" s="832">
        <v>116</v>
      </c>
      <c r="P609" s="849">
        <v>10</v>
      </c>
      <c r="Q609" s="849">
        <v>1160</v>
      </c>
      <c r="R609" s="837">
        <v>0.83333333333333337</v>
      </c>
      <c r="S609" s="850">
        <v>116</v>
      </c>
    </row>
    <row r="610" spans="1:19" ht="14.4" customHeight="1" x14ac:dyDescent="0.3">
      <c r="A610" s="831" t="s">
        <v>3735</v>
      </c>
      <c r="B610" s="832" t="s">
        <v>3736</v>
      </c>
      <c r="C610" s="832" t="s">
        <v>577</v>
      </c>
      <c r="D610" s="832" t="s">
        <v>1751</v>
      </c>
      <c r="E610" s="832" t="s">
        <v>3753</v>
      </c>
      <c r="F610" s="832" t="s">
        <v>3844</v>
      </c>
      <c r="G610" s="832" t="s">
        <v>3846</v>
      </c>
      <c r="H610" s="849">
        <v>27</v>
      </c>
      <c r="I610" s="849">
        <v>3294</v>
      </c>
      <c r="J610" s="832">
        <v>1.3522167487684729</v>
      </c>
      <c r="K610" s="832">
        <v>122</v>
      </c>
      <c r="L610" s="849">
        <v>21</v>
      </c>
      <c r="M610" s="849">
        <v>2436</v>
      </c>
      <c r="N610" s="832">
        <v>1</v>
      </c>
      <c r="O610" s="832">
        <v>116</v>
      </c>
      <c r="P610" s="849">
        <v>14</v>
      </c>
      <c r="Q610" s="849">
        <v>1624</v>
      </c>
      <c r="R610" s="837">
        <v>0.66666666666666663</v>
      </c>
      <c r="S610" s="850">
        <v>116</v>
      </c>
    </row>
    <row r="611" spans="1:19" ht="14.4" customHeight="1" x14ac:dyDescent="0.3">
      <c r="A611" s="831" t="s">
        <v>3735</v>
      </c>
      <c r="B611" s="832" t="s">
        <v>3736</v>
      </c>
      <c r="C611" s="832" t="s">
        <v>577</v>
      </c>
      <c r="D611" s="832" t="s">
        <v>1745</v>
      </c>
      <c r="E611" s="832" t="s">
        <v>3753</v>
      </c>
      <c r="F611" s="832" t="s">
        <v>3759</v>
      </c>
      <c r="G611" s="832" t="s">
        <v>3760</v>
      </c>
      <c r="H611" s="849"/>
      <c r="I611" s="849"/>
      <c r="J611" s="832"/>
      <c r="K611" s="832"/>
      <c r="L611" s="849"/>
      <c r="M611" s="849"/>
      <c r="N611" s="832"/>
      <c r="O611" s="832"/>
      <c r="P611" s="849">
        <v>5</v>
      </c>
      <c r="Q611" s="849">
        <v>415</v>
      </c>
      <c r="R611" s="837"/>
      <c r="S611" s="850">
        <v>83</v>
      </c>
    </row>
    <row r="612" spans="1:19" ht="14.4" customHeight="1" x14ac:dyDescent="0.3">
      <c r="A612" s="831" t="s">
        <v>3735</v>
      </c>
      <c r="B612" s="832" t="s">
        <v>3736</v>
      </c>
      <c r="C612" s="832" t="s">
        <v>577</v>
      </c>
      <c r="D612" s="832" t="s">
        <v>1745</v>
      </c>
      <c r="E612" s="832" t="s">
        <v>3753</v>
      </c>
      <c r="F612" s="832" t="s">
        <v>3759</v>
      </c>
      <c r="G612" s="832" t="s">
        <v>3761</v>
      </c>
      <c r="H612" s="849"/>
      <c r="I612" s="849"/>
      <c r="J612" s="832"/>
      <c r="K612" s="832"/>
      <c r="L612" s="849"/>
      <c r="M612" s="849"/>
      <c r="N612" s="832"/>
      <c r="O612" s="832"/>
      <c r="P612" s="849">
        <v>18</v>
      </c>
      <c r="Q612" s="849">
        <v>1494</v>
      </c>
      <c r="R612" s="837"/>
      <c r="S612" s="850">
        <v>83</v>
      </c>
    </row>
    <row r="613" spans="1:19" ht="14.4" customHeight="1" x14ac:dyDescent="0.3">
      <c r="A613" s="831" t="s">
        <v>3735</v>
      </c>
      <c r="B613" s="832" t="s">
        <v>3736</v>
      </c>
      <c r="C613" s="832" t="s">
        <v>577</v>
      </c>
      <c r="D613" s="832" t="s">
        <v>1745</v>
      </c>
      <c r="E613" s="832" t="s">
        <v>3753</v>
      </c>
      <c r="F613" s="832" t="s">
        <v>3762</v>
      </c>
      <c r="G613" s="832" t="s">
        <v>3763</v>
      </c>
      <c r="H613" s="849"/>
      <c r="I613" s="849"/>
      <c r="J613" s="832"/>
      <c r="K613" s="832"/>
      <c r="L613" s="849"/>
      <c r="M613" s="849"/>
      <c r="N613" s="832"/>
      <c r="O613" s="832"/>
      <c r="P613" s="849">
        <v>1</v>
      </c>
      <c r="Q613" s="849">
        <v>37</v>
      </c>
      <c r="R613" s="837"/>
      <c r="S613" s="850">
        <v>37</v>
      </c>
    </row>
    <row r="614" spans="1:19" ht="14.4" customHeight="1" x14ac:dyDescent="0.3">
      <c r="A614" s="831" t="s">
        <v>3735</v>
      </c>
      <c r="B614" s="832" t="s">
        <v>3736</v>
      </c>
      <c r="C614" s="832" t="s">
        <v>577</v>
      </c>
      <c r="D614" s="832" t="s">
        <v>1745</v>
      </c>
      <c r="E614" s="832" t="s">
        <v>3753</v>
      </c>
      <c r="F614" s="832" t="s">
        <v>3762</v>
      </c>
      <c r="G614" s="832" t="s">
        <v>3764</v>
      </c>
      <c r="H614" s="849"/>
      <c r="I614" s="849"/>
      <c r="J614" s="832"/>
      <c r="K614" s="832"/>
      <c r="L614" s="849"/>
      <c r="M614" s="849"/>
      <c r="N614" s="832"/>
      <c r="O614" s="832"/>
      <c r="P614" s="849">
        <v>3</v>
      </c>
      <c r="Q614" s="849">
        <v>111</v>
      </c>
      <c r="R614" s="837"/>
      <c r="S614" s="850">
        <v>37</v>
      </c>
    </row>
    <row r="615" spans="1:19" ht="14.4" customHeight="1" x14ac:dyDescent="0.3">
      <c r="A615" s="831" t="s">
        <v>3735</v>
      </c>
      <c r="B615" s="832" t="s">
        <v>3736</v>
      </c>
      <c r="C615" s="832" t="s">
        <v>577</v>
      </c>
      <c r="D615" s="832" t="s">
        <v>1745</v>
      </c>
      <c r="E615" s="832" t="s">
        <v>3753</v>
      </c>
      <c r="F615" s="832" t="s">
        <v>3787</v>
      </c>
      <c r="G615" s="832" t="s">
        <v>3788</v>
      </c>
      <c r="H615" s="849"/>
      <c r="I615" s="849"/>
      <c r="J615" s="832"/>
      <c r="K615" s="832"/>
      <c r="L615" s="849"/>
      <c r="M615" s="849"/>
      <c r="N615" s="832"/>
      <c r="O615" s="832"/>
      <c r="P615" s="849">
        <v>2</v>
      </c>
      <c r="Q615" s="849">
        <v>504</v>
      </c>
      <c r="R615" s="837"/>
      <c r="S615" s="850">
        <v>252</v>
      </c>
    </row>
    <row r="616" spans="1:19" ht="14.4" customHeight="1" x14ac:dyDescent="0.3">
      <c r="A616" s="831" t="s">
        <v>3735</v>
      </c>
      <c r="B616" s="832" t="s">
        <v>3736</v>
      </c>
      <c r="C616" s="832" t="s">
        <v>577</v>
      </c>
      <c r="D616" s="832" t="s">
        <v>1745</v>
      </c>
      <c r="E616" s="832" t="s">
        <v>3753</v>
      </c>
      <c r="F616" s="832" t="s">
        <v>3787</v>
      </c>
      <c r="G616" s="832" t="s">
        <v>3789</v>
      </c>
      <c r="H616" s="849"/>
      <c r="I616" s="849"/>
      <c r="J616" s="832"/>
      <c r="K616" s="832"/>
      <c r="L616" s="849"/>
      <c r="M616" s="849"/>
      <c r="N616" s="832"/>
      <c r="O616" s="832"/>
      <c r="P616" s="849">
        <v>12</v>
      </c>
      <c r="Q616" s="849">
        <v>3024</v>
      </c>
      <c r="R616" s="837"/>
      <c r="S616" s="850">
        <v>252</v>
      </c>
    </row>
    <row r="617" spans="1:19" ht="14.4" customHeight="1" x14ac:dyDescent="0.3">
      <c r="A617" s="831" t="s">
        <v>3735</v>
      </c>
      <c r="B617" s="832" t="s">
        <v>3736</v>
      </c>
      <c r="C617" s="832" t="s">
        <v>577</v>
      </c>
      <c r="D617" s="832" t="s">
        <v>1745</v>
      </c>
      <c r="E617" s="832" t="s">
        <v>3753</v>
      </c>
      <c r="F617" s="832" t="s">
        <v>3790</v>
      </c>
      <c r="G617" s="832" t="s">
        <v>3791</v>
      </c>
      <c r="H617" s="849"/>
      <c r="I617" s="849"/>
      <c r="J617" s="832"/>
      <c r="K617" s="832"/>
      <c r="L617" s="849"/>
      <c r="M617" s="849"/>
      <c r="N617" s="832"/>
      <c r="O617" s="832"/>
      <c r="P617" s="849">
        <v>11</v>
      </c>
      <c r="Q617" s="849">
        <v>1397</v>
      </c>
      <c r="R617" s="837"/>
      <c r="S617" s="850">
        <v>127</v>
      </c>
    </row>
    <row r="618" spans="1:19" ht="14.4" customHeight="1" x14ac:dyDescent="0.3">
      <c r="A618" s="831" t="s">
        <v>3735</v>
      </c>
      <c r="B618" s="832" t="s">
        <v>3736</v>
      </c>
      <c r="C618" s="832" t="s">
        <v>577</v>
      </c>
      <c r="D618" s="832" t="s">
        <v>1745</v>
      </c>
      <c r="E618" s="832" t="s">
        <v>3753</v>
      </c>
      <c r="F618" s="832" t="s">
        <v>3790</v>
      </c>
      <c r="G618" s="832" t="s">
        <v>3792</v>
      </c>
      <c r="H618" s="849"/>
      <c r="I618" s="849"/>
      <c r="J618" s="832"/>
      <c r="K618" s="832"/>
      <c r="L618" s="849"/>
      <c r="M618" s="849"/>
      <c r="N618" s="832"/>
      <c r="O618" s="832"/>
      <c r="P618" s="849">
        <v>31</v>
      </c>
      <c r="Q618" s="849">
        <v>3937</v>
      </c>
      <c r="R618" s="837"/>
      <c r="S618" s="850">
        <v>127</v>
      </c>
    </row>
    <row r="619" spans="1:19" ht="14.4" customHeight="1" x14ac:dyDescent="0.3">
      <c r="A619" s="831" t="s">
        <v>3735</v>
      </c>
      <c r="B619" s="832" t="s">
        <v>3736</v>
      </c>
      <c r="C619" s="832" t="s">
        <v>577</v>
      </c>
      <c r="D619" s="832" t="s">
        <v>1745</v>
      </c>
      <c r="E619" s="832" t="s">
        <v>3753</v>
      </c>
      <c r="F619" s="832" t="s">
        <v>3808</v>
      </c>
      <c r="G619" s="832" t="s">
        <v>3809</v>
      </c>
      <c r="H619" s="849"/>
      <c r="I619" s="849"/>
      <c r="J619" s="832"/>
      <c r="K619" s="832"/>
      <c r="L619" s="849"/>
      <c r="M619" s="849"/>
      <c r="N619" s="832"/>
      <c r="O619" s="832"/>
      <c r="P619" s="849">
        <v>49</v>
      </c>
      <c r="Q619" s="849">
        <v>1633.34</v>
      </c>
      <c r="R619" s="837"/>
      <c r="S619" s="850">
        <v>33.333469387755102</v>
      </c>
    </row>
    <row r="620" spans="1:19" ht="14.4" customHeight="1" x14ac:dyDescent="0.3">
      <c r="A620" s="831" t="s">
        <v>3735</v>
      </c>
      <c r="B620" s="832" t="s">
        <v>3736</v>
      </c>
      <c r="C620" s="832" t="s">
        <v>577</v>
      </c>
      <c r="D620" s="832" t="s">
        <v>1745</v>
      </c>
      <c r="E620" s="832" t="s">
        <v>3753</v>
      </c>
      <c r="F620" s="832" t="s">
        <v>3808</v>
      </c>
      <c r="G620" s="832" t="s">
        <v>3810</v>
      </c>
      <c r="H620" s="849"/>
      <c r="I620" s="849"/>
      <c r="J620" s="832"/>
      <c r="K620" s="832"/>
      <c r="L620" s="849"/>
      <c r="M620" s="849"/>
      <c r="N620" s="832"/>
      <c r="O620" s="832"/>
      <c r="P620" s="849">
        <v>3</v>
      </c>
      <c r="Q620" s="849">
        <v>100</v>
      </c>
      <c r="R620" s="837"/>
      <c r="S620" s="850">
        <v>33.333333333333336</v>
      </c>
    </row>
    <row r="621" spans="1:19" ht="14.4" customHeight="1" x14ac:dyDescent="0.3">
      <c r="A621" s="831" t="s">
        <v>3735</v>
      </c>
      <c r="B621" s="832" t="s">
        <v>3736</v>
      </c>
      <c r="C621" s="832" t="s">
        <v>577</v>
      </c>
      <c r="D621" s="832" t="s">
        <v>1745</v>
      </c>
      <c r="E621" s="832" t="s">
        <v>3753</v>
      </c>
      <c r="F621" s="832" t="s">
        <v>3817</v>
      </c>
      <c r="G621" s="832" t="s">
        <v>3819</v>
      </c>
      <c r="H621" s="849"/>
      <c r="I621" s="849"/>
      <c r="J621" s="832"/>
      <c r="K621" s="832"/>
      <c r="L621" s="849"/>
      <c r="M621" s="849"/>
      <c r="N621" s="832"/>
      <c r="O621" s="832"/>
      <c r="P621" s="849">
        <v>3</v>
      </c>
      <c r="Q621" s="849">
        <v>111</v>
      </c>
      <c r="R621" s="837"/>
      <c r="S621" s="850">
        <v>37</v>
      </c>
    </row>
    <row r="622" spans="1:19" ht="14.4" customHeight="1" x14ac:dyDescent="0.3">
      <c r="A622" s="831" t="s">
        <v>3735</v>
      </c>
      <c r="B622" s="832" t="s">
        <v>3736</v>
      </c>
      <c r="C622" s="832" t="s">
        <v>577</v>
      </c>
      <c r="D622" s="832" t="s">
        <v>3724</v>
      </c>
      <c r="E622" s="832" t="s">
        <v>3753</v>
      </c>
      <c r="F622" s="832" t="s">
        <v>3762</v>
      </c>
      <c r="G622" s="832" t="s">
        <v>3764</v>
      </c>
      <c r="H622" s="849"/>
      <c r="I622" s="849"/>
      <c r="J622" s="832"/>
      <c r="K622" s="832"/>
      <c r="L622" s="849"/>
      <c r="M622" s="849"/>
      <c r="N622" s="832"/>
      <c r="O622" s="832"/>
      <c r="P622" s="849">
        <v>2</v>
      </c>
      <c r="Q622" s="849">
        <v>74</v>
      </c>
      <c r="R622" s="837"/>
      <c r="S622" s="850">
        <v>37</v>
      </c>
    </row>
    <row r="623" spans="1:19" ht="14.4" customHeight="1" x14ac:dyDescent="0.3">
      <c r="A623" s="831" t="s">
        <v>3735</v>
      </c>
      <c r="B623" s="832" t="s">
        <v>3736</v>
      </c>
      <c r="C623" s="832" t="s">
        <v>577</v>
      </c>
      <c r="D623" s="832" t="s">
        <v>1742</v>
      </c>
      <c r="E623" s="832" t="s">
        <v>3737</v>
      </c>
      <c r="F623" s="832" t="s">
        <v>3738</v>
      </c>
      <c r="G623" s="832" t="s">
        <v>3739</v>
      </c>
      <c r="H623" s="849"/>
      <c r="I623" s="849"/>
      <c r="J623" s="832"/>
      <c r="K623" s="832"/>
      <c r="L623" s="849"/>
      <c r="M623" s="849"/>
      <c r="N623" s="832"/>
      <c r="O623" s="832"/>
      <c r="P623" s="849">
        <v>0.5</v>
      </c>
      <c r="Q623" s="849">
        <v>34.85</v>
      </c>
      <c r="R623" s="837"/>
      <c r="S623" s="850">
        <v>69.7</v>
      </c>
    </row>
    <row r="624" spans="1:19" ht="14.4" customHeight="1" x14ac:dyDescent="0.3">
      <c r="A624" s="831" t="s">
        <v>3735</v>
      </c>
      <c r="B624" s="832" t="s">
        <v>3736</v>
      </c>
      <c r="C624" s="832" t="s">
        <v>577</v>
      </c>
      <c r="D624" s="832" t="s">
        <v>1742</v>
      </c>
      <c r="E624" s="832" t="s">
        <v>3737</v>
      </c>
      <c r="F624" s="832" t="s">
        <v>3743</v>
      </c>
      <c r="G624" s="832" t="s">
        <v>1450</v>
      </c>
      <c r="H624" s="849"/>
      <c r="I624" s="849"/>
      <c r="J624" s="832"/>
      <c r="K624" s="832"/>
      <c r="L624" s="849"/>
      <c r="M624" s="849"/>
      <c r="N624" s="832"/>
      <c r="O624" s="832"/>
      <c r="P624" s="849">
        <v>0.2</v>
      </c>
      <c r="Q624" s="849">
        <v>15.37</v>
      </c>
      <c r="R624" s="837"/>
      <c r="S624" s="850">
        <v>76.849999999999994</v>
      </c>
    </row>
    <row r="625" spans="1:19" ht="14.4" customHeight="1" x14ac:dyDescent="0.3">
      <c r="A625" s="831" t="s">
        <v>3735</v>
      </c>
      <c r="B625" s="832" t="s">
        <v>3736</v>
      </c>
      <c r="C625" s="832" t="s">
        <v>577</v>
      </c>
      <c r="D625" s="832" t="s">
        <v>1742</v>
      </c>
      <c r="E625" s="832" t="s">
        <v>3753</v>
      </c>
      <c r="F625" s="832" t="s">
        <v>3759</v>
      </c>
      <c r="G625" s="832" t="s">
        <v>3760</v>
      </c>
      <c r="H625" s="849"/>
      <c r="I625" s="849"/>
      <c r="J625" s="832"/>
      <c r="K625" s="832"/>
      <c r="L625" s="849"/>
      <c r="M625" s="849"/>
      <c r="N625" s="832"/>
      <c r="O625" s="832"/>
      <c r="P625" s="849">
        <v>56</v>
      </c>
      <c r="Q625" s="849">
        <v>4648</v>
      </c>
      <c r="R625" s="837"/>
      <c r="S625" s="850">
        <v>83</v>
      </c>
    </row>
    <row r="626" spans="1:19" ht="14.4" customHeight="1" x14ac:dyDescent="0.3">
      <c r="A626" s="831" t="s">
        <v>3735</v>
      </c>
      <c r="B626" s="832" t="s">
        <v>3736</v>
      </c>
      <c r="C626" s="832" t="s">
        <v>577</v>
      </c>
      <c r="D626" s="832" t="s">
        <v>1742</v>
      </c>
      <c r="E626" s="832" t="s">
        <v>3753</v>
      </c>
      <c r="F626" s="832" t="s">
        <v>3759</v>
      </c>
      <c r="G626" s="832" t="s">
        <v>3761</v>
      </c>
      <c r="H626" s="849"/>
      <c r="I626" s="849"/>
      <c r="J626" s="832"/>
      <c r="K626" s="832"/>
      <c r="L626" s="849"/>
      <c r="M626" s="849"/>
      <c r="N626" s="832"/>
      <c r="O626" s="832"/>
      <c r="P626" s="849">
        <v>6</v>
      </c>
      <c r="Q626" s="849">
        <v>498</v>
      </c>
      <c r="R626" s="837"/>
      <c r="S626" s="850">
        <v>83</v>
      </c>
    </row>
    <row r="627" spans="1:19" ht="14.4" customHeight="1" x14ac:dyDescent="0.3">
      <c r="A627" s="831" t="s">
        <v>3735</v>
      </c>
      <c r="B627" s="832" t="s">
        <v>3736</v>
      </c>
      <c r="C627" s="832" t="s">
        <v>577</v>
      </c>
      <c r="D627" s="832" t="s">
        <v>1742</v>
      </c>
      <c r="E627" s="832" t="s">
        <v>3753</v>
      </c>
      <c r="F627" s="832" t="s">
        <v>3762</v>
      </c>
      <c r="G627" s="832" t="s">
        <v>3763</v>
      </c>
      <c r="H627" s="849"/>
      <c r="I627" s="849"/>
      <c r="J627" s="832"/>
      <c r="K627" s="832"/>
      <c r="L627" s="849"/>
      <c r="M627" s="849"/>
      <c r="N627" s="832"/>
      <c r="O627" s="832"/>
      <c r="P627" s="849">
        <v>9</v>
      </c>
      <c r="Q627" s="849">
        <v>333</v>
      </c>
      <c r="R627" s="837"/>
      <c r="S627" s="850">
        <v>37</v>
      </c>
    </row>
    <row r="628" spans="1:19" ht="14.4" customHeight="1" x14ac:dyDescent="0.3">
      <c r="A628" s="831" t="s">
        <v>3735</v>
      </c>
      <c r="B628" s="832" t="s">
        <v>3736</v>
      </c>
      <c r="C628" s="832" t="s">
        <v>577</v>
      </c>
      <c r="D628" s="832" t="s">
        <v>1742</v>
      </c>
      <c r="E628" s="832" t="s">
        <v>3753</v>
      </c>
      <c r="F628" s="832" t="s">
        <v>3762</v>
      </c>
      <c r="G628" s="832" t="s">
        <v>3764</v>
      </c>
      <c r="H628" s="849"/>
      <c r="I628" s="849"/>
      <c r="J628" s="832"/>
      <c r="K628" s="832"/>
      <c r="L628" s="849"/>
      <c r="M628" s="849"/>
      <c r="N628" s="832"/>
      <c r="O628" s="832"/>
      <c r="P628" s="849">
        <v>4</v>
      </c>
      <c r="Q628" s="849">
        <v>148</v>
      </c>
      <c r="R628" s="837"/>
      <c r="S628" s="850">
        <v>37</v>
      </c>
    </row>
    <row r="629" spans="1:19" ht="14.4" customHeight="1" x14ac:dyDescent="0.3">
      <c r="A629" s="831" t="s">
        <v>3735</v>
      </c>
      <c r="B629" s="832" t="s">
        <v>3736</v>
      </c>
      <c r="C629" s="832" t="s">
        <v>577</v>
      </c>
      <c r="D629" s="832" t="s">
        <v>1742</v>
      </c>
      <c r="E629" s="832" t="s">
        <v>3753</v>
      </c>
      <c r="F629" s="832" t="s">
        <v>3787</v>
      </c>
      <c r="G629" s="832" t="s">
        <v>3788</v>
      </c>
      <c r="H629" s="849"/>
      <c r="I629" s="849"/>
      <c r="J629" s="832"/>
      <c r="K629" s="832"/>
      <c r="L629" s="849"/>
      <c r="M629" s="849"/>
      <c r="N629" s="832"/>
      <c r="O629" s="832"/>
      <c r="P629" s="849">
        <v>33</v>
      </c>
      <c r="Q629" s="849">
        <v>8316</v>
      </c>
      <c r="R629" s="837"/>
      <c r="S629" s="850">
        <v>252</v>
      </c>
    </row>
    <row r="630" spans="1:19" ht="14.4" customHeight="1" x14ac:dyDescent="0.3">
      <c r="A630" s="831" t="s">
        <v>3735</v>
      </c>
      <c r="B630" s="832" t="s">
        <v>3736</v>
      </c>
      <c r="C630" s="832" t="s">
        <v>577</v>
      </c>
      <c r="D630" s="832" t="s">
        <v>1742</v>
      </c>
      <c r="E630" s="832" t="s">
        <v>3753</v>
      </c>
      <c r="F630" s="832" t="s">
        <v>3787</v>
      </c>
      <c r="G630" s="832" t="s">
        <v>3789</v>
      </c>
      <c r="H630" s="849"/>
      <c r="I630" s="849"/>
      <c r="J630" s="832"/>
      <c r="K630" s="832"/>
      <c r="L630" s="849"/>
      <c r="M630" s="849"/>
      <c r="N630" s="832"/>
      <c r="O630" s="832"/>
      <c r="P630" s="849">
        <v>6</v>
      </c>
      <c r="Q630" s="849">
        <v>1512</v>
      </c>
      <c r="R630" s="837"/>
      <c r="S630" s="850">
        <v>252</v>
      </c>
    </row>
    <row r="631" spans="1:19" ht="14.4" customHeight="1" x14ac:dyDescent="0.3">
      <c r="A631" s="831" t="s">
        <v>3735</v>
      </c>
      <c r="B631" s="832" t="s">
        <v>3736</v>
      </c>
      <c r="C631" s="832" t="s">
        <v>577</v>
      </c>
      <c r="D631" s="832" t="s">
        <v>1742</v>
      </c>
      <c r="E631" s="832" t="s">
        <v>3753</v>
      </c>
      <c r="F631" s="832" t="s">
        <v>3790</v>
      </c>
      <c r="G631" s="832" t="s">
        <v>3791</v>
      </c>
      <c r="H631" s="849"/>
      <c r="I631" s="849"/>
      <c r="J631" s="832"/>
      <c r="K631" s="832"/>
      <c r="L631" s="849"/>
      <c r="M631" s="849"/>
      <c r="N631" s="832"/>
      <c r="O631" s="832"/>
      <c r="P631" s="849">
        <v>68</v>
      </c>
      <c r="Q631" s="849">
        <v>8636</v>
      </c>
      <c r="R631" s="837"/>
      <c r="S631" s="850">
        <v>127</v>
      </c>
    </row>
    <row r="632" spans="1:19" ht="14.4" customHeight="1" x14ac:dyDescent="0.3">
      <c r="A632" s="831" t="s">
        <v>3735</v>
      </c>
      <c r="B632" s="832" t="s">
        <v>3736</v>
      </c>
      <c r="C632" s="832" t="s">
        <v>577</v>
      </c>
      <c r="D632" s="832" t="s">
        <v>1742</v>
      </c>
      <c r="E632" s="832" t="s">
        <v>3753</v>
      </c>
      <c r="F632" s="832" t="s">
        <v>3790</v>
      </c>
      <c r="G632" s="832" t="s">
        <v>3792</v>
      </c>
      <c r="H632" s="849"/>
      <c r="I632" s="849"/>
      <c r="J632" s="832"/>
      <c r="K632" s="832"/>
      <c r="L632" s="849"/>
      <c r="M632" s="849"/>
      <c r="N632" s="832"/>
      <c r="O632" s="832"/>
      <c r="P632" s="849">
        <v>11</v>
      </c>
      <c r="Q632" s="849">
        <v>1397</v>
      </c>
      <c r="R632" s="837"/>
      <c r="S632" s="850">
        <v>127</v>
      </c>
    </row>
    <row r="633" spans="1:19" ht="14.4" customHeight="1" x14ac:dyDescent="0.3">
      <c r="A633" s="831" t="s">
        <v>3735</v>
      </c>
      <c r="B633" s="832" t="s">
        <v>3736</v>
      </c>
      <c r="C633" s="832" t="s">
        <v>577</v>
      </c>
      <c r="D633" s="832" t="s">
        <v>1742</v>
      </c>
      <c r="E633" s="832" t="s">
        <v>3753</v>
      </c>
      <c r="F633" s="832" t="s">
        <v>3796</v>
      </c>
      <c r="G633" s="832" t="s">
        <v>3797</v>
      </c>
      <c r="H633" s="849"/>
      <c r="I633" s="849"/>
      <c r="J633" s="832"/>
      <c r="K633" s="832"/>
      <c r="L633" s="849"/>
      <c r="M633" s="849"/>
      <c r="N633" s="832"/>
      <c r="O633" s="832"/>
      <c r="P633" s="849">
        <v>1</v>
      </c>
      <c r="Q633" s="849">
        <v>196</v>
      </c>
      <c r="R633" s="837"/>
      <c r="S633" s="850">
        <v>196</v>
      </c>
    </row>
    <row r="634" spans="1:19" ht="14.4" customHeight="1" x14ac:dyDescent="0.3">
      <c r="A634" s="831" t="s">
        <v>3735</v>
      </c>
      <c r="B634" s="832" t="s">
        <v>3736</v>
      </c>
      <c r="C634" s="832" t="s">
        <v>577</v>
      </c>
      <c r="D634" s="832" t="s">
        <v>1742</v>
      </c>
      <c r="E634" s="832" t="s">
        <v>3753</v>
      </c>
      <c r="F634" s="832" t="s">
        <v>3808</v>
      </c>
      <c r="G634" s="832" t="s">
        <v>3809</v>
      </c>
      <c r="H634" s="849"/>
      <c r="I634" s="849"/>
      <c r="J634" s="832"/>
      <c r="K634" s="832"/>
      <c r="L634" s="849"/>
      <c r="M634" s="849"/>
      <c r="N634" s="832"/>
      <c r="O634" s="832"/>
      <c r="P634" s="849">
        <v>116</v>
      </c>
      <c r="Q634" s="849">
        <v>3866.66</v>
      </c>
      <c r="R634" s="837"/>
      <c r="S634" s="850">
        <v>33.333275862068966</v>
      </c>
    </row>
    <row r="635" spans="1:19" ht="14.4" customHeight="1" x14ac:dyDescent="0.3">
      <c r="A635" s="831" t="s">
        <v>3735</v>
      </c>
      <c r="B635" s="832" t="s">
        <v>3736</v>
      </c>
      <c r="C635" s="832" t="s">
        <v>577</v>
      </c>
      <c r="D635" s="832" t="s">
        <v>1742</v>
      </c>
      <c r="E635" s="832" t="s">
        <v>3753</v>
      </c>
      <c r="F635" s="832" t="s">
        <v>3817</v>
      </c>
      <c r="G635" s="832" t="s">
        <v>3818</v>
      </c>
      <c r="H635" s="849"/>
      <c r="I635" s="849"/>
      <c r="J635" s="832"/>
      <c r="K635" s="832"/>
      <c r="L635" s="849"/>
      <c r="M635" s="849"/>
      <c r="N635" s="832"/>
      <c r="O635" s="832"/>
      <c r="P635" s="849">
        <v>8</v>
      </c>
      <c r="Q635" s="849">
        <v>296</v>
      </c>
      <c r="R635" s="837"/>
      <c r="S635" s="850">
        <v>37</v>
      </c>
    </row>
    <row r="636" spans="1:19" ht="14.4" customHeight="1" x14ac:dyDescent="0.3">
      <c r="A636" s="831" t="s">
        <v>3735</v>
      </c>
      <c r="B636" s="832" t="s">
        <v>3736</v>
      </c>
      <c r="C636" s="832" t="s">
        <v>577</v>
      </c>
      <c r="D636" s="832" t="s">
        <v>1742</v>
      </c>
      <c r="E636" s="832" t="s">
        <v>3753</v>
      </c>
      <c r="F636" s="832" t="s">
        <v>3817</v>
      </c>
      <c r="G636" s="832" t="s">
        <v>3819</v>
      </c>
      <c r="H636" s="849"/>
      <c r="I636" s="849"/>
      <c r="J636" s="832"/>
      <c r="K636" s="832"/>
      <c r="L636" s="849"/>
      <c r="M636" s="849"/>
      <c r="N636" s="832"/>
      <c r="O636" s="832"/>
      <c r="P636" s="849">
        <v>3</v>
      </c>
      <c r="Q636" s="849">
        <v>111</v>
      </c>
      <c r="R636" s="837"/>
      <c r="S636" s="850">
        <v>37</v>
      </c>
    </row>
    <row r="637" spans="1:19" ht="14.4" customHeight="1" x14ac:dyDescent="0.3">
      <c r="A637" s="831" t="s">
        <v>3735</v>
      </c>
      <c r="B637" s="832" t="s">
        <v>3736</v>
      </c>
      <c r="C637" s="832" t="s">
        <v>577</v>
      </c>
      <c r="D637" s="832" t="s">
        <v>1742</v>
      </c>
      <c r="E637" s="832" t="s">
        <v>3753</v>
      </c>
      <c r="F637" s="832" t="s">
        <v>3820</v>
      </c>
      <c r="G637" s="832" t="s">
        <v>3821</v>
      </c>
      <c r="H637" s="849"/>
      <c r="I637" s="849"/>
      <c r="J637" s="832"/>
      <c r="K637" s="832"/>
      <c r="L637" s="849"/>
      <c r="M637" s="849"/>
      <c r="N637" s="832"/>
      <c r="O637" s="832"/>
      <c r="P637" s="849">
        <v>5</v>
      </c>
      <c r="Q637" s="849">
        <v>430</v>
      </c>
      <c r="R637" s="837"/>
      <c r="S637" s="850">
        <v>86</v>
      </c>
    </row>
    <row r="638" spans="1:19" ht="14.4" customHeight="1" x14ac:dyDescent="0.3">
      <c r="A638" s="831" t="s">
        <v>3735</v>
      </c>
      <c r="B638" s="832" t="s">
        <v>3736</v>
      </c>
      <c r="C638" s="832" t="s">
        <v>577</v>
      </c>
      <c r="D638" s="832" t="s">
        <v>1742</v>
      </c>
      <c r="E638" s="832" t="s">
        <v>3753</v>
      </c>
      <c r="F638" s="832" t="s">
        <v>3823</v>
      </c>
      <c r="G638" s="832" t="s">
        <v>3825</v>
      </c>
      <c r="H638" s="849"/>
      <c r="I638" s="849"/>
      <c r="J638" s="832"/>
      <c r="K638" s="832"/>
      <c r="L638" s="849"/>
      <c r="M638" s="849"/>
      <c r="N638" s="832"/>
      <c r="O638" s="832"/>
      <c r="P638" s="849">
        <v>1</v>
      </c>
      <c r="Q638" s="849">
        <v>32</v>
      </c>
      <c r="R638" s="837"/>
      <c r="S638" s="850">
        <v>32</v>
      </c>
    </row>
    <row r="639" spans="1:19" ht="14.4" customHeight="1" x14ac:dyDescent="0.3">
      <c r="A639" s="831" t="s">
        <v>3735</v>
      </c>
      <c r="B639" s="832" t="s">
        <v>3736</v>
      </c>
      <c r="C639" s="832" t="s">
        <v>577</v>
      </c>
      <c r="D639" s="832" t="s">
        <v>1742</v>
      </c>
      <c r="E639" s="832" t="s">
        <v>3753</v>
      </c>
      <c r="F639" s="832" t="s">
        <v>3836</v>
      </c>
      <c r="G639" s="832" t="s">
        <v>3837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1064</v>
      </c>
      <c r="R639" s="837"/>
      <c r="S639" s="850">
        <v>1064</v>
      </c>
    </row>
    <row r="640" spans="1:19" ht="14.4" customHeight="1" x14ac:dyDescent="0.3">
      <c r="A640" s="831" t="s">
        <v>3735</v>
      </c>
      <c r="B640" s="832" t="s">
        <v>3736</v>
      </c>
      <c r="C640" s="832" t="s">
        <v>577</v>
      </c>
      <c r="D640" s="832" t="s">
        <v>1742</v>
      </c>
      <c r="E640" s="832" t="s">
        <v>3753</v>
      </c>
      <c r="F640" s="832" t="s">
        <v>3849</v>
      </c>
      <c r="G640" s="832" t="s">
        <v>3850</v>
      </c>
      <c r="H640" s="849"/>
      <c r="I640" s="849"/>
      <c r="J640" s="832"/>
      <c r="K640" s="832"/>
      <c r="L640" s="849"/>
      <c r="M640" s="849"/>
      <c r="N640" s="832"/>
      <c r="O640" s="832"/>
      <c r="P640" s="849">
        <v>3</v>
      </c>
      <c r="Q640" s="849">
        <v>1125</v>
      </c>
      <c r="R640" s="837"/>
      <c r="S640" s="850">
        <v>375</v>
      </c>
    </row>
    <row r="641" spans="1:19" ht="14.4" customHeight="1" x14ac:dyDescent="0.3">
      <c r="A641" s="831" t="s">
        <v>3735</v>
      </c>
      <c r="B641" s="832" t="s">
        <v>3736</v>
      </c>
      <c r="C641" s="832" t="s">
        <v>586</v>
      </c>
      <c r="D641" s="832" t="s">
        <v>1715</v>
      </c>
      <c r="E641" s="832" t="s">
        <v>3753</v>
      </c>
      <c r="F641" s="832" t="s">
        <v>3772</v>
      </c>
      <c r="G641" s="832" t="s">
        <v>3774</v>
      </c>
      <c r="H641" s="849"/>
      <c r="I641" s="849"/>
      <c r="J641" s="832"/>
      <c r="K641" s="832"/>
      <c r="L641" s="849">
        <v>1</v>
      </c>
      <c r="M641" s="849">
        <v>88</v>
      </c>
      <c r="N641" s="832">
        <v>1</v>
      </c>
      <c r="O641" s="832">
        <v>88</v>
      </c>
      <c r="P641" s="849"/>
      <c r="Q641" s="849"/>
      <c r="R641" s="837"/>
      <c r="S641" s="850"/>
    </row>
    <row r="642" spans="1:19" ht="14.4" customHeight="1" x14ac:dyDescent="0.3">
      <c r="A642" s="831" t="s">
        <v>3735</v>
      </c>
      <c r="B642" s="832" t="s">
        <v>3736</v>
      </c>
      <c r="C642" s="832" t="s">
        <v>586</v>
      </c>
      <c r="D642" s="832" t="s">
        <v>1715</v>
      </c>
      <c r="E642" s="832" t="s">
        <v>3753</v>
      </c>
      <c r="F642" s="832" t="s">
        <v>3775</v>
      </c>
      <c r="G642" s="832" t="s">
        <v>3777</v>
      </c>
      <c r="H642" s="849"/>
      <c r="I642" s="849"/>
      <c r="J642" s="832"/>
      <c r="K642" s="832"/>
      <c r="L642" s="849">
        <v>1</v>
      </c>
      <c r="M642" s="849">
        <v>630</v>
      </c>
      <c r="N642" s="832">
        <v>1</v>
      </c>
      <c r="O642" s="832">
        <v>630</v>
      </c>
      <c r="P642" s="849"/>
      <c r="Q642" s="849"/>
      <c r="R642" s="837"/>
      <c r="S642" s="850"/>
    </row>
    <row r="643" spans="1:19" ht="14.4" customHeight="1" x14ac:dyDescent="0.3">
      <c r="A643" s="831" t="s">
        <v>3735</v>
      </c>
      <c r="B643" s="832" t="s">
        <v>3736</v>
      </c>
      <c r="C643" s="832" t="s">
        <v>586</v>
      </c>
      <c r="D643" s="832" t="s">
        <v>1715</v>
      </c>
      <c r="E643" s="832" t="s">
        <v>3753</v>
      </c>
      <c r="F643" s="832" t="s">
        <v>3778</v>
      </c>
      <c r="G643" s="832" t="s">
        <v>3780</v>
      </c>
      <c r="H643" s="849"/>
      <c r="I643" s="849"/>
      <c r="J643" s="832"/>
      <c r="K643" s="832"/>
      <c r="L643" s="849">
        <v>1</v>
      </c>
      <c r="M643" s="849">
        <v>392</v>
      </c>
      <c r="N643" s="832">
        <v>1</v>
      </c>
      <c r="O643" s="832">
        <v>392</v>
      </c>
      <c r="P643" s="849"/>
      <c r="Q643" s="849"/>
      <c r="R643" s="837"/>
      <c r="S643" s="850"/>
    </row>
    <row r="644" spans="1:19" ht="14.4" customHeight="1" x14ac:dyDescent="0.3">
      <c r="A644" s="831" t="s">
        <v>3735</v>
      </c>
      <c r="B644" s="832" t="s">
        <v>3736</v>
      </c>
      <c r="C644" s="832" t="s">
        <v>586</v>
      </c>
      <c r="D644" s="832" t="s">
        <v>1715</v>
      </c>
      <c r="E644" s="832" t="s">
        <v>3753</v>
      </c>
      <c r="F644" s="832" t="s">
        <v>3781</v>
      </c>
      <c r="G644" s="832" t="s">
        <v>3783</v>
      </c>
      <c r="H644" s="849"/>
      <c r="I644" s="849"/>
      <c r="J644" s="832"/>
      <c r="K644" s="832"/>
      <c r="L644" s="849">
        <v>1</v>
      </c>
      <c r="M644" s="849">
        <v>39</v>
      </c>
      <c r="N644" s="832">
        <v>1</v>
      </c>
      <c r="O644" s="832">
        <v>39</v>
      </c>
      <c r="P644" s="849"/>
      <c r="Q644" s="849"/>
      <c r="R644" s="837"/>
      <c r="S644" s="850"/>
    </row>
    <row r="645" spans="1:19" ht="14.4" customHeight="1" x14ac:dyDescent="0.3">
      <c r="A645" s="831" t="s">
        <v>3735</v>
      </c>
      <c r="B645" s="832" t="s">
        <v>3736</v>
      </c>
      <c r="C645" s="832" t="s">
        <v>586</v>
      </c>
      <c r="D645" s="832" t="s">
        <v>1715</v>
      </c>
      <c r="E645" s="832" t="s">
        <v>3753</v>
      </c>
      <c r="F645" s="832" t="s">
        <v>3790</v>
      </c>
      <c r="G645" s="832" t="s">
        <v>3792</v>
      </c>
      <c r="H645" s="849"/>
      <c r="I645" s="849"/>
      <c r="J645" s="832"/>
      <c r="K645" s="832"/>
      <c r="L645" s="849">
        <v>1</v>
      </c>
      <c r="M645" s="849">
        <v>126</v>
      </c>
      <c r="N645" s="832">
        <v>1</v>
      </c>
      <c r="O645" s="832">
        <v>126</v>
      </c>
      <c r="P645" s="849"/>
      <c r="Q645" s="849"/>
      <c r="R645" s="837"/>
      <c r="S645" s="850"/>
    </row>
    <row r="646" spans="1:19" ht="14.4" customHeight="1" x14ac:dyDescent="0.3">
      <c r="A646" s="831" t="s">
        <v>3735</v>
      </c>
      <c r="B646" s="832" t="s">
        <v>3736</v>
      </c>
      <c r="C646" s="832" t="s">
        <v>586</v>
      </c>
      <c r="D646" s="832" t="s">
        <v>1715</v>
      </c>
      <c r="E646" s="832" t="s">
        <v>3753</v>
      </c>
      <c r="F646" s="832" t="s">
        <v>3808</v>
      </c>
      <c r="G646" s="832" t="s">
        <v>3810</v>
      </c>
      <c r="H646" s="849"/>
      <c r="I646" s="849"/>
      <c r="J646" s="832"/>
      <c r="K646" s="832"/>
      <c r="L646" s="849">
        <v>1</v>
      </c>
      <c r="M646" s="849">
        <v>33.33</v>
      </c>
      <c r="N646" s="832">
        <v>1</v>
      </c>
      <c r="O646" s="832">
        <v>33.33</v>
      </c>
      <c r="P646" s="849"/>
      <c r="Q646" s="849"/>
      <c r="R646" s="837"/>
      <c r="S646" s="850"/>
    </row>
    <row r="647" spans="1:19" ht="14.4" customHeight="1" x14ac:dyDescent="0.3">
      <c r="A647" s="831" t="s">
        <v>3735</v>
      </c>
      <c r="B647" s="832" t="s">
        <v>3736</v>
      </c>
      <c r="C647" s="832" t="s">
        <v>586</v>
      </c>
      <c r="D647" s="832" t="s">
        <v>3714</v>
      </c>
      <c r="E647" s="832" t="s">
        <v>3753</v>
      </c>
      <c r="F647" s="832" t="s">
        <v>3762</v>
      </c>
      <c r="G647" s="832" t="s">
        <v>3764</v>
      </c>
      <c r="H647" s="849"/>
      <c r="I647" s="849"/>
      <c r="J647" s="832"/>
      <c r="K647" s="832"/>
      <c r="L647" s="849">
        <v>2</v>
      </c>
      <c r="M647" s="849">
        <v>74</v>
      </c>
      <c r="N647" s="832">
        <v>1</v>
      </c>
      <c r="O647" s="832">
        <v>37</v>
      </c>
      <c r="P647" s="849"/>
      <c r="Q647" s="849"/>
      <c r="R647" s="837"/>
      <c r="S647" s="850"/>
    </row>
    <row r="648" spans="1:19" ht="14.4" customHeight="1" x14ac:dyDescent="0.3">
      <c r="A648" s="831" t="s">
        <v>3735</v>
      </c>
      <c r="B648" s="832" t="s">
        <v>3736</v>
      </c>
      <c r="C648" s="832" t="s">
        <v>586</v>
      </c>
      <c r="D648" s="832" t="s">
        <v>3714</v>
      </c>
      <c r="E648" s="832" t="s">
        <v>3753</v>
      </c>
      <c r="F648" s="832" t="s">
        <v>3775</v>
      </c>
      <c r="G648" s="832" t="s">
        <v>3777</v>
      </c>
      <c r="H648" s="849"/>
      <c r="I648" s="849"/>
      <c r="J648" s="832"/>
      <c r="K648" s="832"/>
      <c r="L648" s="849">
        <v>1</v>
      </c>
      <c r="M648" s="849">
        <v>630</v>
      </c>
      <c r="N648" s="832">
        <v>1</v>
      </c>
      <c r="O648" s="832">
        <v>630</v>
      </c>
      <c r="P648" s="849"/>
      <c r="Q648" s="849"/>
      <c r="R648" s="837"/>
      <c r="S648" s="850"/>
    </row>
    <row r="649" spans="1:19" ht="14.4" customHeight="1" x14ac:dyDescent="0.3">
      <c r="A649" s="831" t="s">
        <v>3735</v>
      </c>
      <c r="B649" s="832" t="s">
        <v>3736</v>
      </c>
      <c r="C649" s="832" t="s">
        <v>586</v>
      </c>
      <c r="D649" s="832" t="s">
        <v>3714</v>
      </c>
      <c r="E649" s="832" t="s">
        <v>3753</v>
      </c>
      <c r="F649" s="832" t="s">
        <v>3781</v>
      </c>
      <c r="G649" s="832" t="s">
        <v>3783</v>
      </c>
      <c r="H649" s="849"/>
      <c r="I649" s="849"/>
      <c r="J649" s="832"/>
      <c r="K649" s="832"/>
      <c r="L649" s="849">
        <v>2</v>
      </c>
      <c r="M649" s="849">
        <v>78</v>
      </c>
      <c r="N649" s="832">
        <v>1</v>
      </c>
      <c r="O649" s="832">
        <v>39</v>
      </c>
      <c r="P649" s="849"/>
      <c r="Q649" s="849"/>
      <c r="R649" s="837"/>
      <c r="S649" s="850"/>
    </row>
    <row r="650" spans="1:19" ht="14.4" customHeight="1" x14ac:dyDescent="0.3">
      <c r="A650" s="831" t="s">
        <v>3735</v>
      </c>
      <c r="B650" s="832" t="s">
        <v>3736</v>
      </c>
      <c r="C650" s="832" t="s">
        <v>586</v>
      </c>
      <c r="D650" s="832" t="s">
        <v>3714</v>
      </c>
      <c r="E650" s="832" t="s">
        <v>3753</v>
      </c>
      <c r="F650" s="832" t="s">
        <v>3787</v>
      </c>
      <c r="G650" s="832" t="s">
        <v>3789</v>
      </c>
      <c r="H650" s="849"/>
      <c r="I650" s="849"/>
      <c r="J650" s="832"/>
      <c r="K650" s="832"/>
      <c r="L650" s="849"/>
      <c r="M650" s="849"/>
      <c r="N650" s="832"/>
      <c r="O650" s="832"/>
      <c r="P650" s="849">
        <v>1</v>
      </c>
      <c r="Q650" s="849">
        <v>252</v>
      </c>
      <c r="R650" s="837"/>
      <c r="S650" s="850">
        <v>252</v>
      </c>
    </row>
    <row r="651" spans="1:19" ht="14.4" customHeight="1" x14ac:dyDescent="0.3">
      <c r="A651" s="831" t="s">
        <v>3735</v>
      </c>
      <c r="B651" s="832" t="s">
        <v>3736</v>
      </c>
      <c r="C651" s="832" t="s">
        <v>586</v>
      </c>
      <c r="D651" s="832" t="s">
        <v>3714</v>
      </c>
      <c r="E651" s="832" t="s">
        <v>3753</v>
      </c>
      <c r="F651" s="832" t="s">
        <v>3790</v>
      </c>
      <c r="G651" s="832" t="s">
        <v>3791</v>
      </c>
      <c r="H651" s="849"/>
      <c r="I651" s="849"/>
      <c r="J651" s="832"/>
      <c r="K651" s="832"/>
      <c r="L651" s="849">
        <v>2</v>
      </c>
      <c r="M651" s="849">
        <v>252</v>
      </c>
      <c r="N651" s="832">
        <v>1</v>
      </c>
      <c r="O651" s="832">
        <v>126</v>
      </c>
      <c r="P651" s="849"/>
      <c r="Q651" s="849"/>
      <c r="R651" s="837"/>
      <c r="S651" s="850"/>
    </row>
    <row r="652" spans="1:19" ht="14.4" customHeight="1" x14ac:dyDescent="0.3">
      <c r="A652" s="831" t="s">
        <v>3735</v>
      </c>
      <c r="B652" s="832" t="s">
        <v>3736</v>
      </c>
      <c r="C652" s="832" t="s">
        <v>586</v>
      </c>
      <c r="D652" s="832" t="s">
        <v>3714</v>
      </c>
      <c r="E652" s="832" t="s">
        <v>3753</v>
      </c>
      <c r="F652" s="832" t="s">
        <v>3790</v>
      </c>
      <c r="G652" s="832" t="s">
        <v>3792</v>
      </c>
      <c r="H652" s="849">
        <v>1</v>
      </c>
      <c r="I652" s="849">
        <v>126</v>
      </c>
      <c r="J652" s="832">
        <v>0.5</v>
      </c>
      <c r="K652" s="832">
        <v>126</v>
      </c>
      <c r="L652" s="849">
        <v>2</v>
      </c>
      <c r="M652" s="849">
        <v>252</v>
      </c>
      <c r="N652" s="832">
        <v>1</v>
      </c>
      <c r="O652" s="832">
        <v>126</v>
      </c>
      <c r="P652" s="849"/>
      <c r="Q652" s="849"/>
      <c r="R652" s="837"/>
      <c r="S652" s="850"/>
    </row>
    <row r="653" spans="1:19" ht="14.4" customHeight="1" x14ac:dyDescent="0.3">
      <c r="A653" s="831" t="s">
        <v>3735</v>
      </c>
      <c r="B653" s="832" t="s">
        <v>3736</v>
      </c>
      <c r="C653" s="832" t="s">
        <v>586</v>
      </c>
      <c r="D653" s="832" t="s">
        <v>3714</v>
      </c>
      <c r="E653" s="832" t="s">
        <v>3753</v>
      </c>
      <c r="F653" s="832" t="s">
        <v>3808</v>
      </c>
      <c r="G653" s="832" t="s">
        <v>3809</v>
      </c>
      <c r="H653" s="849"/>
      <c r="I653" s="849"/>
      <c r="J653" s="832"/>
      <c r="K653" s="832"/>
      <c r="L653" s="849">
        <v>2</v>
      </c>
      <c r="M653" s="849">
        <v>66.66</v>
      </c>
      <c r="N653" s="832">
        <v>1</v>
      </c>
      <c r="O653" s="832">
        <v>33.33</v>
      </c>
      <c r="P653" s="849"/>
      <c r="Q653" s="849"/>
      <c r="R653" s="837"/>
      <c r="S653" s="850"/>
    </row>
    <row r="654" spans="1:19" ht="14.4" customHeight="1" x14ac:dyDescent="0.3">
      <c r="A654" s="831" t="s">
        <v>3735</v>
      </c>
      <c r="B654" s="832" t="s">
        <v>3736</v>
      </c>
      <c r="C654" s="832" t="s">
        <v>586</v>
      </c>
      <c r="D654" s="832" t="s">
        <v>3714</v>
      </c>
      <c r="E654" s="832" t="s">
        <v>3753</v>
      </c>
      <c r="F654" s="832" t="s">
        <v>3808</v>
      </c>
      <c r="G654" s="832" t="s">
        <v>3810</v>
      </c>
      <c r="H654" s="849">
        <v>1</v>
      </c>
      <c r="I654" s="849">
        <v>33.33</v>
      </c>
      <c r="J654" s="832">
        <v>0.5</v>
      </c>
      <c r="K654" s="832">
        <v>33.33</v>
      </c>
      <c r="L654" s="849">
        <v>2</v>
      </c>
      <c r="M654" s="849">
        <v>66.66</v>
      </c>
      <c r="N654" s="832">
        <v>1</v>
      </c>
      <c r="O654" s="832">
        <v>33.33</v>
      </c>
      <c r="P654" s="849">
        <v>1</v>
      </c>
      <c r="Q654" s="849">
        <v>33.33</v>
      </c>
      <c r="R654" s="837">
        <v>0.5</v>
      </c>
      <c r="S654" s="850">
        <v>33.33</v>
      </c>
    </row>
    <row r="655" spans="1:19" ht="14.4" customHeight="1" x14ac:dyDescent="0.3">
      <c r="A655" s="831" t="s">
        <v>3735</v>
      </c>
      <c r="B655" s="832" t="s">
        <v>3736</v>
      </c>
      <c r="C655" s="832" t="s">
        <v>586</v>
      </c>
      <c r="D655" s="832" t="s">
        <v>1724</v>
      </c>
      <c r="E655" s="832" t="s">
        <v>3753</v>
      </c>
      <c r="F655" s="832" t="s">
        <v>3762</v>
      </c>
      <c r="G655" s="832" t="s">
        <v>3764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37</v>
      </c>
      <c r="R655" s="837"/>
      <c r="S655" s="850">
        <v>37</v>
      </c>
    </row>
    <row r="656" spans="1:19" ht="14.4" customHeight="1" x14ac:dyDescent="0.3">
      <c r="A656" s="831" t="s">
        <v>3735</v>
      </c>
      <c r="B656" s="832" t="s">
        <v>3736</v>
      </c>
      <c r="C656" s="832" t="s">
        <v>586</v>
      </c>
      <c r="D656" s="832" t="s">
        <v>1724</v>
      </c>
      <c r="E656" s="832" t="s">
        <v>3753</v>
      </c>
      <c r="F656" s="832" t="s">
        <v>3790</v>
      </c>
      <c r="G656" s="832" t="s">
        <v>3791</v>
      </c>
      <c r="H656" s="849"/>
      <c r="I656" s="849"/>
      <c r="J656" s="832"/>
      <c r="K656" s="832"/>
      <c r="L656" s="849">
        <v>1</v>
      </c>
      <c r="M656" s="849">
        <v>126</v>
      </c>
      <c r="N656" s="832">
        <v>1</v>
      </c>
      <c r="O656" s="832">
        <v>126</v>
      </c>
      <c r="P656" s="849"/>
      <c r="Q656" s="849"/>
      <c r="R656" s="837"/>
      <c r="S656" s="850"/>
    </row>
    <row r="657" spans="1:19" ht="14.4" customHeight="1" x14ac:dyDescent="0.3">
      <c r="A657" s="831" t="s">
        <v>3735</v>
      </c>
      <c r="B657" s="832" t="s">
        <v>3736</v>
      </c>
      <c r="C657" s="832" t="s">
        <v>586</v>
      </c>
      <c r="D657" s="832" t="s">
        <v>1724</v>
      </c>
      <c r="E657" s="832" t="s">
        <v>3753</v>
      </c>
      <c r="F657" s="832" t="s">
        <v>3808</v>
      </c>
      <c r="G657" s="832" t="s">
        <v>3809</v>
      </c>
      <c r="H657" s="849"/>
      <c r="I657" s="849"/>
      <c r="J657" s="832"/>
      <c r="K657" s="832"/>
      <c r="L657" s="849">
        <v>1</v>
      </c>
      <c r="M657" s="849">
        <v>33.33</v>
      </c>
      <c r="N657" s="832">
        <v>1</v>
      </c>
      <c r="O657" s="832">
        <v>33.33</v>
      </c>
      <c r="P657" s="849"/>
      <c r="Q657" s="849"/>
      <c r="R657" s="837"/>
      <c r="S657" s="850"/>
    </row>
    <row r="658" spans="1:19" ht="14.4" customHeight="1" x14ac:dyDescent="0.3">
      <c r="A658" s="831" t="s">
        <v>3735</v>
      </c>
      <c r="B658" s="832" t="s">
        <v>3736</v>
      </c>
      <c r="C658" s="832" t="s">
        <v>586</v>
      </c>
      <c r="D658" s="832" t="s">
        <v>1725</v>
      </c>
      <c r="E658" s="832" t="s">
        <v>3737</v>
      </c>
      <c r="F658" s="832" t="s">
        <v>3744</v>
      </c>
      <c r="G658" s="832" t="s">
        <v>3745</v>
      </c>
      <c r="H658" s="849">
        <v>5.6</v>
      </c>
      <c r="I658" s="849">
        <v>287.83999999999997</v>
      </c>
      <c r="J658" s="832">
        <v>1.7621059075604526</v>
      </c>
      <c r="K658" s="832">
        <v>51.4</v>
      </c>
      <c r="L658" s="849">
        <v>3</v>
      </c>
      <c r="M658" s="849">
        <v>163.35000000000002</v>
      </c>
      <c r="N658" s="832">
        <v>1</v>
      </c>
      <c r="O658" s="832">
        <v>54.45000000000001</v>
      </c>
      <c r="P658" s="849">
        <v>4.2</v>
      </c>
      <c r="Q658" s="849">
        <v>228.69000000000003</v>
      </c>
      <c r="R658" s="837">
        <v>1.4</v>
      </c>
      <c r="S658" s="850">
        <v>54.45</v>
      </c>
    </row>
    <row r="659" spans="1:19" ht="14.4" customHeight="1" x14ac:dyDescent="0.3">
      <c r="A659" s="831" t="s">
        <v>3735</v>
      </c>
      <c r="B659" s="832" t="s">
        <v>3736</v>
      </c>
      <c r="C659" s="832" t="s">
        <v>586</v>
      </c>
      <c r="D659" s="832" t="s">
        <v>1725</v>
      </c>
      <c r="E659" s="832" t="s">
        <v>3749</v>
      </c>
      <c r="F659" s="832" t="s">
        <v>3882</v>
      </c>
      <c r="G659" s="832" t="s">
        <v>3883</v>
      </c>
      <c r="H659" s="849">
        <v>1</v>
      </c>
      <c r="I659" s="849">
        <v>3714.22</v>
      </c>
      <c r="J659" s="832"/>
      <c r="K659" s="832">
        <v>3714.22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3735</v>
      </c>
      <c r="B660" s="832" t="s">
        <v>3736</v>
      </c>
      <c r="C660" s="832" t="s">
        <v>586</v>
      </c>
      <c r="D660" s="832" t="s">
        <v>1725</v>
      </c>
      <c r="E660" s="832" t="s">
        <v>3753</v>
      </c>
      <c r="F660" s="832" t="s">
        <v>3756</v>
      </c>
      <c r="G660" s="832" t="s">
        <v>3757</v>
      </c>
      <c r="H660" s="849">
        <v>13</v>
      </c>
      <c r="I660" s="849">
        <v>1898</v>
      </c>
      <c r="J660" s="832">
        <v>0.99319727891156462</v>
      </c>
      <c r="K660" s="832">
        <v>146</v>
      </c>
      <c r="L660" s="849">
        <v>13</v>
      </c>
      <c r="M660" s="849">
        <v>1911</v>
      </c>
      <c r="N660" s="832">
        <v>1</v>
      </c>
      <c r="O660" s="832">
        <v>147</v>
      </c>
      <c r="P660" s="849">
        <v>12</v>
      </c>
      <c r="Q660" s="849">
        <v>1764</v>
      </c>
      <c r="R660" s="837">
        <v>0.92307692307692313</v>
      </c>
      <c r="S660" s="850">
        <v>147</v>
      </c>
    </row>
    <row r="661" spans="1:19" ht="14.4" customHeight="1" x14ac:dyDescent="0.3">
      <c r="A661" s="831" t="s">
        <v>3735</v>
      </c>
      <c r="B661" s="832" t="s">
        <v>3736</v>
      </c>
      <c r="C661" s="832" t="s">
        <v>586</v>
      </c>
      <c r="D661" s="832" t="s">
        <v>1725</v>
      </c>
      <c r="E661" s="832" t="s">
        <v>3753</v>
      </c>
      <c r="F661" s="832" t="s">
        <v>3756</v>
      </c>
      <c r="G661" s="832" t="s">
        <v>3758</v>
      </c>
      <c r="H661" s="849">
        <v>15</v>
      </c>
      <c r="I661" s="849">
        <v>2190</v>
      </c>
      <c r="J661" s="832">
        <v>1.8622448979591837</v>
      </c>
      <c r="K661" s="832">
        <v>146</v>
      </c>
      <c r="L661" s="849">
        <v>8</v>
      </c>
      <c r="M661" s="849">
        <v>1176</v>
      </c>
      <c r="N661" s="832">
        <v>1</v>
      </c>
      <c r="O661" s="832">
        <v>147</v>
      </c>
      <c r="P661" s="849">
        <v>9</v>
      </c>
      <c r="Q661" s="849">
        <v>1323</v>
      </c>
      <c r="R661" s="837">
        <v>1.125</v>
      </c>
      <c r="S661" s="850">
        <v>147</v>
      </c>
    </row>
    <row r="662" spans="1:19" ht="14.4" customHeight="1" x14ac:dyDescent="0.3">
      <c r="A662" s="831" t="s">
        <v>3735</v>
      </c>
      <c r="B662" s="832" t="s">
        <v>3736</v>
      </c>
      <c r="C662" s="832" t="s">
        <v>586</v>
      </c>
      <c r="D662" s="832" t="s">
        <v>1725</v>
      </c>
      <c r="E662" s="832" t="s">
        <v>3753</v>
      </c>
      <c r="F662" s="832" t="s">
        <v>3762</v>
      </c>
      <c r="G662" s="832" t="s">
        <v>3763</v>
      </c>
      <c r="H662" s="849">
        <v>1</v>
      </c>
      <c r="I662" s="849">
        <v>37</v>
      </c>
      <c r="J662" s="832"/>
      <c r="K662" s="832">
        <v>37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3735</v>
      </c>
      <c r="B663" s="832" t="s">
        <v>3736</v>
      </c>
      <c r="C663" s="832" t="s">
        <v>586</v>
      </c>
      <c r="D663" s="832" t="s">
        <v>1725</v>
      </c>
      <c r="E663" s="832" t="s">
        <v>3753</v>
      </c>
      <c r="F663" s="832" t="s">
        <v>3765</v>
      </c>
      <c r="G663" s="832" t="s">
        <v>3766</v>
      </c>
      <c r="H663" s="849">
        <v>30</v>
      </c>
      <c r="I663" s="849">
        <v>300</v>
      </c>
      <c r="J663" s="832">
        <v>5</v>
      </c>
      <c r="K663" s="832">
        <v>10</v>
      </c>
      <c r="L663" s="849">
        <v>6</v>
      </c>
      <c r="M663" s="849">
        <v>60</v>
      </c>
      <c r="N663" s="832">
        <v>1</v>
      </c>
      <c r="O663" s="832">
        <v>10</v>
      </c>
      <c r="P663" s="849">
        <v>8</v>
      </c>
      <c r="Q663" s="849">
        <v>80</v>
      </c>
      <c r="R663" s="837">
        <v>1.3333333333333333</v>
      </c>
      <c r="S663" s="850">
        <v>10</v>
      </c>
    </row>
    <row r="664" spans="1:19" ht="14.4" customHeight="1" x14ac:dyDescent="0.3">
      <c r="A664" s="831" t="s">
        <v>3735</v>
      </c>
      <c r="B664" s="832" t="s">
        <v>3736</v>
      </c>
      <c r="C664" s="832" t="s">
        <v>586</v>
      </c>
      <c r="D664" s="832" t="s">
        <v>1725</v>
      </c>
      <c r="E664" s="832" t="s">
        <v>3753</v>
      </c>
      <c r="F664" s="832" t="s">
        <v>3765</v>
      </c>
      <c r="G664" s="832" t="s">
        <v>3767</v>
      </c>
      <c r="H664" s="849"/>
      <c r="I664" s="849"/>
      <c r="J664" s="832"/>
      <c r="K664" s="832"/>
      <c r="L664" s="849">
        <v>5</v>
      </c>
      <c r="M664" s="849">
        <v>50</v>
      </c>
      <c r="N664" s="832">
        <v>1</v>
      </c>
      <c r="O664" s="832">
        <v>10</v>
      </c>
      <c r="P664" s="849"/>
      <c r="Q664" s="849"/>
      <c r="R664" s="837"/>
      <c r="S664" s="850"/>
    </row>
    <row r="665" spans="1:19" ht="14.4" customHeight="1" x14ac:dyDescent="0.3">
      <c r="A665" s="831" t="s">
        <v>3735</v>
      </c>
      <c r="B665" s="832" t="s">
        <v>3736</v>
      </c>
      <c r="C665" s="832" t="s">
        <v>586</v>
      </c>
      <c r="D665" s="832" t="s">
        <v>1725</v>
      </c>
      <c r="E665" s="832" t="s">
        <v>3753</v>
      </c>
      <c r="F665" s="832" t="s">
        <v>3772</v>
      </c>
      <c r="G665" s="832" t="s">
        <v>3773</v>
      </c>
      <c r="H665" s="849">
        <v>24</v>
      </c>
      <c r="I665" s="849">
        <v>2112</v>
      </c>
      <c r="J665" s="832">
        <v>2</v>
      </c>
      <c r="K665" s="832">
        <v>88</v>
      </c>
      <c r="L665" s="849">
        <v>12</v>
      </c>
      <c r="M665" s="849">
        <v>1056</v>
      </c>
      <c r="N665" s="832">
        <v>1</v>
      </c>
      <c r="O665" s="832">
        <v>88</v>
      </c>
      <c r="P665" s="849">
        <v>15</v>
      </c>
      <c r="Q665" s="849">
        <v>1320</v>
      </c>
      <c r="R665" s="837">
        <v>1.25</v>
      </c>
      <c r="S665" s="850">
        <v>88</v>
      </c>
    </row>
    <row r="666" spans="1:19" ht="14.4" customHeight="1" x14ac:dyDescent="0.3">
      <c r="A666" s="831" t="s">
        <v>3735</v>
      </c>
      <c r="B666" s="832" t="s">
        <v>3736</v>
      </c>
      <c r="C666" s="832" t="s">
        <v>586</v>
      </c>
      <c r="D666" s="832" t="s">
        <v>1725</v>
      </c>
      <c r="E666" s="832" t="s">
        <v>3753</v>
      </c>
      <c r="F666" s="832" t="s">
        <v>3772</v>
      </c>
      <c r="G666" s="832" t="s">
        <v>3774</v>
      </c>
      <c r="H666" s="849">
        <v>1</v>
      </c>
      <c r="I666" s="849">
        <v>88</v>
      </c>
      <c r="J666" s="832">
        <v>1</v>
      </c>
      <c r="K666" s="832">
        <v>88</v>
      </c>
      <c r="L666" s="849">
        <v>1</v>
      </c>
      <c r="M666" s="849">
        <v>88</v>
      </c>
      <c r="N666" s="832">
        <v>1</v>
      </c>
      <c r="O666" s="832">
        <v>88</v>
      </c>
      <c r="P666" s="849"/>
      <c r="Q666" s="849"/>
      <c r="R666" s="837"/>
      <c r="S666" s="850"/>
    </row>
    <row r="667" spans="1:19" ht="14.4" customHeight="1" x14ac:dyDescent="0.3">
      <c r="A667" s="831" t="s">
        <v>3735</v>
      </c>
      <c r="B667" s="832" t="s">
        <v>3736</v>
      </c>
      <c r="C667" s="832" t="s">
        <v>586</v>
      </c>
      <c r="D667" s="832" t="s">
        <v>1725</v>
      </c>
      <c r="E667" s="832" t="s">
        <v>3753</v>
      </c>
      <c r="F667" s="832" t="s">
        <v>3775</v>
      </c>
      <c r="G667" s="832" t="s">
        <v>3776</v>
      </c>
      <c r="H667" s="849">
        <v>24</v>
      </c>
      <c r="I667" s="849">
        <v>15120</v>
      </c>
      <c r="J667" s="832">
        <v>2</v>
      </c>
      <c r="K667" s="832">
        <v>630</v>
      </c>
      <c r="L667" s="849">
        <v>12</v>
      </c>
      <c r="M667" s="849">
        <v>7560</v>
      </c>
      <c r="N667" s="832">
        <v>1</v>
      </c>
      <c r="O667" s="832">
        <v>630</v>
      </c>
      <c r="P667" s="849">
        <v>15</v>
      </c>
      <c r="Q667" s="849">
        <v>9465</v>
      </c>
      <c r="R667" s="837">
        <v>1.251984126984127</v>
      </c>
      <c r="S667" s="850">
        <v>631</v>
      </c>
    </row>
    <row r="668" spans="1:19" ht="14.4" customHeight="1" x14ac:dyDescent="0.3">
      <c r="A668" s="831" t="s">
        <v>3735</v>
      </c>
      <c r="B668" s="832" t="s">
        <v>3736</v>
      </c>
      <c r="C668" s="832" t="s">
        <v>586</v>
      </c>
      <c r="D668" s="832" t="s">
        <v>1725</v>
      </c>
      <c r="E668" s="832" t="s">
        <v>3753</v>
      </c>
      <c r="F668" s="832" t="s">
        <v>3775</v>
      </c>
      <c r="G668" s="832" t="s">
        <v>3777</v>
      </c>
      <c r="H668" s="849">
        <v>1</v>
      </c>
      <c r="I668" s="849">
        <v>630</v>
      </c>
      <c r="J668" s="832">
        <v>1</v>
      </c>
      <c r="K668" s="832">
        <v>630</v>
      </c>
      <c r="L668" s="849">
        <v>1</v>
      </c>
      <c r="M668" s="849">
        <v>630</v>
      </c>
      <c r="N668" s="832">
        <v>1</v>
      </c>
      <c r="O668" s="832">
        <v>630</v>
      </c>
      <c r="P668" s="849"/>
      <c r="Q668" s="849"/>
      <c r="R668" s="837"/>
      <c r="S668" s="850"/>
    </row>
    <row r="669" spans="1:19" ht="14.4" customHeight="1" x14ac:dyDescent="0.3">
      <c r="A669" s="831" t="s">
        <v>3735</v>
      </c>
      <c r="B669" s="832" t="s">
        <v>3736</v>
      </c>
      <c r="C669" s="832" t="s">
        <v>586</v>
      </c>
      <c r="D669" s="832" t="s">
        <v>1725</v>
      </c>
      <c r="E669" s="832" t="s">
        <v>3753</v>
      </c>
      <c r="F669" s="832" t="s">
        <v>3778</v>
      </c>
      <c r="G669" s="832" t="s">
        <v>3779</v>
      </c>
      <c r="H669" s="849">
        <v>8</v>
      </c>
      <c r="I669" s="849">
        <v>3136</v>
      </c>
      <c r="J669" s="832">
        <v>1.1428571428571428</v>
      </c>
      <c r="K669" s="832">
        <v>392</v>
      </c>
      <c r="L669" s="849">
        <v>7</v>
      </c>
      <c r="M669" s="849">
        <v>2744</v>
      </c>
      <c r="N669" s="832">
        <v>1</v>
      </c>
      <c r="O669" s="832">
        <v>392</v>
      </c>
      <c r="P669" s="849">
        <v>7</v>
      </c>
      <c r="Q669" s="849">
        <v>2751</v>
      </c>
      <c r="R669" s="837">
        <v>1.0025510204081634</v>
      </c>
      <c r="S669" s="850">
        <v>393</v>
      </c>
    </row>
    <row r="670" spans="1:19" ht="14.4" customHeight="1" x14ac:dyDescent="0.3">
      <c r="A670" s="831" t="s">
        <v>3735</v>
      </c>
      <c r="B670" s="832" t="s">
        <v>3736</v>
      </c>
      <c r="C670" s="832" t="s">
        <v>586</v>
      </c>
      <c r="D670" s="832" t="s">
        <v>1725</v>
      </c>
      <c r="E670" s="832" t="s">
        <v>3753</v>
      </c>
      <c r="F670" s="832" t="s">
        <v>3778</v>
      </c>
      <c r="G670" s="832" t="s">
        <v>3780</v>
      </c>
      <c r="H670" s="849">
        <v>22</v>
      </c>
      <c r="I670" s="849">
        <v>8624</v>
      </c>
      <c r="J670" s="832">
        <v>2.75</v>
      </c>
      <c r="K670" s="832">
        <v>392</v>
      </c>
      <c r="L670" s="849">
        <v>8</v>
      </c>
      <c r="M670" s="849">
        <v>3136</v>
      </c>
      <c r="N670" s="832">
        <v>1</v>
      </c>
      <c r="O670" s="832">
        <v>392</v>
      </c>
      <c r="P670" s="849">
        <v>11</v>
      </c>
      <c r="Q670" s="849">
        <v>4323</v>
      </c>
      <c r="R670" s="837">
        <v>1.3785076530612246</v>
      </c>
      <c r="S670" s="850">
        <v>393</v>
      </c>
    </row>
    <row r="671" spans="1:19" ht="14.4" customHeight="1" x14ac:dyDescent="0.3">
      <c r="A671" s="831" t="s">
        <v>3735</v>
      </c>
      <c r="B671" s="832" t="s">
        <v>3736</v>
      </c>
      <c r="C671" s="832" t="s">
        <v>586</v>
      </c>
      <c r="D671" s="832" t="s">
        <v>1725</v>
      </c>
      <c r="E671" s="832" t="s">
        <v>3753</v>
      </c>
      <c r="F671" s="832" t="s">
        <v>3781</v>
      </c>
      <c r="G671" s="832" t="s">
        <v>3782</v>
      </c>
      <c r="H671" s="849">
        <v>73</v>
      </c>
      <c r="I671" s="849">
        <v>2847</v>
      </c>
      <c r="J671" s="832">
        <v>1.6590909090909092</v>
      </c>
      <c r="K671" s="832">
        <v>39</v>
      </c>
      <c r="L671" s="849">
        <v>44</v>
      </c>
      <c r="M671" s="849">
        <v>1716</v>
      </c>
      <c r="N671" s="832">
        <v>1</v>
      </c>
      <c r="O671" s="832">
        <v>39</v>
      </c>
      <c r="P671" s="849">
        <v>42</v>
      </c>
      <c r="Q671" s="849">
        <v>1638</v>
      </c>
      <c r="R671" s="837">
        <v>0.95454545454545459</v>
      </c>
      <c r="S671" s="850">
        <v>39</v>
      </c>
    </row>
    <row r="672" spans="1:19" ht="14.4" customHeight="1" x14ac:dyDescent="0.3">
      <c r="A672" s="831" t="s">
        <v>3735</v>
      </c>
      <c r="B672" s="832" t="s">
        <v>3736</v>
      </c>
      <c r="C672" s="832" t="s">
        <v>586</v>
      </c>
      <c r="D672" s="832" t="s">
        <v>1725</v>
      </c>
      <c r="E672" s="832" t="s">
        <v>3753</v>
      </c>
      <c r="F672" s="832" t="s">
        <v>3781</v>
      </c>
      <c r="G672" s="832" t="s">
        <v>3783</v>
      </c>
      <c r="H672" s="849">
        <v>99</v>
      </c>
      <c r="I672" s="849">
        <v>3861</v>
      </c>
      <c r="J672" s="832">
        <v>2.8285714285714287</v>
      </c>
      <c r="K672" s="832">
        <v>39</v>
      </c>
      <c r="L672" s="849">
        <v>35</v>
      </c>
      <c r="M672" s="849">
        <v>1365</v>
      </c>
      <c r="N672" s="832">
        <v>1</v>
      </c>
      <c r="O672" s="832">
        <v>39</v>
      </c>
      <c r="P672" s="849">
        <v>36</v>
      </c>
      <c r="Q672" s="849">
        <v>1404</v>
      </c>
      <c r="R672" s="837">
        <v>1.0285714285714285</v>
      </c>
      <c r="S672" s="850">
        <v>39</v>
      </c>
    </row>
    <row r="673" spans="1:19" ht="14.4" customHeight="1" x14ac:dyDescent="0.3">
      <c r="A673" s="831" t="s">
        <v>3735</v>
      </c>
      <c r="B673" s="832" t="s">
        <v>3736</v>
      </c>
      <c r="C673" s="832" t="s">
        <v>586</v>
      </c>
      <c r="D673" s="832" t="s">
        <v>1725</v>
      </c>
      <c r="E673" s="832" t="s">
        <v>3753</v>
      </c>
      <c r="F673" s="832" t="s">
        <v>3886</v>
      </c>
      <c r="G673" s="832" t="s">
        <v>3887</v>
      </c>
      <c r="H673" s="849">
        <v>1</v>
      </c>
      <c r="I673" s="849">
        <v>586</v>
      </c>
      <c r="J673" s="832"/>
      <c r="K673" s="832">
        <v>586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3735</v>
      </c>
      <c r="B674" s="832" t="s">
        <v>3736</v>
      </c>
      <c r="C674" s="832" t="s">
        <v>586</v>
      </c>
      <c r="D674" s="832" t="s">
        <v>1725</v>
      </c>
      <c r="E674" s="832" t="s">
        <v>3753</v>
      </c>
      <c r="F674" s="832" t="s">
        <v>3888</v>
      </c>
      <c r="G674" s="832" t="s">
        <v>3889</v>
      </c>
      <c r="H674" s="849">
        <v>2</v>
      </c>
      <c r="I674" s="849">
        <v>3402</v>
      </c>
      <c r="J674" s="832"/>
      <c r="K674" s="832">
        <v>1701</v>
      </c>
      <c r="L674" s="849"/>
      <c r="M674" s="849"/>
      <c r="N674" s="832"/>
      <c r="O674" s="832"/>
      <c r="P674" s="849"/>
      <c r="Q674" s="849"/>
      <c r="R674" s="837"/>
      <c r="S674" s="850"/>
    </row>
    <row r="675" spans="1:19" ht="14.4" customHeight="1" x14ac:dyDescent="0.3">
      <c r="A675" s="831" t="s">
        <v>3735</v>
      </c>
      <c r="B675" s="832" t="s">
        <v>3736</v>
      </c>
      <c r="C675" s="832" t="s">
        <v>586</v>
      </c>
      <c r="D675" s="832" t="s">
        <v>1725</v>
      </c>
      <c r="E675" s="832" t="s">
        <v>3753</v>
      </c>
      <c r="F675" s="832" t="s">
        <v>3890</v>
      </c>
      <c r="G675" s="832" t="s">
        <v>3891</v>
      </c>
      <c r="H675" s="849">
        <v>1</v>
      </c>
      <c r="I675" s="849">
        <v>704</v>
      </c>
      <c r="J675" s="832"/>
      <c r="K675" s="832">
        <v>704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3735</v>
      </c>
      <c r="B676" s="832" t="s">
        <v>3736</v>
      </c>
      <c r="C676" s="832" t="s">
        <v>586</v>
      </c>
      <c r="D676" s="832" t="s">
        <v>1725</v>
      </c>
      <c r="E676" s="832" t="s">
        <v>3753</v>
      </c>
      <c r="F676" s="832" t="s">
        <v>3784</v>
      </c>
      <c r="G676" s="832" t="s">
        <v>3785</v>
      </c>
      <c r="H676" s="849">
        <v>5</v>
      </c>
      <c r="I676" s="849">
        <v>22210</v>
      </c>
      <c r="J676" s="832">
        <v>2.5</v>
      </c>
      <c r="K676" s="832">
        <v>4442</v>
      </c>
      <c r="L676" s="849">
        <v>2</v>
      </c>
      <c r="M676" s="849">
        <v>8884</v>
      </c>
      <c r="N676" s="832">
        <v>1</v>
      </c>
      <c r="O676" s="832">
        <v>4442</v>
      </c>
      <c r="P676" s="849">
        <v>6</v>
      </c>
      <c r="Q676" s="849">
        <v>26652</v>
      </c>
      <c r="R676" s="837">
        <v>3</v>
      </c>
      <c r="S676" s="850">
        <v>4442</v>
      </c>
    </row>
    <row r="677" spans="1:19" ht="14.4" customHeight="1" x14ac:dyDescent="0.3">
      <c r="A677" s="831" t="s">
        <v>3735</v>
      </c>
      <c r="B677" s="832" t="s">
        <v>3736</v>
      </c>
      <c r="C677" s="832" t="s">
        <v>586</v>
      </c>
      <c r="D677" s="832" t="s">
        <v>1725</v>
      </c>
      <c r="E677" s="832" t="s">
        <v>3753</v>
      </c>
      <c r="F677" s="832" t="s">
        <v>3784</v>
      </c>
      <c r="G677" s="832" t="s">
        <v>3786</v>
      </c>
      <c r="H677" s="849">
        <v>3</v>
      </c>
      <c r="I677" s="849">
        <v>13326</v>
      </c>
      <c r="J677" s="832">
        <v>1.5</v>
      </c>
      <c r="K677" s="832">
        <v>4442</v>
      </c>
      <c r="L677" s="849">
        <v>2</v>
      </c>
      <c r="M677" s="849">
        <v>8884</v>
      </c>
      <c r="N677" s="832">
        <v>1</v>
      </c>
      <c r="O677" s="832">
        <v>4442</v>
      </c>
      <c r="P677" s="849"/>
      <c r="Q677" s="849"/>
      <c r="R677" s="837"/>
      <c r="S677" s="850"/>
    </row>
    <row r="678" spans="1:19" ht="14.4" customHeight="1" x14ac:dyDescent="0.3">
      <c r="A678" s="831" t="s">
        <v>3735</v>
      </c>
      <c r="B678" s="832" t="s">
        <v>3736</v>
      </c>
      <c r="C678" s="832" t="s">
        <v>586</v>
      </c>
      <c r="D678" s="832" t="s">
        <v>1725</v>
      </c>
      <c r="E678" s="832" t="s">
        <v>3753</v>
      </c>
      <c r="F678" s="832" t="s">
        <v>3892</v>
      </c>
      <c r="G678" s="832" t="s">
        <v>3893</v>
      </c>
      <c r="H678" s="849">
        <v>1</v>
      </c>
      <c r="I678" s="849">
        <v>719</v>
      </c>
      <c r="J678" s="832"/>
      <c r="K678" s="832">
        <v>719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" customHeight="1" x14ac:dyDescent="0.3">
      <c r="A679" s="831" t="s">
        <v>3735</v>
      </c>
      <c r="B679" s="832" t="s">
        <v>3736</v>
      </c>
      <c r="C679" s="832" t="s">
        <v>586</v>
      </c>
      <c r="D679" s="832" t="s">
        <v>1725</v>
      </c>
      <c r="E679" s="832" t="s">
        <v>3753</v>
      </c>
      <c r="F679" s="832" t="s">
        <v>3787</v>
      </c>
      <c r="G679" s="832" t="s">
        <v>3788</v>
      </c>
      <c r="H679" s="849">
        <v>46</v>
      </c>
      <c r="I679" s="849">
        <v>11546</v>
      </c>
      <c r="J679" s="832">
        <v>1.7037037037037037</v>
      </c>
      <c r="K679" s="832">
        <v>251</v>
      </c>
      <c r="L679" s="849">
        <v>27</v>
      </c>
      <c r="M679" s="849">
        <v>6777</v>
      </c>
      <c r="N679" s="832">
        <v>1</v>
      </c>
      <c r="O679" s="832">
        <v>251</v>
      </c>
      <c r="P679" s="849">
        <v>28</v>
      </c>
      <c r="Q679" s="849">
        <v>7056</v>
      </c>
      <c r="R679" s="837">
        <v>1.0411686586985391</v>
      </c>
      <c r="S679" s="850">
        <v>252</v>
      </c>
    </row>
    <row r="680" spans="1:19" ht="14.4" customHeight="1" x14ac:dyDescent="0.3">
      <c r="A680" s="831" t="s">
        <v>3735</v>
      </c>
      <c r="B680" s="832" t="s">
        <v>3736</v>
      </c>
      <c r="C680" s="832" t="s">
        <v>586</v>
      </c>
      <c r="D680" s="832" t="s">
        <v>1725</v>
      </c>
      <c r="E680" s="832" t="s">
        <v>3753</v>
      </c>
      <c r="F680" s="832" t="s">
        <v>3787</v>
      </c>
      <c r="G680" s="832" t="s">
        <v>3789</v>
      </c>
      <c r="H680" s="849">
        <v>58</v>
      </c>
      <c r="I680" s="849">
        <v>14558</v>
      </c>
      <c r="J680" s="832">
        <v>3.0526315789473686</v>
      </c>
      <c r="K680" s="832">
        <v>251</v>
      </c>
      <c r="L680" s="849">
        <v>19</v>
      </c>
      <c r="M680" s="849">
        <v>4769</v>
      </c>
      <c r="N680" s="832">
        <v>1</v>
      </c>
      <c r="O680" s="832">
        <v>251</v>
      </c>
      <c r="P680" s="849">
        <v>34</v>
      </c>
      <c r="Q680" s="849">
        <v>8568</v>
      </c>
      <c r="R680" s="837">
        <v>1.7966030614384567</v>
      </c>
      <c r="S680" s="850">
        <v>252</v>
      </c>
    </row>
    <row r="681" spans="1:19" ht="14.4" customHeight="1" x14ac:dyDescent="0.3">
      <c r="A681" s="831" t="s">
        <v>3735</v>
      </c>
      <c r="B681" s="832" t="s">
        <v>3736</v>
      </c>
      <c r="C681" s="832" t="s">
        <v>586</v>
      </c>
      <c r="D681" s="832" t="s">
        <v>1725</v>
      </c>
      <c r="E681" s="832" t="s">
        <v>3753</v>
      </c>
      <c r="F681" s="832" t="s">
        <v>3790</v>
      </c>
      <c r="G681" s="832" t="s">
        <v>3791</v>
      </c>
      <c r="H681" s="849">
        <v>15</v>
      </c>
      <c r="I681" s="849">
        <v>1890</v>
      </c>
      <c r="J681" s="832">
        <v>3</v>
      </c>
      <c r="K681" s="832">
        <v>126</v>
      </c>
      <c r="L681" s="849">
        <v>5</v>
      </c>
      <c r="M681" s="849">
        <v>630</v>
      </c>
      <c r="N681" s="832">
        <v>1</v>
      </c>
      <c r="O681" s="832">
        <v>126</v>
      </c>
      <c r="P681" s="849">
        <v>5</v>
      </c>
      <c r="Q681" s="849">
        <v>635</v>
      </c>
      <c r="R681" s="837">
        <v>1.0079365079365079</v>
      </c>
      <c r="S681" s="850">
        <v>127</v>
      </c>
    </row>
    <row r="682" spans="1:19" ht="14.4" customHeight="1" x14ac:dyDescent="0.3">
      <c r="A682" s="831" t="s">
        <v>3735</v>
      </c>
      <c r="B682" s="832" t="s">
        <v>3736</v>
      </c>
      <c r="C682" s="832" t="s">
        <v>586</v>
      </c>
      <c r="D682" s="832" t="s">
        <v>1725</v>
      </c>
      <c r="E682" s="832" t="s">
        <v>3753</v>
      </c>
      <c r="F682" s="832" t="s">
        <v>3790</v>
      </c>
      <c r="G682" s="832" t="s">
        <v>3792</v>
      </c>
      <c r="H682" s="849">
        <v>34</v>
      </c>
      <c r="I682" s="849">
        <v>4284</v>
      </c>
      <c r="J682" s="832">
        <v>3.0909090909090908</v>
      </c>
      <c r="K682" s="832">
        <v>126</v>
      </c>
      <c r="L682" s="849">
        <v>11</v>
      </c>
      <c r="M682" s="849">
        <v>1386</v>
      </c>
      <c r="N682" s="832">
        <v>1</v>
      </c>
      <c r="O682" s="832">
        <v>126</v>
      </c>
      <c r="P682" s="849">
        <v>5</v>
      </c>
      <c r="Q682" s="849">
        <v>635</v>
      </c>
      <c r="R682" s="837">
        <v>0.45815295815295815</v>
      </c>
      <c r="S682" s="850">
        <v>127</v>
      </c>
    </row>
    <row r="683" spans="1:19" ht="14.4" customHeight="1" x14ac:dyDescent="0.3">
      <c r="A683" s="831" t="s">
        <v>3735</v>
      </c>
      <c r="B683" s="832" t="s">
        <v>3736</v>
      </c>
      <c r="C683" s="832" t="s">
        <v>586</v>
      </c>
      <c r="D683" s="832" t="s">
        <v>1725</v>
      </c>
      <c r="E683" s="832" t="s">
        <v>3753</v>
      </c>
      <c r="F683" s="832" t="s">
        <v>3808</v>
      </c>
      <c r="G683" s="832" t="s">
        <v>3809</v>
      </c>
      <c r="H683" s="849">
        <v>150</v>
      </c>
      <c r="I683" s="849">
        <v>5000</v>
      </c>
      <c r="J683" s="832">
        <v>2.4590083311202258</v>
      </c>
      <c r="K683" s="832">
        <v>33.333333333333336</v>
      </c>
      <c r="L683" s="849">
        <v>61</v>
      </c>
      <c r="M683" s="849">
        <v>2033.3400000000001</v>
      </c>
      <c r="N683" s="832">
        <v>1</v>
      </c>
      <c r="O683" s="832">
        <v>33.33344262295082</v>
      </c>
      <c r="P683" s="849">
        <v>72</v>
      </c>
      <c r="Q683" s="849">
        <v>2400</v>
      </c>
      <c r="R683" s="837">
        <v>1.1803239989377083</v>
      </c>
      <c r="S683" s="850">
        <v>33.333333333333336</v>
      </c>
    </row>
    <row r="684" spans="1:19" ht="14.4" customHeight="1" x14ac:dyDescent="0.3">
      <c r="A684" s="831" t="s">
        <v>3735</v>
      </c>
      <c r="B684" s="832" t="s">
        <v>3736</v>
      </c>
      <c r="C684" s="832" t="s">
        <v>586</v>
      </c>
      <c r="D684" s="832" t="s">
        <v>1725</v>
      </c>
      <c r="E684" s="832" t="s">
        <v>3753</v>
      </c>
      <c r="F684" s="832" t="s">
        <v>3808</v>
      </c>
      <c r="G684" s="832" t="s">
        <v>3810</v>
      </c>
      <c r="H684" s="849">
        <v>3</v>
      </c>
      <c r="I684" s="849">
        <v>100</v>
      </c>
      <c r="J684" s="832">
        <v>3.0003000300030003</v>
      </c>
      <c r="K684" s="832">
        <v>33.333333333333336</v>
      </c>
      <c r="L684" s="849">
        <v>1</v>
      </c>
      <c r="M684" s="849">
        <v>33.33</v>
      </c>
      <c r="N684" s="832">
        <v>1</v>
      </c>
      <c r="O684" s="832">
        <v>33.33</v>
      </c>
      <c r="P684" s="849"/>
      <c r="Q684" s="849"/>
      <c r="R684" s="837"/>
      <c r="S684" s="850"/>
    </row>
    <row r="685" spans="1:19" ht="14.4" customHeight="1" x14ac:dyDescent="0.3">
      <c r="A685" s="831" t="s">
        <v>3735</v>
      </c>
      <c r="B685" s="832" t="s">
        <v>3736</v>
      </c>
      <c r="C685" s="832" t="s">
        <v>586</v>
      </c>
      <c r="D685" s="832" t="s">
        <v>1725</v>
      </c>
      <c r="E685" s="832" t="s">
        <v>3753</v>
      </c>
      <c r="F685" s="832" t="s">
        <v>3811</v>
      </c>
      <c r="G685" s="832" t="s">
        <v>3812</v>
      </c>
      <c r="H685" s="849">
        <v>48</v>
      </c>
      <c r="I685" s="849">
        <v>47040</v>
      </c>
      <c r="J685" s="832">
        <v>2.2857142857142856</v>
      </c>
      <c r="K685" s="832">
        <v>980</v>
      </c>
      <c r="L685" s="849">
        <v>21</v>
      </c>
      <c r="M685" s="849">
        <v>20580</v>
      </c>
      <c r="N685" s="832">
        <v>1</v>
      </c>
      <c r="O685" s="832">
        <v>980</v>
      </c>
      <c r="P685" s="849">
        <v>21</v>
      </c>
      <c r="Q685" s="849">
        <v>20622</v>
      </c>
      <c r="R685" s="837">
        <v>1.0020408163265306</v>
      </c>
      <c r="S685" s="850">
        <v>982</v>
      </c>
    </row>
    <row r="686" spans="1:19" ht="14.4" customHeight="1" x14ac:dyDescent="0.3">
      <c r="A686" s="831" t="s">
        <v>3735</v>
      </c>
      <c r="B686" s="832" t="s">
        <v>3736</v>
      </c>
      <c r="C686" s="832" t="s">
        <v>586</v>
      </c>
      <c r="D686" s="832" t="s">
        <v>1725</v>
      </c>
      <c r="E686" s="832" t="s">
        <v>3753</v>
      </c>
      <c r="F686" s="832" t="s">
        <v>3811</v>
      </c>
      <c r="G686" s="832" t="s">
        <v>3813</v>
      </c>
      <c r="H686" s="849"/>
      <c r="I686" s="849"/>
      <c r="J686" s="832"/>
      <c r="K686" s="832"/>
      <c r="L686" s="849">
        <v>1</v>
      </c>
      <c r="M686" s="849">
        <v>980</v>
      </c>
      <c r="N686" s="832">
        <v>1</v>
      </c>
      <c r="O686" s="832">
        <v>980</v>
      </c>
      <c r="P686" s="849"/>
      <c r="Q686" s="849"/>
      <c r="R686" s="837"/>
      <c r="S686" s="850"/>
    </row>
    <row r="687" spans="1:19" ht="14.4" customHeight="1" x14ac:dyDescent="0.3">
      <c r="A687" s="831" t="s">
        <v>3735</v>
      </c>
      <c r="B687" s="832" t="s">
        <v>3736</v>
      </c>
      <c r="C687" s="832" t="s">
        <v>586</v>
      </c>
      <c r="D687" s="832" t="s">
        <v>1725</v>
      </c>
      <c r="E687" s="832" t="s">
        <v>3753</v>
      </c>
      <c r="F687" s="832" t="s">
        <v>3814</v>
      </c>
      <c r="G687" s="832" t="s">
        <v>3815</v>
      </c>
      <c r="H687" s="849"/>
      <c r="I687" s="849"/>
      <c r="J687" s="832"/>
      <c r="K687" s="832"/>
      <c r="L687" s="849">
        <v>1</v>
      </c>
      <c r="M687" s="849">
        <v>172</v>
      </c>
      <c r="N687" s="832">
        <v>1</v>
      </c>
      <c r="O687" s="832">
        <v>172</v>
      </c>
      <c r="P687" s="849"/>
      <c r="Q687" s="849"/>
      <c r="R687" s="837"/>
      <c r="S687" s="850"/>
    </row>
    <row r="688" spans="1:19" ht="14.4" customHeight="1" x14ac:dyDescent="0.3">
      <c r="A688" s="831" t="s">
        <v>3735</v>
      </c>
      <c r="B688" s="832" t="s">
        <v>3736</v>
      </c>
      <c r="C688" s="832" t="s">
        <v>586</v>
      </c>
      <c r="D688" s="832" t="s">
        <v>1725</v>
      </c>
      <c r="E688" s="832" t="s">
        <v>3753</v>
      </c>
      <c r="F688" s="832" t="s">
        <v>3814</v>
      </c>
      <c r="G688" s="832" t="s">
        <v>3816</v>
      </c>
      <c r="H688" s="849">
        <v>46</v>
      </c>
      <c r="I688" s="849">
        <v>7912</v>
      </c>
      <c r="J688" s="832">
        <v>2.1904761904761907</v>
      </c>
      <c r="K688" s="832">
        <v>172</v>
      </c>
      <c r="L688" s="849">
        <v>21</v>
      </c>
      <c r="M688" s="849">
        <v>3612</v>
      </c>
      <c r="N688" s="832">
        <v>1</v>
      </c>
      <c r="O688" s="832">
        <v>172</v>
      </c>
      <c r="P688" s="849">
        <v>19</v>
      </c>
      <c r="Q688" s="849">
        <v>3268</v>
      </c>
      <c r="R688" s="837">
        <v>0.90476190476190477</v>
      </c>
      <c r="S688" s="850">
        <v>172</v>
      </c>
    </row>
    <row r="689" spans="1:19" ht="14.4" customHeight="1" x14ac:dyDescent="0.3">
      <c r="A689" s="831" t="s">
        <v>3735</v>
      </c>
      <c r="B689" s="832" t="s">
        <v>3736</v>
      </c>
      <c r="C689" s="832" t="s">
        <v>586</v>
      </c>
      <c r="D689" s="832" t="s">
        <v>1725</v>
      </c>
      <c r="E689" s="832" t="s">
        <v>3753</v>
      </c>
      <c r="F689" s="832" t="s">
        <v>3817</v>
      </c>
      <c r="G689" s="832" t="s">
        <v>3818</v>
      </c>
      <c r="H689" s="849">
        <v>1</v>
      </c>
      <c r="I689" s="849">
        <v>37</v>
      </c>
      <c r="J689" s="832">
        <v>0.5</v>
      </c>
      <c r="K689" s="832">
        <v>37</v>
      </c>
      <c r="L689" s="849">
        <v>2</v>
      </c>
      <c r="M689" s="849">
        <v>74</v>
      </c>
      <c r="N689" s="832">
        <v>1</v>
      </c>
      <c r="O689" s="832">
        <v>37</v>
      </c>
      <c r="P689" s="849">
        <v>1</v>
      </c>
      <c r="Q689" s="849">
        <v>37</v>
      </c>
      <c r="R689" s="837">
        <v>0.5</v>
      </c>
      <c r="S689" s="850">
        <v>37</v>
      </c>
    </row>
    <row r="690" spans="1:19" ht="14.4" customHeight="1" x14ac:dyDescent="0.3">
      <c r="A690" s="831" t="s">
        <v>3735</v>
      </c>
      <c r="B690" s="832" t="s">
        <v>3736</v>
      </c>
      <c r="C690" s="832" t="s">
        <v>586</v>
      </c>
      <c r="D690" s="832" t="s">
        <v>1725</v>
      </c>
      <c r="E690" s="832" t="s">
        <v>3753</v>
      </c>
      <c r="F690" s="832" t="s">
        <v>3817</v>
      </c>
      <c r="G690" s="832" t="s">
        <v>3819</v>
      </c>
      <c r="H690" s="849">
        <v>3</v>
      </c>
      <c r="I690" s="849">
        <v>111</v>
      </c>
      <c r="J690" s="832">
        <v>3</v>
      </c>
      <c r="K690" s="832">
        <v>37</v>
      </c>
      <c r="L690" s="849">
        <v>1</v>
      </c>
      <c r="M690" s="849">
        <v>37</v>
      </c>
      <c r="N690" s="832">
        <v>1</v>
      </c>
      <c r="O690" s="832">
        <v>37</v>
      </c>
      <c r="P690" s="849"/>
      <c r="Q690" s="849"/>
      <c r="R690" s="837"/>
      <c r="S690" s="850"/>
    </row>
    <row r="691" spans="1:19" ht="14.4" customHeight="1" x14ac:dyDescent="0.3">
      <c r="A691" s="831" t="s">
        <v>3735</v>
      </c>
      <c r="B691" s="832" t="s">
        <v>3736</v>
      </c>
      <c r="C691" s="832" t="s">
        <v>586</v>
      </c>
      <c r="D691" s="832" t="s">
        <v>1725</v>
      </c>
      <c r="E691" s="832" t="s">
        <v>3753</v>
      </c>
      <c r="F691" s="832" t="s">
        <v>3820</v>
      </c>
      <c r="G691" s="832" t="s">
        <v>3821</v>
      </c>
      <c r="H691" s="849">
        <v>1</v>
      </c>
      <c r="I691" s="849">
        <v>86</v>
      </c>
      <c r="J691" s="832"/>
      <c r="K691" s="832">
        <v>86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 t="s">
        <v>3735</v>
      </c>
      <c r="B692" s="832" t="s">
        <v>3736</v>
      </c>
      <c r="C692" s="832" t="s">
        <v>586</v>
      </c>
      <c r="D692" s="832" t="s">
        <v>1725</v>
      </c>
      <c r="E692" s="832" t="s">
        <v>3753</v>
      </c>
      <c r="F692" s="832" t="s">
        <v>3841</v>
      </c>
      <c r="G692" s="832" t="s">
        <v>3843</v>
      </c>
      <c r="H692" s="849">
        <v>1</v>
      </c>
      <c r="I692" s="849">
        <v>59</v>
      </c>
      <c r="J692" s="832"/>
      <c r="K692" s="832">
        <v>59</v>
      </c>
      <c r="L692" s="849"/>
      <c r="M692" s="849"/>
      <c r="N692" s="832"/>
      <c r="O692" s="832"/>
      <c r="P692" s="849"/>
      <c r="Q692" s="849"/>
      <c r="R692" s="837"/>
      <c r="S692" s="850"/>
    </row>
    <row r="693" spans="1:19" ht="14.4" customHeight="1" x14ac:dyDescent="0.3">
      <c r="A693" s="831" t="s">
        <v>3735</v>
      </c>
      <c r="B693" s="832" t="s">
        <v>3736</v>
      </c>
      <c r="C693" s="832" t="s">
        <v>586</v>
      </c>
      <c r="D693" s="832" t="s">
        <v>1725</v>
      </c>
      <c r="E693" s="832" t="s">
        <v>3753</v>
      </c>
      <c r="F693" s="832" t="s">
        <v>3852</v>
      </c>
      <c r="G693" s="832" t="s">
        <v>3854</v>
      </c>
      <c r="H693" s="849">
        <v>1</v>
      </c>
      <c r="I693" s="849">
        <v>648</v>
      </c>
      <c r="J693" s="832"/>
      <c r="K693" s="832">
        <v>648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" customHeight="1" x14ac:dyDescent="0.3">
      <c r="A694" s="831" t="s">
        <v>3735</v>
      </c>
      <c r="B694" s="832" t="s">
        <v>3736</v>
      </c>
      <c r="C694" s="832" t="s">
        <v>586</v>
      </c>
      <c r="D694" s="832" t="s">
        <v>1725</v>
      </c>
      <c r="E694" s="832" t="s">
        <v>3753</v>
      </c>
      <c r="F694" s="832" t="s">
        <v>3863</v>
      </c>
      <c r="G694" s="832" t="s">
        <v>3864</v>
      </c>
      <c r="H694" s="849">
        <v>1</v>
      </c>
      <c r="I694" s="849">
        <v>268</v>
      </c>
      <c r="J694" s="832"/>
      <c r="K694" s="832">
        <v>268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3735</v>
      </c>
      <c r="B695" s="832" t="s">
        <v>3736</v>
      </c>
      <c r="C695" s="832" t="s">
        <v>586</v>
      </c>
      <c r="D695" s="832" t="s">
        <v>1728</v>
      </c>
      <c r="E695" s="832" t="s">
        <v>3753</v>
      </c>
      <c r="F695" s="832" t="s">
        <v>3787</v>
      </c>
      <c r="G695" s="832" t="s">
        <v>3788</v>
      </c>
      <c r="H695" s="849">
        <v>1</v>
      </c>
      <c r="I695" s="849">
        <v>251</v>
      </c>
      <c r="J695" s="832"/>
      <c r="K695" s="832">
        <v>251</v>
      </c>
      <c r="L695" s="849"/>
      <c r="M695" s="849"/>
      <c r="N695" s="832"/>
      <c r="O695" s="832"/>
      <c r="P695" s="849"/>
      <c r="Q695" s="849"/>
      <c r="R695" s="837"/>
      <c r="S695" s="850"/>
    </row>
    <row r="696" spans="1:19" ht="14.4" customHeight="1" x14ac:dyDescent="0.3">
      <c r="A696" s="831" t="s">
        <v>3735</v>
      </c>
      <c r="B696" s="832" t="s">
        <v>3736</v>
      </c>
      <c r="C696" s="832" t="s">
        <v>586</v>
      </c>
      <c r="D696" s="832" t="s">
        <v>1728</v>
      </c>
      <c r="E696" s="832" t="s">
        <v>3753</v>
      </c>
      <c r="F696" s="832" t="s">
        <v>3808</v>
      </c>
      <c r="G696" s="832" t="s">
        <v>3809</v>
      </c>
      <c r="H696" s="849">
        <v>1</v>
      </c>
      <c r="I696" s="849">
        <v>33.33</v>
      </c>
      <c r="J696" s="832"/>
      <c r="K696" s="832">
        <v>33.33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3735</v>
      </c>
      <c r="B697" s="832" t="s">
        <v>3736</v>
      </c>
      <c r="C697" s="832" t="s">
        <v>586</v>
      </c>
      <c r="D697" s="832" t="s">
        <v>1735</v>
      </c>
      <c r="E697" s="832" t="s">
        <v>3737</v>
      </c>
      <c r="F697" s="832" t="s">
        <v>3738</v>
      </c>
      <c r="G697" s="832" t="s">
        <v>3739</v>
      </c>
      <c r="H697" s="849">
        <v>0.2</v>
      </c>
      <c r="I697" s="849">
        <v>30.2</v>
      </c>
      <c r="J697" s="832"/>
      <c r="K697" s="832">
        <v>151</v>
      </c>
      <c r="L697" s="849"/>
      <c r="M697" s="849"/>
      <c r="N697" s="832"/>
      <c r="O697" s="832"/>
      <c r="P697" s="849"/>
      <c r="Q697" s="849"/>
      <c r="R697" s="837"/>
      <c r="S697" s="850"/>
    </row>
    <row r="698" spans="1:19" ht="14.4" customHeight="1" x14ac:dyDescent="0.3">
      <c r="A698" s="831" t="s">
        <v>3735</v>
      </c>
      <c r="B698" s="832" t="s">
        <v>3736</v>
      </c>
      <c r="C698" s="832" t="s">
        <v>586</v>
      </c>
      <c r="D698" s="832" t="s">
        <v>1735</v>
      </c>
      <c r="E698" s="832" t="s">
        <v>3753</v>
      </c>
      <c r="F698" s="832" t="s">
        <v>3762</v>
      </c>
      <c r="G698" s="832" t="s">
        <v>3763</v>
      </c>
      <c r="H698" s="849">
        <v>17</v>
      </c>
      <c r="I698" s="849">
        <v>629</v>
      </c>
      <c r="J698" s="832"/>
      <c r="K698" s="832">
        <v>37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3735</v>
      </c>
      <c r="B699" s="832" t="s">
        <v>3736</v>
      </c>
      <c r="C699" s="832" t="s">
        <v>586</v>
      </c>
      <c r="D699" s="832" t="s">
        <v>1735</v>
      </c>
      <c r="E699" s="832" t="s">
        <v>3753</v>
      </c>
      <c r="F699" s="832" t="s">
        <v>3787</v>
      </c>
      <c r="G699" s="832" t="s">
        <v>3788</v>
      </c>
      <c r="H699" s="849">
        <v>28</v>
      </c>
      <c r="I699" s="849">
        <v>7028</v>
      </c>
      <c r="J699" s="832"/>
      <c r="K699" s="832">
        <v>251</v>
      </c>
      <c r="L699" s="849"/>
      <c r="M699" s="849"/>
      <c r="N699" s="832"/>
      <c r="O699" s="832"/>
      <c r="P699" s="849"/>
      <c r="Q699" s="849"/>
      <c r="R699" s="837"/>
      <c r="S699" s="850"/>
    </row>
    <row r="700" spans="1:19" ht="14.4" customHeight="1" x14ac:dyDescent="0.3">
      <c r="A700" s="831" t="s">
        <v>3735</v>
      </c>
      <c r="B700" s="832" t="s">
        <v>3736</v>
      </c>
      <c r="C700" s="832" t="s">
        <v>586</v>
      </c>
      <c r="D700" s="832" t="s">
        <v>1735</v>
      </c>
      <c r="E700" s="832" t="s">
        <v>3753</v>
      </c>
      <c r="F700" s="832" t="s">
        <v>3787</v>
      </c>
      <c r="G700" s="832" t="s">
        <v>3789</v>
      </c>
      <c r="H700" s="849">
        <v>1</v>
      </c>
      <c r="I700" s="849">
        <v>251</v>
      </c>
      <c r="J700" s="832"/>
      <c r="K700" s="832">
        <v>251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 t="s">
        <v>3735</v>
      </c>
      <c r="B701" s="832" t="s">
        <v>3736</v>
      </c>
      <c r="C701" s="832" t="s">
        <v>586</v>
      </c>
      <c r="D701" s="832" t="s">
        <v>1735</v>
      </c>
      <c r="E701" s="832" t="s">
        <v>3753</v>
      </c>
      <c r="F701" s="832" t="s">
        <v>3790</v>
      </c>
      <c r="G701" s="832" t="s">
        <v>3791</v>
      </c>
      <c r="H701" s="849">
        <v>98</v>
      </c>
      <c r="I701" s="849">
        <v>12348</v>
      </c>
      <c r="J701" s="832"/>
      <c r="K701" s="832">
        <v>126</v>
      </c>
      <c r="L701" s="849"/>
      <c r="M701" s="849"/>
      <c r="N701" s="832"/>
      <c r="O701" s="832"/>
      <c r="P701" s="849"/>
      <c r="Q701" s="849"/>
      <c r="R701" s="837"/>
      <c r="S701" s="850"/>
    </row>
    <row r="702" spans="1:19" ht="14.4" customHeight="1" x14ac:dyDescent="0.3">
      <c r="A702" s="831" t="s">
        <v>3735</v>
      </c>
      <c r="B702" s="832" t="s">
        <v>3736</v>
      </c>
      <c r="C702" s="832" t="s">
        <v>586</v>
      </c>
      <c r="D702" s="832" t="s">
        <v>1735</v>
      </c>
      <c r="E702" s="832" t="s">
        <v>3753</v>
      </c>
      <c r="F702" s="832" t="s">
        <v>3790</v>
      </c>
      <c r="G702" s="832" t="s">
        <v>3792</v>
      </c>
      <c r="H702" s="849">
        <v>5</v>
      </c>
      <c r="I702" s="849">
        <v>630</v>
      </c>
      <c r="J702" s="832"/>
      <c r="K702" s="832">
        <v>126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3735</v>
      </c>
      <c r="B703" s="832" t="s">
        <v>3736</v>
      </c>
      <c r="C703" s="832" t="s">
        <v>586</v>
      </c>
      <c r="D703" s="832" t="s">
        <v>1735</v>
      </c>
      <c r="E703" s="832" t="s">
        <v>3753</v>
      </c>
      <c r="F703" s="832" t="s">
        <v>3808</v>
      </c>
      <c r="G703" s="832" t="s">
        <v>3809</v>
      </c>
      <c r="H703" s="849">
        <v>130</v>
      </c>
      <c r="I703" s="849">
        <v>4333.32</v>
      </c>
      <c r="J703" s="832"/>
      <c r="K703" s="832">
        <v>33.333230769230767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3735</v>
      </c>
      <c r="B704" s="832" t="s">
        <v>3736</v>
      </c>
      <c r="C704" s="832" t="s">
        <v>586</v>
      </c>
      <c r="D704" s="832" t="s">
        <v>1735</v>
      </c>
      <c r="E704" s="832" t="s">
        <v>3753</v>
      </c>
      <c r="F704" s="832" t="s">
        <v>3817</v>
      </c>
      <c r="G704" s="832" t="s">
        <v>3818</v>
      </c>
      <c r="H704" s="849">
        <v>9</v>
      </c>
      <c r="I704" s="849">
        <v>333</v>
      </c>
      <c r="J704" s="832"/>
      <c r="K704" s="832">
        <v>37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3735</v>
      </c>
      <c r="B705" s="832" t="s">
        <v>3736</v>
      </c>
      <c r="C705" s="832" t="s">
        <v>586</v>
      </c>
      <c r="D705" s="832" t="s">
        <v>1735</v>
      </c>
      <c r="E705" s="832" t="s">
        <v>3753</v>
      </c>
      <c r="F705" s="832" t="s">
        <v>3820</v>
      </c>
      <c r="G705" s="832" t="s">
        <v>3821</v>
      </c>
      <c r="H705" s="849">
        <v>3</v>
      </c>
      <c r="I705" s="849">
        <v>258</v>
      </c>
      <c r="J705" s="832"/>
      <c r="K705" s="832">
        <v>86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3735</v>
      </c>
      <c r="B706" s="832" t="s">
        <v>3736</v>
      </c>
      <c r="C706" s="832" t="s">
        <v>586</v>
      </c>
      <c r="D706" s="832" t="s">
        <v>1735</v>
      </c>
      <c r="E706" s="832" t="s">
        <v>3753</v>
      </c>
      <c r="F706" s="832" t="s">
        <v>3841</v>
      </c>
      <c r="G706" s="832" t="s">
        <v>3842</v>
      </c>
      <c r="H706" s="849">
        <v>4</v>
      </c>
      <c r="I706" s="849">
        <v>236</v>
      </c>
      <c r="J706" s="832"/>
      <c r="K706" s="832">
        <v>59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3735</v>
      </c>
      <c r="B707" s="832" t="s">
        <v>3736</v>
      </c>
      <c r="C707" s="832" t="s">
        <v>586</v>
      </c>
      <c r="D707" s="832" t="s">
        <v>1740</v>
      </c>
      <c r="E707" s="832" t="s">
        <v>3737</v>
      </c>
      <c r="F707" s="832" t="s">
        <v>3746</v>
      </c>
      <c r="G707" s="832" t="s">
        <v>1247</v>
      </c>
      <c r="H707" s="849"/>
      <c r="I707" s="849"/>
      <c r="J707" s="832"/>
      <c r="K707" s="832"/>
      <c r="L707" s="849">
        <v>1.05</v>
      </c>
      <c r="M707" s="849">
        <v>72.81</v>
      </c>
      <c r="N707" s="832">
        <v>1</v>
      </c>
      <c r="O707" s="832">
        <v>69.342857142857142</v>
      </c>
      <c r="P707" s="849">
        <v>2.8</v>
      </c>
      <c r="Q707" s="849">
        <v>194.18</v>
      </c>
      <c r="R707" s="837">
        <v>2.6669413542095866</v>
      </c>
      <c r="S707" s="850">
        <v>69.350000000000009</v>
      </c>
    </row>
    <row r="708" spans="1:19" ht="14.4" customHeight="1" x14ac:dyDescent="0.3">
      <c r="A708" s="831" t="s">
        <v>3735</v>
      </c>
      <c r="B708" s="832" t="s">
        <v>3736</v>
      </c>
      <c r="C708" s="832" t="s">
        <v>586</v>
      </c>
      <c r="D708" s="832" t="s">
        <v>1740</v>
      </c>
      <c r="E708" s="832" t="s">
        <v>3737</v>
      </c>
      <c r="F708" s="832" t="s">
        <v>3879</v>
      </c>
      <c r="G708" s="832" t="s">
        <v>3745</v>
      </c>
      <c r="H708" s="849"/>
      <c r="I708" s="849"/>
      <c r="J708" s="832"/>
      <c r="K708" s="832"/>
      <c r="L708" s="849">
        <v>0.02</v>
      </c>
      <c r="M708" s="849">
        <v>1.08</v>
      </c>
      <c r="N708" s="832">
        <v>1</v>
      </c>
      <c r="O708" s="832">
        <v>54</v>
      </c>
      <c r="P708" s="849"/>
      <c r="Q708" s="849"/>
      <c r="R708" s="837"/>
      <c r="S708" s="850"/>
    </row>
    <row r="709" spans="1:19" ht="14.4" customHeight="1" x14ac:dyDescent="0.3">
      <c r="A709" s="831" t="s">
        <v>3735</v>
      </c>
      <c r="B709" s="832" t="s">
        <v>3736</v>
      </c>
      <c r="C709" s="832" t="s">
        <v>586</v>
      </c>
      <c r="D709" s="832" t="s">
        <v>1740</v>
      </c>
      <c r="E709" s="832" t="s">
        <v>3737</v>
      </c>
      <c r="F709" s="832" t="s">
        <v>3880</v>
      </c>
      <c r="G709" s="832" t="s">
        <v>1153</v>
      </c>
      <c r="H709" s="849"/>
      <c r="I709" s="849"/>
      <c r="J709" s="832"/>
      <c r="K709" s="832"/>
      <c r="L709" s="849">
        <v>1.42</v>
      </c>
      <c r="M709" s="849">
        <v>77.31</v>
      </c>
      <c r="N709" s="832">
        <v>1</v>
      </c>
      <c r="O709" s="832">
        <v>54.443661971830991</v>
      </c>
      <c r="P709" s="849">
        <v>1</v>
      </c>
      <c r="Q709" s="849">
        <v>54.45</v>
      </c>
      <c r="R709" s="837">
        <v>0.70430733410942958</v>
      </c>
      <c r="S709" s="850">
        <v>54.45</v>
      </c>
    </row>
    <row r="710" spans="1:19" ht="14.4" customHeight="1" x14ac:dyDescent="0.3">
      <c r="A710" s="831" t="s">
        <v>3735</v>
      </c>
      <c r="B710" s="832" t="s">
        <v>3736</v>
      </c>
      <c r="C710" s="832" t="s">
        <v>586</v>
      </c>
      <c r="D710" s="832" t="s">
        <v>1740</v>
      </c>
      <c r="E710" s="832" t="s">
        <v>3737</v>
      </c>
      <c r="F710" s="832" t="s">
        <v>3881</v>
      </c>
      <c r="G710" s="832" t="s">
        <v>1247</v>
      </c>
      <c r="H710" s="849"/>
      <c r="I710" s="849"/>
      <c r="J710" s="832"/>
      <c r="K710" s="832"/>
      <c r="L710" s="849"/>
      <c r="M710" s="849"/>
      <c r="N710" s="832"/>
      <c r="O710" s="832"/>
      <c r="P710" s="849">
        <v>0.2</v>
      </c>
      <c r="Q710" s="849">
        <v>13.87</v>
      </c>
      <c r="R710" s="837"/>
      <c r="S710" s="850">
        <v>69.349999999999994</v>
      </c>
    </row>
    <row r="711" spans="1:19" ht="14.4" customHeight="1" x14ac:dyDescent="0.3">
      <c r="A711" s="831" t="s">
        <v>3735</v>
      </c>
      <c r="B711" s="832" t="s">
        <v>3736</v>
      </c>
      <c r="C711" s="832" t="s">
        <v>586</v>
      </c>
      <c r="D711" s="832" t="s">
        <v>1740</v>
      </c>
      <c r="E711" s="832" t="s">
        <v>3753</v>
      </c>
      <c r="F711" s="832" t="s">
        <v>3756</v>
      </c>
      <c r="G711" s="832" t="s">
        <v>3757</v>
      </c>
      <c r="H711" s="849"/>
      <c r="I711" s="849"/>
      <c r="J711" s="832"/>
      <c r="K711" s="832"/>
      <c r="L711" s="849">
        <v>6</v>
      </c>
      <c r="M711" s="849">
        <v>882</v>
      </c>
      <c r="N711" s="832">
        <v>1</v>
      </c>
      <c r="O711" s="832">
        <v>147</v>
      </c>
      <c r="P711" s="849">
        <v>7</v>
      </c>
      <c r="Q711" s="849">
        <v>1029</v>
      </c>
      <c r="R711" s="837">
        <v>1.1666666666666667</v>
      </c>
      <c r="S711" s="850">
        <v>147</v>
      </c>
    </row>
    <row r="712" spans="1:19" ht="14.4" customHeight="1" x14ac:dyDescent="0.3">
      <c r="A712" s="831" t="s">
        <v>3735</v>
      </c>
      <c r="B712" s="832" t="s">
        <v>3736</v>
      </c>
      <c r="C712" s="832" t="s">
        <v>586</v>
      </c>
      <c r="D712" s="832" t="s">
        <v>1740</v>
      </c>
      <c r="E712" s="832" t="s">
        <v>3753</v>
      </c>
      <c r="F712" s="832" t="s">
        <v>3756</v>
      </c>
      <c r="G712" s="832" t="s">
        <v>3758</v>
      </c>
      <c r="H712" s="849"/>
      <c r="I712" s="849"/>
      <c r="J712" s="832"/>
      <c r="K712" s="832"/>
      <c r="L712" s="849">
        <v>2</v>
      </c>
      <c r="M712" s="849">
        <v>294</v>
      </c>
      <c r="N712" s="832">
        <v>1</v>
      </c>
      <c r="O712" s="832">
        <v>147</v>
      </c>
      <c r="P712" s="849">
        <v>8</v>
      </c>
      <c r="Q712" s="849">
        <v>1176</v>
      </c>
      <c r="R712" s="837">
        <v>4</v>
      </c>
      <c r="S712" s="850">
        <v>147</v>
      </c>
    </row>
    <row r="713" spans="1:19" ht="14.4" customHeight="1" x14ac:dyDescent="0.3">
      <c r="A713" s="831" t="s">
        <v>3735</v>
      </c>
      <c r="B713" s="832" t="s">
        <v>3736</v>
      </c>
      <c r="C713" s="832" t="s">
        <v>586</v>
      </c>
      <c r="D713" s="832" t="s">
        <v>1740</v>
      </c>
      <c r="E713" s="832" t="s">
        <v>3753</v>
      </c>
      <c r="F713" s="832" t="s">
        <v>3762</v>
      </c>
      <c r="G713" s="832" t="s">
        <v>3763</v>
      </c>
      <c r="H713" s="849"/>
      <c r="I713" s="849"/>
      <c r="J713" s="832"/>
      <c r="K713" s="832"/>
      <c r="L713" s="849">
        <v>11</v>
      </c>
      <c r="M713" s="849">
        <v>407</v>
      </c>
      <c r="N713" s="832">
        <v>1</v>
      </c>
      <c r="O713" s="832">
        <v>37</v>
      </c>
      <c r="P713" s="849">
        <v>1</v>
      </c>
      <c r="Q713" s="849">
        <v>37</v>
      </c>
      <c r="R713" s="837">
        <v>9.0909090909090912E-2</v>
      </c>
      <c r="S713" s="850">
        <v>37</v>
      </c>
    </row>
    <row r="714" spans="1:19" ht="14.4" customHeight="1" x14ac:dyDescent="0.3">
      <c r="A714" s="831" t="s">
        <v>3735</v>
      </c>
      <c r="B714" s="832" t="s">
        <v>3736</v>
      </c>
      <c r="C714" s="832" t="s">
        <v>586</v>
      </c>
      <c r="D714" s="832" t="s">
        <v>1740</v>
      </c>
      <c r="E714" s="832" t="s">
        <v>3753</v>
      </c>
      <c r="F714" s="832" t="s">
        <v>3762</v>
      </c>
      <c r="G714" s="832" t="s">
        <v>3764</v>
      </c>
      <c r="H714" s="849"/>
      <c r="I714" s="849"/>
      <c r="J714" s="832"/>
      <c r="K714" s="832"/>
      <c r="L714" s="849"/>
      <c r="M714" s="849"/>
      <c r="N714" s="832"/>
      <c r="O714" s="832"/>
      <c r="P714" s="849">
        <v>5</v>
      </c>
      <c r="Q714" s="849">
        <v>185</v>
      </c>
      <c r="R714" s="837"/>
      <c r="S714" s="850">
        <v>37</v>
      </c>
    </row>
    <row r="715" spans="1:19" ht="14.4" customHeight="1" x14ac:dyDescent="0.3">
      <c r="A715" s="831" t="s">
        <v>3735</v>
      </c>
      <c r="B715" s="832" t="s">
        <v>3736</v>
      </c>
      <c r="C715" s="832" t="s">
        <v>586</v>
      </c>
      <c r="D715" s="832" t="s">
        <v>1740</v>
      </c>
      <c r="E715" s="832" t="s">
        <v>3753</v>
      </c>
      <c r="F715" s="832" t="s">
        <v>3772</v>
      </c>
      <c r="G715" s="832" t="s">
        <v>3773</v>
      </c>
      <c r="H715" s="849"/>
      <c r="I715" s="849"/>
      <c r="J715" s="832"/>
      <c r="K715" s="832"/>
      <c r="L715" s="849">
        <v>3</v>
      </c>
      <c r="M715" s="849">
        <v>264</v>
      </c>
      <c r="N715" s="832">
        <v>1</v>
      </c>
      <c r="O715" s="832">
        <v>88</v>
      </c>
      <c r="P715" s="849">
        <v>16</v>
      </c>
      <c r="Q715" s="849">
        <v>1408</v>
      </c>
      <c r="R715" s="837">
        <v>5.333333333333333</v>
      </c>
      <c r="S715" s="850">
        <v>88</v>
      </c>
    </row>
    <row r="716" spans="1:19" ht="14.4" customHeight="1" x14ac:dyDescent="0.3">
      <c r="A716" s="831" t="s">
        <v>3735</v>
      </c>
      <c r="B716" s="832" t="s">
        <v>3736</v>
      </c>
      <c r="C716" s="832" t="s">
        <v>586</v>
      </c>
      <c r="D716" s="832" t="s">
        <v>1740</v>
      </c>
      <c r="E716" s="832" t="s">
        <v>3753</v>
      </c>
      <c r="F716" s="832" t="s">
        <v>3772</v>
      </c>
      <c r="G716" s="832" t="s">
        <v>3774</v>
      </c>
      <c r="H716" s="849"/>
      <c r="I716" s="849"/>
      <c r="J716" s="832"/>
      <c r="K716" s="832"/>
      <c r="L716" s="849"/>
      <c r="M716" s="849"/>
      <c r="N716" s="832"/>
      <c r="O716" s="832"/>
      <c r="P716" s="849">
        <v>1</v>
      </c>
      <c r="Q716" s="849">
        <v>88</v>
      </c>
      <c r="R716" s="837"/>
      <c r="S716" s="850">
        <v>88</v>
      </c>
    </row>
    <row r="717" spans="1:19" ht="14.4" customHeight="1" x14ac:dyDescent="0.3">
      <c r="A717" s="831" t="s">
        <v>3735</v>
      </c>
      <c r="B717" s="832" t="s">
        <v>3736</v>
      </c>
      <c r="C717" s="832" t="s">
        <v>586</v>
      </c>
      <c r="D717" s="832" t="s">
        <v>1740</v>
      </c>
      <c r="E717" s="832" t="s">
        <v>3753</v>
      </c>
      <c r="F717" s="832" t="s">
        <v>3775</v>
      </c>
      <c r="G717" s="832" t="s">
        <v>3776</v>
      </c>
      <c r="H717" s="849"/>
      <c r="I717" s="849"/>
      <c r="J717" s="832"/>
      <c r="K717" s="832"/>
      <c r="L717" s="849">
        <v>4</v>
      </c>
      <c r="M717" s="849">
        <v>2520</v>
      </c>
      <c r="N717" s="832">
        <v>1</v>
      </c>
      <c r="O717" s="832">
        <v>630</v>
      </c>
      <c r="P717" s="849">
        <v>18</v>
      </c>
      <c r="Q717" s="849">
        <v>11358</v>
      </c>
      <c r="R717" s="837">
        <v>4.5071428571428571</v>
      </c>
      <c r="S717" s="850">
        <v>631</v>
      </c>
    </row>
    <row r="718" spans="1:19" ht="14.4" customHeight="1" x14ac:dyDescent="0.3">
      <c r="A718" s="831" t="s">
        <v>3735</v>
      </c>
      <c r="B718" s="832" t="s">
        <v>3736</v>
      </c>
      <c r="C718" s="832" t="s">
        <v>586</v>
      </c>
      <c r="D718" s="832" t="s">
        <v>1740</v>
      </c>
      <c r="E718" s="832" t="s">
        <v>3753</v>
      </c>
      <c r="F718" s="832" t="s">
        <v>3775</v>
      </c>
      <c r="G718" s="832" t="s">
        <v>3777</v>
      </c>
      <c r="H718" s="849"/>
      <c r="I718" s="849"/>
      <c r="J718" s="832"/>
      <c r="K718" s="832"/>
      <c r="L718" s="849">
        <v>1</v>
      </c>
      <c r="M718" s="849">
        <v>630</v>
      </c>
      <c r="N718" s="832">
        <v>1</v>
      </c>
      <c r="O718" s="832">
        <v>630</v>
      </c>
      <c r="P718" s="849">
        <v>2</v>
      </c>
      <c r="Q718" s="849">
        <v>1262</v>
      </c>
      <c r="R718" s="837">
        <v>2.0031746031746032</v>
      </c>
      <c r="S718" s="850">
        <v>631</v>
      </c>
    </row>
    <row r="719" spans="1:19" ht="14.4" customHeight="1" x14ac:dyDescent="0.3">
      <c r="A719" s="831" t="s">
        <v>3735</v>
      </c>
      <c r="B719" s="832" t="s">
        <v>3736</v>
      </c>
      <c r="C719" s="832" t="s">
        <v>586</v>
      </c>
      <c r="D719" s="832" t="s">
        <v>1740</v>
      </c>
      <c r="E719" s="832" t="s">
        <v>3753</v>
      </c>
      <c r="F719" s="832" t="s">
        <v>3778</v>
      </c>
      <c r="G719" s="832" t="s">
        <v>3779</v>
      </c>
      <c r="H719" s="849"/>
      <c r="I719" s="849"/>
      <c r="J719" s="832"/>
      <c r="K719" s="832"/>
      <c r="L719" s="849">
        <v>5</v>
      </c>
      <c r="M719" s="849">
        <v>1960</v>
      </c>
      <c r="N719" s="832">
        <v>1</v>
      </c>
      <c r="O719" s="832">
        <v>392</v>
      </c>
      <c r="P719" s="849">
        <v>9</v>
      </c>
      <c r="Q719" s="849">
        <v>3537</v>
      </c>
      <c r="R719" s="837">
        <v>1.8045918367346938</v>
      </c>
      <c r="S719" s="850">
        <v>393</v>
      </c>
    </row>
    <row r="720" spans="1:19" ht="14.4" customHeight="1" x14ac:dyDescent="0.3">
      <c r="A720" s="831" t="s">
        <v>3735</v>
      </c>
      <c r="B720" s="832" t="s">
        <v>3736</v>
      </c>
      <c r="C720" s="832" t="s">
        <v>586</v>
      </c>
      <c r="D720" s="832" t="s">
        <v>1740</v>
      </c>
      <c r="E720" s="832" t="s">
        <v>3753</v>
      </c>
      <c r="F720" s="832" t="s">
        <v>3778</v>
      </c>
      <c r="G720" s="832" t="s">
        <v>3780</v>
      </c>
      <c r="H720" s="849"/>
      <c r="I720" s="849"/>
      <c r="J720" s="832"/>
      <c r="K720" s="832"/>
      <c r="L720" s="849">
        <v>5</v>
      </c>
      <c r="M720" s="849">
        <v>1960</v>
      </c>
      <c r="N720" s="832">
        <v>1</v>
      </c>
      <c r="O720" s="832">
        <v>392</v>
      </c>
      <c r="P720" s="849">
        <v>17</v>
      </c>
      <c r="Q720" s="849">
        <v>6681</v>
      </c>
      <c r="R720" s="837">
        <v>3.4086734693877552</v>
      </c>
      <c r="S720" s="850">
        <v>393</v>
      </c>
    </row>
    <row r="721" spans="1:19" ht="14.4" customHeight="1" x14ac:dyDescent="0.3">
      <c r="A721" s="831" t="s">
        <v>3735</v>
      </c>
      <c r="B721" s="832" t="s">
        <v>3736</v>
      </c>
      <c r="C721" s="832" t="s">
        <v>586</v>
      </c>
      <c r="D721" s="832" t="s">
        <v>1740</v>
      </c>
      <c r="E721" s="832" t="s">
        <v>3753</v>
      </c>
      <c r="F721" s="832" t="s">
        <v>3781</v>
      </c>
      <c r="G721" s="832" t="s">
        <v>3782</v>
      </c>
      <c r="H721" s="849"/>
      <c r="I721" s="849"/>
      <c r="J721" s="832"/>
      <c r="K721" s="832"/>
      <c r="L721" s="849">
        <v>35</v>
      </c>
      <c r="M721" s="849">
        <v>1365</v>
      </c>
      <c r="N721" s="832">
        <v>1</v>
      </c>
      <c r="O721" s="832">
        <v>39</v>
      </c>
      <c r="P721" s="849">
        <v>43</v>
      </c>
      <c r="Q721" s="849">
        <v>1677</v>
      </c>
      <c r="R721" s="837">
        <v>1.2285714285714286</v>
      </c>
      <c r="S721" s="850">
        <v>39</v>
      </c>
    </row>
    <row r="722" spans="1:19" ht="14.4" customHeight="1" x14ac:dyDescent="0.3">
      <c r="A722" s="831" t="s">
        <v>3735</v>
      </c>
      <c r="B722" s="832" t="s">
        <v>3736</v>
      </c>
      <c r="C722" s="832" t="s">
        <v>586</v>
      </c>
      <c r="D722" s="832" t="s">
        <v>1740</v>
      </c>
      <c r="E722" s="832" t="s">
        <v>3753</v>
      </c>
      <c r="F722" s="832" t="s">
        <v>3781</v>
      </c>
      <c r="G722" s="832" t="s">
        <v>3783</v>
      </c>
      <c r="H722" s="849"/>
      <c r="I722" s="849"/>
      <c r="J722" s="832"/>
      <c r="K722" s="832"/>
      <c r="L722" s="849">
        <v>24</v>
      </c>
      <c r="M722" s="849">
        <v>936</v>
      </c>
      <c r="N722" s="832">
        <v>1</v>
      </c>
      <c r="O722" s="832">
        <v>39</v>
      </c>
      <c r="P722" s="849">
        <v>65</v>
      </c>
      <c r="Q722" s="849">
        <v>2535</v>
      </c>
      <c r="R722" s="837">
        <v>2.7083333333333335</v>
      </c>
      <c r="S722" s="850">
        <v>39</v>
      </c>
    </row>
    <row r="723" spans="1:19" ht="14.4" customHeight="1" x14ac:dyDescent="0.3">
      <c r="A723" s="831" t="s">
        <v>3735</v>
      </c>
      <c r="B723" s="832" t="s">
        <v>3736</v>
      </c>
      <c r="C723" s="832" t="s">
        <v>586</v>
      </c>
      <c r="D723" s="832" t="s">
        <v>1740</v>
      </c>
      <c r="E723" s="832" t="s">
        <v>3753</v>
      </c>
      <c r="F723" s="832" t="s">
        <v>3884</v>
      </c>
      <c r="G723" s="832" t="s">
        <v>3885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17713</v>
      </c>
      <c r="R723" s="837"/>
      <c r="S723" s="850">
        <v>17713</v>
      </c>
    </row>
    <row r="724" spans="1:19" ht="14.4" customHeight="1" x14ac:dyDescent="0.3">
      <c r="A724" s="831" t="s">
        <v>3735</v>
      </c>
      <c r="B724" s="832" t="s">
        <v>3736</v>
      </c>
      <c r="C724" s="832" t="s">
        <v>586</v>
      </c>
      <c r="D724" s="832" t="s">
        <v>1740</v>
      </c>
      <c r="E724" s="832" t="s">
        <v>3753</v>
      </c>
      <c r="F724" s="832" t="s">
        <v>3784</v>
      </c>
      <c r="G724" s="832" t="s">
        <v>3785</v>
      </c>
      <c r="H724" s="849"/>
      <c r="I724" s="849"/>
      <c r="J724" s="832"/>
      <c r="K724" s="832"/>
      <c r="L724" s="849">
        <v>4</v>
      </c>
      <c r="M724" s="849">
        <v>17768</v>
      </c>
      <c r="N724" s="832">
        <v>1</v>
      </c>
      <c r="O724" s="832">
        <v>4442</v>
      </c>
      <c r="P724" s="849">
        <v>6</v>
      </c>
      <c r="Q724" s="849">
        <v>26652</v>
      </c>
      <c r="R724" s="837">
        <v>1.5</v>
      </c>
      <c r="S724" s="850">
        <v>4442</v>
      </c>
    </row>
    <row r="725" spans="1:19" ht="14.4" customHeight="1" x14ac:dyDescent="0.3">
      <c r="A725" s="831" t="s">
        <v>3735</v>
      </c>
      <c r="B725" s="832" t="s">
        <v>3736</v>
      </c>
      <c r="C725" s="832" t="s">
        <v>586</v>
      </c>
      <c r="D725" s="832" t="s">
        <v>1740</v>
      </c>
      <c r="E725" s="832" t="s">
        <v>3753</v>
      </c>
      <c r="F725" s="832" t="s">
        <v>3787</v>
      </c>
      <c r="G725" s="832" t="s">
        <v>3788</v>
      </c>
      <c r="H725" s="849"/>
      <c r="I725" s="849"/>
      <c r="J725" s="832"/>
      <c r="K725" s="832"/>
      <c r="L725" s="849">
        <v>1</v>
      </c>
      <c r="M725" s="849">
        <v>251</v>
      </c>
      <c r="N725" s="832">
        <v>1</v>
      </c>
      <c r="O725" s="832">
        <v>251</v>
      </c>
      <c r="P725" s="849">
        <v>13</v>
      </c>
      <c r="Q725" s="849">
        <v>3276</v>
      </c>
      <c r="R725" s="837">
        <v>13.05179282868526</v>
      </c>
      <c r="S725" s="850">
        <v>252</v>
      </c>
    </row>
    <row r="726" spans="1:19" ht="14.4" customHeight="1" x14ac:dyDescent="0.3">
      <c r="A726" s="831" t="s">
        <v>3735</v>
      </c>
      <c r="B726" s="832" t="s">
        <v>3736</v>
      </c>
      <c r="C726" s="832" t="s">
        <v>586</v>
      </c>
      <c r="D726" s="832" t="s">
        <v>1740</v>
      </c>
      <c r="E726" s="832" t="s">
        <v>3753</v>
      </c>
      <c r="F726" s="832" t="s">
        <v>3787</v>
      </c>
      <c r="G726" s="832" t="s">
        <v>3789</v>
      </c>
      <c r="H726" s="849"/>
      <c r="I726" s="849"/>
      <c r="J726" s="832"/>
      <c r="K726" s="832"/>
      <c r="L726" s="849">
        <v>5</v>
      </c>
      <c r="M726" s="849">
        <v>1255</v>
      </c>
      <c r="N726" s="832">
        <v>1</v>
      </c>
      <c r="O726" s="832">
        <v>251</v>
      </c>
      <c r="P726" s="849">
        <v>50</v>
      </c>
      <c r="Q726" s="849">
        <v>12600</v>
      </c>
      <c r="R726" s="837">
        <v>10.039840637450199</v>
      </c>
      <c r="S726" s="850">
        <v>252</v>
      </c>
    </row>
    <row r="727" spans="1:19" ht="14.4" customHeight="1" x14ac:dyDescent="0.3">
      <c r="A727" s="831" t="s">
        <v>3735</v>
      </c>
      <c r="B727" s="832" t="s">
        <v>3736</v>
      </c>
      <c r="C727" s="832" t="s">
        <v>586</v>
      </c>
      <c r="D727" s="832" t="s">
        <v>1740</v>
      </c>
      <c r="E727" s="832" t="s">
        <v>3753</v>
      </c>
      <c r="F727" s="832" t="s">
        <v>3790</v>
      </c>
      <c r="G727" s="832" t="s">
        <v>3791</v>
      </c>
      <c r="H727" s="849"/>
      <c r="I727" s="849"/>
      <c r="J727" s="832"/>
      <c r="K727" s="832"/>
      <c r="L727" s="849">
        <v>29</v>
      </c>
      <c r="M727" s="849">
        <v>3654</v>
      </c>
      <c r="N727" s="832">
        <v>1</v>
      </c>
      <c r="O727" s="832">
        <v>126</v>
      </c>
      <c r="P727" s="849">
        <v>31</v>
      </c>
      <c r="Q727" s="849">
        <v>3937</v>
      </c>
      <c r="R727" s="837">
        <v>1.0774493705528188</v>
      </c>
      <c r="S727" s="850">
        <v>127</v>
      </c>
    </row>
    <row r="728" spans="1:19" ht="14.4" customHeight="1" x14ac:dyDescent="0.3">
      <c r="A728" s="831" t="s">
        <v>3735</v>
      </c>
      <c r="B728" s="832" t="s">
        <v>3736</v>
      </c>
      <c r="C728" s="832" t="s">
        <v>586</v>
      </c>
      <c r="D728" s="832" t="s">
        <v>1740</v>
      </c>
      <c r="E728" s="832" t="s">
        <v>3753</v>
      </c>
      <c r="F728" s="832" t="s">
        <v>3790</v>
      </c>
      <c r="G728" s="832" t="s">
        <v>3792</v>
      </c>
      <c r="H728" s="849"/>
      <c r="I728" s="849"/>
      <c r="J728" s="832"/>
      <c r="K728" s="832"/>
      <c r="L728" s="849">
        <v>23</v>
      </c>
      <c r="M728" s="849">
        <v>2898</v>
      </c>
      <c r="N728" s="832">
        <v>1</v>
      </c>
      <c r="O728" s="832">
        <v>126</v>
      </c>
      <c r="P728" s="849">
        <v>1</v>
      </c>
      <c r="Q728" s="849">
        <v>127</v>
      </c>
      <c r="R728" s="837">
        <v>4.3823326432022087E-2</v>
      </c>
      <c r="S728" s="850">
        <v>127</v>
      </c>
    </row>
    <row r="729" spans="1:19" ht="14.4" customHeight="1" x14ac:dyDescent="0.3">
      <c r="A729" s="831" t="s">
        <v>3735</v>
      </c>
      <c r="B729" s="832" t="s">
        <v>3736</v>
      </c>
      <c r="C729" s="832" t="s">
        <v>586</v>
      </c>
      <c r="D729" s="832" t="s">
        <v>1740</v>
      </c>
      <c r="E729" s="832" t="s">
        <v>3753</v>
      </c>
      <c r="F729" s="832" t="s">
        <v>3808</v>
      </c>
      <c r="G729" s="832" t="s">
        <v>3809</v>
      </c>
      <c r="H729" s="849"/>
      <c r="I729" s="849"/>
      <c r="J729" s="832"/>
      <c r="K729" s="832"/>
      <c r="L729" s="849">
        <v>58</v>
      </c>
      <c r="M729" s="849">
        <v>1933.3400000000001</v>
      </c>
      <c r="N729" s="832">
        <v>1</v>
      </c>
      <c r="O729" s="832">
        <v>33.333448275862068</v>
      </c>
      <c r="P729" s="849">
        <v>95</v>
      </c>
      <c r="Q729" s="849">
        <v>3166.67</v>
      </c>
      <c r="R729" s="837">
        <v>1.6379271105961704</v>
      </c>
      <c r="S729" s="850">
        <v>33.333368421052633</v>
      </c>
    </row>
    <row r="730" spans="1:19" ht="14.4" customHeight="1" x14ac:dyDescent="0.3">
      <c r="A730" s="831" t="s">
        <v>3735</v>
      </c>
      <c r="B730" s="832" t="s">
        <v>3736</v>
      </c>
      <c r="C730" s="832" t="s">
        <v>586</v>
      </c>
      <c r="D730" s="832" t="s">
        <v>1740</v>
      </c>
      <c r="E730" s="832" t="s">
        <v>3753</v>
      </c>
      <c r="F730" s="832" t="s">
        <v>3811</v>
      </c>
      <c r="G730" s="832" t="s">
        <v>3812</v>
      </c>
      <c r="H730" s="849"/>
      <c r="I730" s="849"/>
      <c r="J730" s="832"/>
      <c r="K730" s="832"/>
      <c r="L730" s="849">
        <v>16</v>
      </c>
      <c r="M730" s="849">
        <v>15680</v>
      </c>
      <c r="N730" s="832">
        <v>1</v>
      </c>
      <c r="O730" s="832">
        <v>980</v>
      </c>
      <c r="P730" s="849">
        <v>23</v>
      </c>
      <c r="Q730" s="849">
        <v>22586</v>
      </c>
      <c r="R730" s="837">
        <v>1.4404336734693877</v>
      </c>
      <c r="S730" s="850">
        <v>982</v>
      </c>
    </row>
    <row r="731" spans="1:19" ht="14.4" customHeight="1" x14ac:dyDescent="0.3">
      <c r="A731" s="831" t="s">
        <v>3735</v>
      </c>
      <c r="B731" s="832" t="s">
        <v>3736</v>
      </c>
      <c r="C731" s="832" t="s">
        <v>586</v>
      </c>
      <c r="D731" s="832" t="s">
        <v>1740</v>
      </c>
      <c r="E731" s="832" t="s">
        <v>3753</v>
      </c>
      <c r="F731" s="832" t="s">
        <v>3811</v>
      </c>
      <c r="G731" s="832" t="s">
        <v>3813</v>
      </c>
      <c r="H731" s="849"/>
      <c r="I731" s="849"/>
      <c r="J731" s="832"/>
      <c r="K731" s="832"/>
      <c r="L731" s="849">
        <v>2</v>
      </c>
      <c r="M731" s="849">
        <v>1960</v>
      </c>
      <c r="N731" s="832">
        <v>1</v>
      </c>
      <c r="O731" s="832">
        <v>980</v>
      </c>
      <c r="P731" s="849"/>
      <c r="Q731" s="849"/>
      <c r="R731" s="837"/>
      <c r="S731" s="850"/>
    </row>
    <row r="732" spans="1:19" ht="14.4" customHeight="1" x14ac:dyDescent="0.3">
      <c r="A732" s="831" t="s">
        <v>3735</v>
      </c>
      <c r="B732" s="832" t="s">
        <v>3736</v>
      </c>
      <c r="C732" s="832" t="s">
        <v>586</v>
      </c>
      <c r="D732" s="832" t="s">
        <v>1740</v>
      </c>
      <c r="E732" s="832" t="s">
        <v>3753</v>
      </c>
      <c r="F732" s="832" t="s">
        <v>3814</v>
      </c>
      <c r="G732" s="832" t="s">
        <v>3815</v>
      </c>
      <c r="H732" s="849"/>
      <c r="I732" s="849"/>
      <c r="J732" s="832"/>
      <c r="K732" s="832"/>
      <c r="L732" s="849">
        <v>2</v>
      </c>
      <c r="M732" s="849">
        <v>344</v>
      </c>
      <c r="N732" s="832">
        <v>1</v>
      </c>
      <c r="O732" s="832">
        <v>172</v>
      </c>
      <c r="P732" s="849"/>
      <c r="Q732" s="849"/>
      <c r="R732" s="837"/>
      <c r="S732" s="850"/>
    </row>
    <row r="733" spans="1:19" ht="14.4" customHeight="1" x14ac:dyDescent="0.3">
      <c r="A733" s="831" t="s">
        <v>3735</v>
      </c>
      <c r="B733" s="832" t="s">
        <v>3736</v>
      </c>
      <c r="C733" s="832" t="s">
        <v>586</v>
      </c>
      <c r="D733" s="832" t="s">
        <v>1740</v>
      </c>
      <c r="E733" s="832" t="s">
        <v>3753</v>
      </c>
      <c r="F733" s="832" t="s">
        <v>3814</v>
      </c>
      <c r="G733" s="832" t="s">
        <v>3816</v>
      </c>
      <c r="H733" s="849"/>
      <c r="I733" s="849"/>
      <c r="J733" s="832"/>
      <c r="K733" s="832"/>
      <c r="L733" s="849">
        <v>16</v>
      </c>
      <c r="M733" s="849">
        <v>2752</v>
      </c>
      <c r="N733" s="832">
        <v>1</v>
      </c>
      <c r="O733" s="832">
        <v>172</v>
      </c>
      <c r="P733" s="849">
        <v>22</v>
      </c>
      <c r="Q733" s="849">
        <v>3784</v>
      </c>
      <c r="R733" s="837">
        <v>1.375</v>
      </c>
      <c r="S733" s="850">
        <v>172</v>
      </c>
    </row>
    <row r="734" spans="1:19" ht="14.4" customHeight="1" x14ac:dyDescent="0.3">
      <c r="A734" s="831" t="s">
        <v>3735</v>
      </c>
      <c r="B734" s="832" t="s">
        <v>3736</v>
      </c>
      <c r="C734" s="832" t="s">
        <v>586</v>
      </c>
      <c r="D734" s="832" t="s">
        <v>1740</v>
      </c>
      <c r="E734" s="832" t="s">
        <v>3753</v>
      </c>
      <c r="F734" s="832" t="s">
        <v>3833</v>
      </c>
      <c r="G734" s="832" t="s">
        <v>3834</v>
      </c>
      <c r="H734" s="849"/>
      <c r="I734" s="849"/>
      <c r="J734" s="832"/>
      <c r="K734" s="832"/>
      <c r="L734" s="849">
        <v>3</v>
      </c>
      <c r="M734" s="849">
        <v>2259</v>
      </c>
      <c r="N734" s="832">
        <v>1</v>
      </c>
      <c r="O734" s="832">
        <v>753</v>
      </c>
      <c r="P734" s="849">
        <v>4</v>
      </c>
      <c r="Q734" s="849">
        <v>3016</v>
      </c>
      <c r="R734" s="837">
        <v>1.33510402833112</v>
      </c>
      <c r="S734" s="850">
        <v>754</v>
      </c>
    </row>
    <row r="735" spans="1:19" ht="14.4" customHeight="1" x14ac:dyDescent="0.3">
      <c r="A735" s="831" t="s">
        <v>3735</v>
      </c>
      <c r="B735" s="832" t="s">
        <v>3736</v>
      </c>
      <c r="C735" s="832" t="s">
        <v>586</v>
      </c>
      <c r="D735" s="832" t="s">
        <v>1740</v>
      </c>
      <c r="E735" s="832" t="s">
        <v>3753</v>
      </c>
      <c r="F735" s="832" t="s">
        <v>3833</v>
      </c>
      <c r="G735" s="832" t="s">
        <v>3835</v>
      </c>
      <c r="H735" s="849"/>
      <c r="I735" s="849"/>
      <c r="J735" s="832"/>
      <c r="K735" s="832"/>
      <c r="L735" s="849">
        <v>1</v>
      </c>
      <c r="M735" s="849">
        <v>753</v>
      </c>
      <c r="N735" s="832">
        <v>1</v>
      </c>
      <c r="O735" s="832">
        <v>753</v>
      </c>
      <c r="P735" s="849">
        <v>1</v>
      </c>
      <c r="Q735" s="849">
        <v>754</v>
      </c>
      <c r="R735" s="837">
        <v>1.00132802124834</v>
      </c>
      <c r="S735" s="850">
        <v>754</v>
      </c>
    </row>
    <row r="736" spans="1:19" ht="14.4" customHeight="1" x14ac:dyDescent="0.3">
      <c r="A736" s="831" t="s">
        <v>3735</v>
      </c>
      <c r="B736" s="832" t="s">
        <v>3736</v>
      </c>
      <c r="C736" s="832" t="s">
        <v>586</v>
      </c>
      <c r="D736" s="832" t="s">
        <v>1740</v>
      </c>
      <c r="E736" s="832" t="s">
        <v>3753</v>
      </c>
      <c r="F736" s="832" t="s">
        <v>3841</v>
      </c>
      <c r="G736" s="832" t="s">
        <v>3842</v>
      </c>
      <c r="H736" s="849"/>
      <c r="I736" s="849"/>
      <c r="J736" s="832"/>
      <c r="K736" s="832"/>
      <c r="L736" s="849">
        <v>1</v>
      </c>
      <c r="M736" s="849">
        <v>59</v>
      </c>
      <c r="N736" s="832">
        <v>1</v>
      </c>
      <c r="O736" s="832">
        <v>59</v>
      </c>
      <c r="P736" s="849"/>
      <c r="Q736" s="849"/>
      <c r="R736" s="837"/>
      <c r="S736" s="850"/>
    </row>
    <row r="737" spans="1:19" ht="14.4" customHeight="1" x14ac:dyDescent="0.3">
      <c r="A737" s="831" t="s">
        <v>3735</v>
      </c>
      <c r="B737" s="832" t="s">
        <v>3736</v>
      </c>
      <c r="C737" s="832" t="s">
        <v>586</v>
      </c>
      <c r="D737" s="832" t="s">
        <v>1749</v>
      </c>
      <c r="E737" s="832" t="s">
        <v>3737</v>
      </c>
      <c r="F737" s="832" t="s">
        <v>3744</v>
      </c>
      <c r="G737" s="832" t="s">
        <v>3745</v>
      </c>
      <c r="H737" s="849"/>
      <c r="I737" s="849"/>
      <c r="J737" s="832"/>
      <c r="K737" s="832"/>
      <c r="L737" s="849"/>
      <c r="M737" s="849"/>
      <c r="N737" s="832"/>
      <c r="O737" s="832"/>
      <c r="P737" s="849">
        <v>0.4</v>
      </c>
      <c r="Q737" s="849">
        <v>21.78</v>
      </c>
      <c r="R737" s="837"/>
      <c r="S737" s="850">
        <v>54.45</v>
      </c>
    </row>
    <row r="738" spans="1:19" ht="14.4" customHeight="1" x14ac:dyDescent="0.3">
      <c r="A738" s="831" t="s">
        <v>3735</v>
      </c>
      <c r="B738" s="832" t="s">
        <v>3736</v>
      </c>
      <c r="C738" s="832" t="s">
        <v>586</v>
      </c>
      <c r="D738" s="832" t="s">
        <v>1749</v>
      </c>
      <c r="E738" s="832" t="s">
        <v>3737</v>
      </c>
      <c r="F738" s="832" t="s">
        <v>3746</v>
      </c>
      <c r="G738" s="832" t="s">
        <v>1247</v>
      </c>
      <c r="H738" s="849"/>
      <c r="I738" s="849"/>
      <c r="J738" s="832"/>
      <c r="K738" s="832"/>
      <c r="L738" s="849"/>
      <c r="M738" s="849"/>
      <c r="N738" s="832"/>
      <c r="O738" s="832"/>
      <c r="P738" s="849">
        <v>0.4</v>
      </c>
      <c r="Q738" s="849">
        <v>27.74</v>
      </c>
      <c r="R738" s="837"/>
      <c r="S738" s="850">
        <v>69.349999999999994</v>
      </c>
    </row>
    <row r="739" spans="1:19" ht="14.4" customHeight="1" x14ac:dyDescent="0.3">
      <c r="A739" s="831" t="s">
        <v>3735</v>
      </c>
      <c r="B739" s="832" t="s">
        <v>3736</v>
      </c>
      <c r="C739" s="832" t="s">
        <v>586</v>
      </c>
      <c r="D739" s="832" t="s">
        <v>1749</v>
      </c>
      <c r="E739" s="832" t="s">
        <v>3753</v>
      </c>
      <c r="F739" s="832" t="s">
        <v>3778</v>
      </c>
      <c r="G739" s="832" t="s">
        <v>3779</v>
      </c>
      <c r="H739" s="849"/>
      <c r="I739" s="849"/>
      <c r="J739" s="832"/>
      <c r="K739" s="832"/>
      <c r="L739" s="849"/>
      <c r="M739" s="849"/>
      <c r="N739" s="832"/>
      <c r="O739" s="832"/>
      <c r="P739" s="849">
        <v>1</v>
      </c>
      <c r="Q739" s="849">
        <v>393</v>
      </c>
      <c r="R739" s="837"/>
      <c r="S739" s="850">
        <v>393</v>
      </c>
    </row>
    <row r="740" spans="1:19" ht="14.4" customHeight="1" x14ac:dyDescent="0.3">
      <c r="A740" s="831" t="s">
        <v>3735</v>
      </c>
      <c r="B740" s="832" t="s">
        <v>3736</v>
      </c>
      <c r="C740" s="832" t="s">
        <v>586</v>
      </c>
      <c r="D740" s="832" t="s">
        <v>1749</v>
      </c>
      <c r="E740" s="832" t="s">
        <v>3753</v>
      </c>
      <c r="F740" s="832" t="s">
        <v>3781</v>
      </c>
      <c r="G740" s="832" t="s">
        <v>3782</v>
      </c>
      <c r="H740" s="849"/>
      <c r="I740" s="849"/>
      <c r="J740" s="832"/>
      <c r="K740" s="832"/>
      <c r="L740" s="849"/>
      <c r="M740" s="849"/>
      <c r="N740" s="832"/>
      <c r="O740" s="832"/>
      <c r="P740" s="849">
        <v>4</v>
      </c>
      <c r="Q740" s="849">
        <v>156</v>
      </c>
      <c r="R740" s="837"/>
      <c r="S740" s="850">
        <v>39</v>
      </c>
    </row>
    <row r="741" spans="1:19" ht="14.4" customHeight="1" x14ac:dyDescent="0.3">
      <c r="A741" s="831" t="s">
        <v>3735</v>
      </c>
      <c r="B741" s="832" t="s">
        <v>3736</v>
      </c>
      <c r="C741" s="832" t="s">
        <v>586</v>
      </c>
      <c r="D741" s="832" t="s">
        <v>1749</v>
      </c>
      <c r="E741" s="832" t="s">
        <v>3753</v>
      </c>
      <c r="F741" s="832" t="s">
        <v>3787</v>
      </c>
      <c r="G741" s="832" t="s">
        <v>3788</v>
      </c>
      <c r="H741" s="849"/>
      <c r="I741" s="849"/>
      <c r="J741" s="832"/>
      <c r="K741" s="832"/>
      <c r="L741" s="849"/>
      <c r="M741" s="849"/>
      <c r="N741" s="832"/>
      <c r="O741" s="832"/>
      <c r="P741" s="849">
        <v>1</v>
      </c>
      <c r="Q741" s="849">
        <v>252</v>
      </c>
      <c r="R741" s="837"/>
      <c r="S741" s="850">
        <v>252</v>
      </c>
    </row>
    <row r="742" spans="1:19" ht="14.4" customHeight="1" x14ac:dyDescent="0.3">
      <c r="A742" s="831" t="s">
        <v>3735</v>
      </c>
      <c r="B742" s="832" t="s">
        <v>3736</v>
      </c>
      <c r="C742" s="832" t="s">
        <v>586</v>
      </c>
      <c r="D742" s="832" t="s">
        <v>1749</v>
      </c>
      <c r="E742" s="832" t="s">
        <v>3753</v>
      </c>
      <c r="F742" s="832" t="s">
        <v>3790</v>
      </c>
      <c r="G742" s="832" t="s">
        <v>3791</v>
      </c>
      <c r="H742" s="849"/>
      <c r="I742" s="849"/>
      <c r="J742" s="832"/>
      <c r="K742" s="832"/>
      <c r="L742" s="849"/>
      <c r="M742" s="849"/>
      <c r="N742" s="832"/>
      <c r="O742" s="832"/>
      <c r="P742" s="849">
        <v>3</v>
      </c>
      <c r="Q742" s="849">
        <v>381</v>
      </c>
      <c r="R742" s="837"/>
      <c r="S742" s="850">
        <v>127</v>
      </c>
    </row>
    <row r="743" spans="1:19" ht="14.4" customHeight="1" x14ac:dyDescent="0.3">
      <c r="A743" s="831" t="s">
        <v>3735</v>
      </c>
      <c r="B743" s="832" t="s">
        <v>3736</v>
      </c>
      <c r="C743" s="832" t="s">
        <v>586</v>
      </c>
      <c r="D743" s="832" t="s">
        <v>1749</v>
      </c>
      <c r="E743" s="832" t="s">
        <v>3753</v>
      </c>
      <c r="F743" s="832" t="s">
        <v>3808</v>
      </c>
      <c r="G743" s="832" t="s">
        <v>3809</v>
      </c>
      <c r="H743" s="849"/>
      <c r="I743" s="849"/>
      <c r="J743" s="832"/>
      <c r="K743" s="832"/>
      <c r="L743" s="849"/>
      <c r="M743" s="849"/>
      <c r="N743" s="832"/>
      <c r="O743" s="832"/>
      <c r="P743" s="849">
        <v>4</v>
      </c>
      <c r="Q743" s="849">
        <v>133.32999999999998</v>
      </c>
      <c r="R743" s="837"/>
      <c r="S743" s="850">
        <v>33.332499999999996</v>
      </c>
    </row>
    <row r="744" spans="1:19" ht="14.4" customHeight="1" x14ac:dyDescent="0.3">
      <c r="A744" s="831" t="s">
        <v>3735</v>
      </c>
      <c r="B744" s="832" t="s">
        <v>3736</v>
      </c>
      <c r="C744" s="832" t="s">
        <v>586</v>
      </c>
      <c r="D744" s="832" t="s">
        <v>1749</v>
      </c>
      <c r="E744" s="832" t="s">
        <v>3753</v>
      </c>
      <c r="F744" s="832" t="s">
        <v>3811</v>
      </c>
      <c r="G744" s="832" t="s">
        <v>3812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982</v>
      </c>
      <c r="R744" s="837"/>
      <c r="S744" s="850">
        <v>982</v>
      </c>
    </row>
    <row r="745" spans="1:19" ht="14.4" customHeight="1" x14ac:dyDescent="0.3">
      <c r="A745" s="831" t="s">
        <v>3735</v>
      </c>
      <c r="B745" s="832" t="s">
        <v>3736</v>
      </c>
      <c r="C745" s="832" t="s">
        <v>586</v>
      </c>
      <c r="D745" s="832" t="s">
        <v>1749</v>
      </c>
      <c r="E745" s="832" t="s">
        <v>3753</v>
      </c>
      <c r="F745" s="832" t="s">
        <v>3814</v>
      </c>
      <c r="G745" s="832" t="s">
        <v>3816</v>
      </c>
      <c r="H745" s="849"/>
      <c r="I745" s="849"/>
      <c r="J745" s="832"/>
      <c r="K745" s="832"/>
      <c r="L745" s="849"/>
      <c r="M745" s="849"/>
      <c r="N745" s="832"/>
      <c r="O745" s="832"/>
      <c r="P745" s="849">
        <v>1</v>
      </c>
      <c r="Q745" s="849">
        <v>172</v>
      </c>
      <c r="R745" s="837"/>
      <c r="S745" s="850">
        <v>172</v>
      </c>
    </row>
    <row r="746" spans="1:19" ht="14.4" customHeight="1" x14ac:dyDescent="0.3">
      <c r="A746" s="831" t="s">
        <v>3735</v>
      </c>
      <c r="B746" s="832" t="s">
        <v>3736</v>
      </c>
      <c r="C746" s="832" t="s">
        <v>586</v>
      </c>
      <c r="D746" s="832" t="s">
        <v>1749</v>
      </c>
      <c r="E746" s="832" t="s">
        <v>3753</v>
      </c>
      <c r="F746" s="832" t="s">
        <v>3833</v>
      </c>
      <c r="G746" s="832" t="s">
        <v>3834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754</v>
      </c>
      <c r="R746" s="837"/>
      <c r="S746" s="850">
        <v>754</v>
      </c>
    </row>
    <row r="747" spans="1:19" ht="14.4" customHeight="1" x14ac:dyDescent="0.3">
      <c r="A747" s="831" t="s">
        <v>3735</v>
      </c>
      <c r="B747" s="832" t="s">
        <v>3894</v>
      </c>
      <c r="C747" s="832" t="s">
        <v>577</v>
      </c>
      <c r="D747" s="832" t="s">
        <v>3714</v>
      </c>
      <c r="E747" s="832" t="s">
        <v>3753</v>
      </c>
      <c r="F747" s="832" t="s">
        <v>3900</v>
      </c>
      <c r="G747" s="832" t="s">
        <v>3901</v>
      </c>
      <c r="H747" s="849">
        <v>5</v>
      </c>
      <c r="I747" s="849">
        <v>580</v>
      </c>
      <c r="J747" s="832">
        <v>1.25</v>
      </c>
      <c r="K747" s="832">
        <v>116</v>
      </c>
      <c r="L747" s="849">
        <v>4</v>
      </c>
      <c r="M747" s="849">
        <v>464</v>
      </c>
      <c r="N747" s="832">
        <v>1</v>
      </c>
      <c r="O747" s="832">
        <v>116</v>
      </c>
      <c r="P747" s="849">
        <v>2</v>
      </c>
      <c r="Q747" s="849">
        <v>232</v>
      </c>
      <c r="R747" s="837">
        <v>0.5</v>
      </c>
      <c r="S747" s="850">
        <v>116</v>
      </c>
    </row>
    <row r="748" spans="1:19" ht="14.4" customHeight="1" x14ac:dyDescent="0.3">
      <c r="A748" s="831" t="s">
        <v>3735</v>
      </c>
      <c r="B748" s="832" t="s">
        <v>3894</v>
      </c>
      <c r="C748" s="832" t="s">
        <v>577</v>
      </c>
      <c r="D748" s="832" t="s">
        <v>3714</v>
      </c>
      <c r="E748" s="832" t="s">
        <v>3753</v>
      </c>
      <c r="F748" s="832" t="s">
        <v>3900</v>
      </c>
      <c r="G748" s="832" t="s">
        <v>3902</v>
      </c>
      <c r="H748" s="849">
        <v>1</v>
      </c>
      <c r="I748" s="849">
        <v>116</v>
      </c>
      <c r="J748" s="832">
        <v>0.5</v>
      </c>
      <c r="K748" s="832">
        <v>116</v>
      </c>
      <c r="L748" s="849">
        <v>2</v>
      </c>
      <c r="M748" s="849">
        <v>232</v>
      </c>
      <c r="N748" s="832">
        <v>1</v>
      </c>
      <c r="O748" s="832">
        <v>116</v>
      </c>
      <c r="P748" s="849"/>
      <c r="Q748" s="849"/>
      <c r="R748" s="837"/>
      <c r="S748" s="850"/>
    </row>
    <row r="749" spans="1:19" ht="14.4" customHeight="1" x14ac:dyDescent="0.3">
      <c r="A749" s="831" t="s">
        <v>3735</v>
      </c>
      <c r="B749" s="832" t="s">
        <v>3894</v>
      </c>
      <c r="C749" s="832" t="s">
        <v>577</v>
      </c>
      <c r="D749" s="832" t="s">
        <v>1720</v>
      </c>
      <c r="E749" s="832" t="s">
        <v>3753</v>
      </c>
      <c r="F749" s="832" t="s">
        <v>3895</v>
      </c>
      <c r="G749" s="832" t="s">
        <v>3896</v>
      </c>
      <c r="H749" s="849"/>
      <c r="I749" s="849"/>
      <c r="J749" s="832"/>
      <c r="K749" s="832"/>
      <c r="L749" s="849"/>
      <c r="M749" s="849"/>
      <c r="N749" s="832"/>
      <c r="O749" s="832"/>
      <c r="P749" s="849">
        <v>5</v>
      </c>
      <c r="Q749" s="849">
        <v>1260</v>
      </c>
      <c r="R749" s="837"/>
      <c r="S749" s="850">
        <v>252</v>
      </c>
    </row>
    <row r="750" spans="1:19" ht="14.4" customHeight="1" x14ac:dyDescent="0.3">
      <c r="A750" s="831" t="s">
        <v>3735</v>
      </c>
      <c r="B750" s="832" t="s">
        <v>3894</v>
      </c>
      <c r="C750" s="832" t="s">
        <v>577</v>
      </c>
      <c r="D750" s="832" t="s">
        <v>1720</v>
      </c>
      <c r="E750" s="832" t="s">
        <v>3753</v>
      </c>
      <c r="F750" s="832" t="s">
        <v>3900</v>
      </c>
      <c r="G750" s="832" t="s">
        <v>3901</v>
      </c>
      <c r="H750" s="849"/>
      <c r="I750" s="849"/>
      <c r="J750" s="832"/>
      <c r="K750" s="832"/>
      <c r="L750" s="849"/>
      <c r="M750" s="849"/>
      <c r="N750" s="832"/>
      <c r="O750" s="832"/>
      <c r="P750" s="849">
        <v>3</v>
      </c>
      <c r="Q750" s="849">
        <v>348</v>
      </c>
      <c r="R750" s="837"/>
      <c r="S750" s="850">
        <v>116</v>
      </c>
    </row>
    <row r="751" spans="1:19" ht="14.4" customHeight="1" x14ac:dyDescent="0.3">
      <c r="A751" s="831" t="s">
        <v>3735</v>
      </c>
      <c r="B751" s="832" t="s">
        <v>3894</v>
      </c>
      <c r="C751" s="832" t="s">
        <v>577</v>
      </c>
      <c r="D751" s="832" t="s">
        <v>1730</v>
      </c>
      <c r="E751" s="832" t="s">
        <v>3753</v>
      </c>
      <c r="F751" s="832" t="s">
        <v>3895</v>
      </c>
      <c r="G751" s="832" t="s">
        <v>3896</v>
      </c>
      <c r="H751" s="849">
        <v>53</v>
      </c>
      <c r="I751" s="849">
        <v>13303</v>
      </c>
      <c r="J751" s="832">
        <v>1.2045454545454546</v>
      </c>
      <c r="K751" s="832">
        <v>251</v>
      </c>
      <c r="L751" s="849">
        <v>44</v>
      </c>
      <c r="M751" s="849">
        <v>11044</v>
      </c>
      <c r="N751" s="832">
        <v>1</v>
      </c>
      <c r="O751" s="832">
        <v>251</v>
      </c>
      <c r="P751" s="849">
        <v>48</v>
      </c>
      <c r="Q751" s="849">
        <v>12096</v>
      </c>
      <c r="R751" s="837">
        <v>1.0952553422672944</v>
      </c>
      <c r="S751" s="850">
        <v>252</v>
      </c>
    </row>
    <row r="752" spans="1:19" ht="14.4" customHeight="1" x14ac:dyDescent="0.3">
      <c r="A752" s="831" t="s">
        <v>3735</v>
      </c>
      <c r="B752" s="832" t="s">
        <v>3894</v>
      </c>
      <c r="C752" s="832" t="s">
        <v>577</v>
      </c>
      <c r="D752" s="832" t="s">
        <v>1730</v>
      </c>
      <c r="E752" s="832" t="s">
        <v>3753</v>
      </c>
      <c r="F752" s="832" t="s">
        <v>3895</v>
      </c>
      <c r="G752" s="832" t="s">
        <v>3897</v>
      </c>
      <c r="H752" s="849">
        <v>68</v>
      </c>
      <c r="I752" s="849">
        <v>17068</v>
      </c>
      <c r="J752" s="832">
        <v>1.4166666666666667</v>
      </c>
      <c r="K752" s="832">
        <v>251</v>
      </c>
      <c r="L752" s="849">
        <v>48</v>
      </c>
      <c r="M752" s="849">
        <v>12048</v>
      </c>
      <c r="N752" s="832">
        <v>1</v>
      </c>
      <c r="O752" s="832">
        <v>251</v>
      </c>
      <c r="P752" s="849">
        <v>53</v>
      </c>
      <c r="Q752" s="849">
        <v>13356</v>
      </c>
      <c r="R752" s="837">
        <v>1.1085657370517927</v>
      </c>
      <c r="S752" s="850">
        <v>252</v>
      </c>
    </row>
    <row r="753" spans="1:19" ht="14.4" customHeight="1" x14ac:dyDescent="0.3">
      <c r="A753" s="831" t="s">
        <v>3735</v>
      </c>
      <c r="B753" s="832" t="s">
        <v>3894</v>
      </c>
      <c r="C753" s="832" t="s">
        <v>577</v>
      </c>
      <c r="D753" s="832" t="s">
        <v>1730</v>
      </c>
      <c r="E753" s="832" t="s">
        <v>3753</v>
      </c>
      <c r="F753" s="832" t="s">
        <v>3808</v>
      </c>
      <c r="G753" s="832" t="s">
        <v>3809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33.33</v>
      </c>
      <c r="R753" s="837"/>
      <c r="S753" s="850">
        <v>33.33</v>
      </c>
    </row>
    <row r="754" spans="1:19" ht="14.4" customHeight="1" x14ac:dyDescent="0.3">
      <c r="A754" s="831" t="s">
        <v>3735</v>
      </c>
      <c r="B754" s="832" t="s">
        <v>3894</v>
      </c>
      <c r="C754" s="832" t="s">
        <v>577</v>
      </c>
      <c r="D754" s="832" t="s">
        <v>1730</v>
      </c>
      <c r="E754" s="832" t="s">
        <v>3753</v>
      </c>
      <c r="F754" s="832" t="s">
        <v>3808</v>
      </c>
      <c r="G754" s="832" t="s">
        <v>3810</v>
      </c>
      <c r="H754" s="849">
        <v>1</v>
      </c>
      <c r="I754" s="849">
        <v>33.33</v>
      </c>
      <c r="J754" s="832">
        <v>1</v>
      </c>
      <c r="K754" s="832">
        <v>33.33</v>
      </c>
      <c r="L754" s="849">
        <v>1</v>
      </c>
      <c r="M754" s="849">
        <v>33.33</v>
      </c>
      <c r="N754" s="832">
        <v>1</v>
      </c>
      <c r="O754" s="832">
        <v>33.33</v>
      </c>
      <c r="P754" s="849"/>
      <c r="Q754" s="849"/>
      <c r="R754" s="837"/>
      <c r="S754" s="850"/>
    </row>
    <row r="755" spans="1:19" ht="14.4" customHeight="1" x14ac:dyDescent="0.3">
      <c r="A755" s="831" t="s">
        <v>3735</v>
      </c>
      <c r="B755" s="832" t="s">
        <v>3894</v>
      </c>
      <c r="C755" s="832" t="s">
        <v>577</v>
      </c>
      <c r="D755" s="832" t="s">
        <v>1730</v>
      </c>
      <c r="E755" s="832" t="s">
        <v>3753</v>
      </c>
      <c r="F755" s="832" t="s">
        <v>3900</v>
      </c>
      <c r="G755" s="832" t="s">
        <v>3901</v>
      </c>
      <c r="H755" s="849">
        <v>38</v>
      </c>
      <c r="I755" s="849">
        <v>4408</v>
      </c>
      <c r="J755" s="832">
        <v>1.4615384615384615</v>
      </c>
      <c r="K755" s="832">
        <v>116</v>
      </c>
      <c r="L755" s="849">
        <v>26</v>
      </c>
      <c r="M755" s="849">
        <v>3016</v>
      </c>
      <c r="N755" s="832">
        <v>1</v>
      </c>
      <c r="O755" s="832">
        <v>116</v>
      </c>
      <c r="P755" s="849">
        <v>36</v>
      </c>
      <c r="Q755" s="849">
        <v>4176</v>
      </c>
      <c r="R755" s="837">
        <v>1.3846153846153846</v>
      </c>
      <c r="S755" s="850">
        <v>116</v>
      </c>
    </row>
    <row r="756" spans="1:19" ht="14.4" customHeight="1" x14ac:dyDescent="0.3">
      <c r="A756" s="831" t="s">
        <v>3735</v>
      </c>
      <c r="B756" s="832" t="s">
        <v>3894</v>
      </c>
      <c r="C756" s="832" t="s">
        <v>577</v>
      </c>
      <c r="D756" s="832" t="s">
        <v>1730</v>
      </c>
      <c r="E756" s="832" t="s">
        <v>3753</v>
      </c>
      <c r="F756" s="832" t="s">
        <v>3900</v>
      </c>
      <c r="G756" s="832" t="s">
        <v>3902</v>
      </c>
      <c r="H756" s="849">
        <v>44</v>
      </c>
      <c r="I756" s="849">
        <v>5104</v>
      </c>
      <c r="J756" s="832">
        <v>1.6923076923076923</v>
      </c>
      <c r="K756" s="832">
        <v>116</v>
      </c>
      <c r="L756" s="849">
        <v>26</v>
      </c>
      <c r="M756" s="849">
        <v>3016</v>
      </c>
      <c r="N756" s="832">
        <v>1</v>
      </c>
      <c r="O756" s="832">
        <v>116</v>
      </c>
      <c r="P756" s="849">
        <v>39</v>
      </c>
      <c r="Q756" s="849">
        <v>4524</v>
      </c>
      <c r="R756" s="837">
        <v>1.5</v>
      </c>
      <c r="S756" s="850">
        <v>116</v>
      </c>
    </row>
    <row r="757" spans="1:19" ht="14.4" customHeight="1" x14ac:dyDescent="0.3">
      <c r="A757" s="831" t="s">
        <v>3735</v>
      </c>
      <c r="B757" s="832" t="s">
        <v>3894</v>
      </c>
      <c r="C757" s="832" t="s">
        <v>577</v>
      </c>
      <c r="D757" s="832" t="s">
        <v>1734</v>
      </c>
      <c r="E757" s="832" t="s">
        <v>3753</v>
      </c>
      <c r="F757" s="832" t="s">
        <v>3895</v>
      </c>
      <c r="G757" s="832" t="s">
        <v>3896</v>
      </c>
      <c r="H757" s="849">
        <v>49</v>
      </c>
      <c r="I757" s="849">
        <v>12299</v>
      </c>
      <c r="J757" s="832">
        <v>0.98</v>
      </c>
      <c r="K757" s="832">
        <v>251</v>
      </c>
      <c r="L757" s="849">
        <v>50</v>
      </c>
      <c r="M757" s="849">
        <v>12550</v>
      </c>
      <c r="N757" s="832">
        <v>1</v>
      </c>
      <c r="O757" s="832">
        <v>251</v>
      </c>
      <c r="P757" s="849">
        <v>39</v>
      </c>
      <c r="Q757" s="849">
        <v>9828</v>
      </c>
      <c r="R757" s="837">
        <v>0.7831075697211155</v>
      </c>
      <c r="S757" s="850">
        <v>252</v>
      </c>
    </row>
    <row r="758" spans="1:19" ht="14.4" customHeight="1" x14ac:dyDescent="0.3">
      <c r="A758" s="831" t="s">
        <v>3735</v>
      </c>
      <c r="B758" s="832" t="s">
        <v>3894</v>
      </c>
      <c r="C758" s="832" t="s">
        <v>577</v>
      </c>
      <c r="D758" s="832" t="s">
        <v>1734</v>
      </c>
      <c r="E758" s="832" t="s">
        <v>3753</v>
      </c>
      <c r="F758" s="832" t="s">
        <v>3895</v>
      </c>
      <c r="G758" s="832" t="s">
        <v>3897</v>
      </c>
      <c r="H758" s="849">
        <v>38</v>
      </c>
      <c r="I758" s="849">
        <v>9538</v>
      </c>
      <c r="J758" s="832">
        <v>0.70370370370370372</v>
      </c>
      <c r="K758" s="832">
        <v>251</v>
      </c>
      <c r="L758" s="849">
        <v>54</v>
      </c>
      <c r="M758" s="849">
        <v>13554</v>
      </c>
      <c r="N758" s="832">
        <v>1</v>
      </c>
      <c r="O758" s="832">
        <v>251</v>
      </c>
      <c r="P758" s="849">
        <v>52</v>
      </c>
      <c r="Q758" s="849">
        <v>13104</v>
      </c>
      <c r="R758" s="837">
        <v>0.96679946879150069</v>
      </c>
      <c r="S758" s="850">
        <v>252</v>
      </c>
    </row>
    <row r="759" spans="1:19" ht="14.4" customHeight="1" x14ac:dyDescent="0.3">
      <c r="A759" s="831" t="s">
        <v>3735</v>
      </c>
      <c r="B759" s="832" t="s">
        <v>3894</v>
      </c>
      <c r="C759" s="832" t="s">
        <v>577</v>
      </c>
      <c r="D759" s="832" t="s">
        <v>1734</v>
      </c>
      <c r="E759" s="832" t="s">
        <v>3753</v>
      </c>
      <c r="F759" s="832" t="s">
        <v>3898</v>
      </c>
      <c r="G759" s="832" t="s">
        <v>3899</v>
      </c>
      <c r="H759" s="849"/>
      <c r="I759" s="849"/>
      <c r="J759" s="832"/>
      <c r="K759" s="832"/>
      <c r="L759" s="849"/>
      <c r="M759" s="849"/>
      <c r="N759" s="832"/>
      <c r="O759" s="832"/>
      <c r="P759" s="849">
        <v>1</v>
      </c>
      <c r="Q759" s="849">
        <v>127</v>
      </c>
      <c r="R759" s="837"/>
      <c r="S759" s="850">
        <v>127</v>
      </c>
    </row>
    <row r="760" spans="1:19" ht="14.4" customHeight="1" x14ac:dyDescent="0.3">
      <c r="A760" s="831" t="s">
        <v>3735</v>
      </c>
      <c r="B760" s="832" t="s">
        <v>3894</v>
      </c>
      <c r="C760" s="832" t="s">
        <v>577</v>
      </c>
      <c r="D760" s="832" t="s">
        <v>1734</v>
      </c>
      <c r="E760" s="832" t="s">
        <v>3753</v>
      </c>
      <c r="F760" s="832" t="s">
        <v>3808</v>
      </c>
      <c r="G760" s="832" t="s">
        <v>3809</v>
      </c>
      <c r="H760" s="849">
        <v>1</v>
      </c>
      <c r="I760" s="849">
        <v>33.33</v>
      </c>
      <c r="J760" s="832">
        <v>0.24998124953123829</v>
      </c>
      <c r="K760" s="832">
        <v>33.33</v>
      </c>
      <c r="L760" s="849">
        <v>4</v>
      </c>
      <c r="M760" s="849">
        <v>133.32999999999998</v>
      </c>
      <c r="N760" s="832">
        <v>1</v>
      </c>
      <c r="O760" s="832">
        <v>33.332499999999996</v>
      </c>
      <c r="P760" s="849">
        <v>3</v>
      </c>
      <c r="Q760" s="849">
        <v>100</v>
      </c>
      <c r="R760" s="837">
        <v>0.75001875046876176</v>
      </c>
      <c r="S760" s="850">
        <v>33.333333333333336</v>
      </c>
    </row>
    <row r="761" spans="1:19" ht="14.4" customHeight="1" x14ac:dyDescent="0.3">
      <c r="A761" s="831" t="s">
        <v>3735</v>
      </c>
      <c r="B761" s="832" t="s">
        <v>3894</v>
      </c>
      <c r="C761" s="832" t="s">
        <v>577</v>
      </c>
      <c r="D761" s="832" t="s">
        <v>1734</v>
      </c>
      <c r="E761" s="832" t="s">
        <v>3753</v>
      </c>
      <c r="F761" s="832" t="s">
        <v>3808</v>
      </c>
      <c r="G761" s="832" t="s">
        <v>3810</v>
      </c>
      <c r="H761" s="849">
        <v>1</v>
      </c>
      <c r="I761" s="849">
        <v>33.33</v>
      </c>
      <c r="J761" s="832"/>
      <c r="K761" s="832">
        <v>33.33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3735</v>
      </c>
      <c r="B762" s="832" t="s">
        <v>3894</v>
      </c>
      <c r="C762" s="832" t="s">
        <v>577</v>
      </c>
      <c r="D762" s="832" t="s">
        <v>1734</v>
      </c>
      <c r="E762" s="832" t="s">
        <v>3753</v>
      </c>
      <c r="F762" s="832" t="s">
        <v>3900</v>
      </c>
      <c r="G762" s="832" t="s">
        <v>3901</v>
      </c>
      <c r="H762" s="849">
        <v>23</v>
      </c>
      <c r="I762" s="849">
        <v>2668</v>
      </c>
      <c r="J762" s="832">
        <v>0.8214285714285714</v>
      </c>
      <c r="K762" s="832">
        <v>116</v>
      </c>
      <c r="L762" s="849">
        <v>28</v>
      </c>
      <c r="M762" s="849">
        <v>3248</v>
      </c>
      <c r="N762" s="832">
        <v>1</v>
      </c>
      <c r="O762" s="832">
        <v>116</v>
      </c>
      <c r="P762" s="849">
        <v>17</v>
      </c>
      <c r="Q762" s="849">
        <v>1972</v>
      </c>
      <c r="R762" s="837">
        <v>0.6071428571428571</v>
      </c>
      <c r="S762" s="850">
        <v>116</v>
      </c>
    </row>
    <row r="763" spans="1:19" ht="14.4" customHeight="1" thickBot="1" x14ac:dyDescent="0.35">
      <c r="A763" s="839" t="s">
        <v>3735</v>
      </c>
      <c r="B763" s="840" t="s">
        <v>3894</v>
      </c>
      <c r="C763" s="840" t="s">
        <v>577</v>
      </c>
      <c r="D763" s="840" t="s">
        <v>1734</v>
      </c>
      <c r="E763" s="840" t="s">
        <v>3753</v>
      </c>
      <c r="F763" s="840" t="s">
        <v>3900</v>
      </c>
      <c r="G763" s="840" t="s">
        <v>3902</v>
      </c>
      <c r="H763" s="851">
        <v>25</v>
      </c>
      <c r="I763" s="851">
        <v>2900</v>
      </c>
      <c r="J763" s="840">
        <v>0.8928571428571429</v>
      </c>
      <c r="K763" s="840">
        <v>116</v>
      </c>
      <c r="L763" s="851">
        <v>28</v>
      </c>
      <c r="M763" s="851">
        <v>3248</v>
      </c>
      <c r="N763" s="840">
        <v>1</v>
      </c>
      <c r="O763" s="840">
        <v>116</v>
      </c>
      <c r="P763" s="851">
        <v>27</v>
      </c>
      <c r="Q763" s="851">
        <v>3132</v>
      </c>
      <c r="R763" s="845">
        <v>0.9642857142857143</v>
      </c>
      <c r="S763" s="852">
        <v>116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9885662.6600000001</v>
      </c>
      <c r="C3" s="344">
        <f t="shared" ref="C3:R3" si="0">SUBTOTAL(9,C6:C1048576)</f>
        <v>84.516782400799059</v>
      </c>
      <c r="D3" s="344">
        <f t="shared" si="0"/>
        <v>10295250</v>
      </c>
      <c r="E3" s="344">
        <f t="shared" si="0"/>
        <v>21</v>
      </c>
      <c r="F3" s="344">
        <f t="shared" si="0"/>
        <v>10268664.98</v>
      </c>
      <c r="G3" s="347">
        <f>IF(D3&lt;&gt;0,F3/D3,"")</f>
        <v>0.99741773924868271</v>
      </c>
      <c r="H3" s="343">
        <f t="shared" si="0"/>
        <v>3403178.6599999969</v>
      </c>
      <c r="I3" s="344">
        <f t="shared" si="0"/>
        <v>1.0556676054275973</v>
      </c>
      <c r="J3" s="344">
        <f t="shared" si="0"/>
        <v>3202611.6199999987</v>
      </c>
      <c r="K3" s="344">
        <f t="shared" si="0"/>
        <v>1</v>
      </c>
      <c r="L3" s="344">
        <f t="shared" si="0"/>
        <v>3421632.8300000005</v>
      </c>
      <c r="M3" s="345">
        <f>IF(J3&lt;&gt;0,L3/J3,"")</f>
        <v>1.068388314284578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3905</v>
      </c>
      <c r="B6" s="887">
        <v>628</v>
      </c>
      <c r="C6" s="825">
        <v>1.162962962962963</v>
      </c>
      <c r="D6" s="887">
        <v>540</v>
      </c>
      <c r="E6" s="825">
        <v>1</v>
      </c>
      <c r="F6" s="887">
        <v>3158</v>
      </c>
      <c r="G6" s="830">
        <v>5.8481481481481481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3906</v>
      </c>
      <c r="B7" s="889">
        <v>5537.33</v>
      </c>
      <c r="C7" s="832">
        <v>1.4853353004291845</v>
      </c>
      <c r="D7" s="889">
        <v>3728</v>
      </c>
      <c r="E7" s="832">
        <v>1</v>
      </c>
      <c r="F7" s="889">
        <v>4530.33</v>
      </c>
      <c r="G7" s="837">
        <v>1.2152172746781116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3907</v>
      </c>
      <c r="B8" s="889">
        <v>4434</v>
      </c>
      <c r="C8" s="832">
        <v>1.836024844720497</v>
      </c>
      <c r="D8" s="889">
        <v>2415</v>
      </c>
      <c r="E8" s="832">
        <v>1</v>
      </c>
      <c r="F8" s="889">
        <v>4312.99</v>
      </c>
      <c r="G8" s="837">
        <v>1.7859171842650103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1690</v>
      </c>
      <c r="B9" s="889">
        <v>9697437</v>
      </c>
      <c r="C9" s="832">
        <v>0.95732584355293737</v>
      </c>
      <c r="D9" s="889">
        <v>10129714</v>
      </c>
      <c r="E9" s="832">
        <v>1</v>
      </c>
      <c r="F9" s="889">
        <v>10122823</v>
      </c>
      <c r="G9" s="837">
        <v>0.9993197241304147</v>
      </c>
      <c r="H9" s="889">
        <v>3380893.3399999971</v>
      </c>
      <c r="I9" s="832">
        <v>1.0556676054275973</v>
      </c>
      <c r="J9" s="889">
        <v>3202611.6199999987</v>
      </c>
      <c r="K9" s="832">
        <v>1</v>
      </c>
      <c r="L9" s="889">
        <v>3421632.8300000005</v>
      </c>
      <c r="M9" s="837">
        <v>1.068388314284578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3908</v>
      </c>
      <c r="B10" s="889">
        <v>1149</v>
      </c>
      <c r="C10" s="832"/>
      <c r="D10" s="889"/>
      <c r="E10" s="832"/>
      <c r="F10" s="889">
        <v>1271</v>
      </c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3909</v>
      </c>
      <c r="B11" s="889"/>
      <c r="C11" s="832"/>
      <c r="D11" s="889">
        <v>126</v>
      </c>
      <c r="E11" s="832">
        <v>1</v>
      </c>
      <c r="F11" s="889">
        <v>504</v>
      </c>
      <c r="G11" s="837">
        <v>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3910</v>
      </c>
      <c r="B12" s="889">
        <v>32881</v>
      </c>
      <c r="C12" s="832">
        <v>1.8450704225352113</v>
      </c>
      <c r="D12" s="889">
        <v>17821</v>
      </c>
      <c r="E12" s="832">
        <v>1</v>
      </c>
      <c r="F12" s="889">
        <v>4998</v>
      </c>
      <c r="G12" s="837">
        <v>0.28045564221985297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3911</v>
      </c>
      <c r="B13" s="889">
        <v>1754</v>
      </c>
      <c r="C13" s="832">
        <v>0.65570093457943923</v>
      </c>
      <c r="D13" s="889">
        <v>2675</v>
      </c>
      <c r="E13" s="832">
        <v>1</v>
      </c>
      <c r="F13" s="889">
        <v>703.33</v>
      </c>
      <c r="G13" s="837">
        <v>0.26292710280373832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3912</v>
      </c>
      <c r="B14" s="889">
        <v>2008</v>
      </c>
      <c r="C14" s="832">
        <v>1</v>
      </c>
      <c r="D14" s="889">
        <v>2008</v>
      </c>
      <c r="E14" s="832">
        <v>1</v>
      </c>
      <c r="F14" s="889">
        <v>1260</v>
      </c>
      <c r="G14" s="837">
        <v>0.62749003984063745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3913</v>
      </c>
      <c r="B15" s="889">
        <v>49071</v>
      </c>
      <c r="C15" s="832">
        <v>1.1267738231917337</v>
      </c>
      <c r="D15" s="889">
        <v>43550</v>
      </c>
      <c r="E15" s="832">
        <v>1</v>
      </c>
      <c r="F15" s="889">
        <v>39943</v>
      </c>
      <c r="G15" s="837">
        <v>0.91717566016073482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3914</v>
      </c>
      <c r="B16" s="889"/>
      <c r="C16" s="832"/>
      <c r="D16" s="889"/>
      <c r="E16" s="832"/>
      <c r="F16" s="889">
        <v>252</v>
      </c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3915</v>
      </c>
      <c r="B17" s="889">
        <v>377</v>
      </c>
      <c r="C17" s="832">
        <v>0.71132075471698109</v>
      </c>
      <c r="D17" s="889">
        <v>530</v>
      </c>
      <c r="E17" s="832">
        <v>1</v>
      </c>
      <c r="F17" s="889">
        <v>1512</v>
      </c>
      <c r="G17" s="837">
        <v>2.8528301886792451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3916</v>
      </c>
      <c r="B18" s="889">
        <v>251</v>
      </c>
      <c r="C18" s="832">
        <v>0.3996815286624204</v>
      </c>
      <c r="D18" s="889">
        <v>628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3917</v>
      </c>
      <c r="B19" s="889"/>
      <c r="C19" s="832"/>
      <c r="D19" s="889"/>
      <c r="E19" s="832"/>
      <c r="F19" s="889">
        <v>414.33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3918</v>
      </c>
      <c r="B20" s="889">
        <v>3014</v>
      </c>
      <c r="C20" s="832">
        <v>1.4005576208178439</v>
      </c>
      <c r="D20" s="889">
        <v>2152</v>
      </c>
      <c r="E20" s="832">
        <v>1</v>
      </c>
      <c r="F20" s="889">
        <v>4928</v>
      </c>
      <c r="G20" s="837">
        <v>2.2899628252788102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3919</v>
      </c>
      <c r="B21" s="889">
        <v>6590</v>
      </c>
      <c r="C21" s="832"/>
      <c r="D21" s="889"/>
      <c r="E21" s="832"/>
      <c r="F21" s="889">
        <v>1385</v>
      </c>
      <c r="G21" s="837"/>
      <c r="H21" s="889">
        <v>7428.44</v>
      </c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3920</v>
      </c>
      <c r="B22" s="889">
        <v>754</v>
      </c>
      <c r="C22" s="832"/>
      <c r="D22" s="889"/>
      <c r="E22" s="832"/>
      <c r="F22" s="889">
        <v>504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3921</v>
      </c>
      <c r="B23" s="889"/>
      <c r="C23" s="832"/>
      <c r="D23" s="889">
        <v>378</v>
      </c>
      <c r="E23" s="832">
        <v>1</v>
      </c>
      <c r="F23" s="889">
        <v>1520</v>
      </c>
      <c r="G23" s="837">
        <v>4.0211640211640214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3922</v>
      </c>
      <c r="B24" s="889">
        <v>2840</v>
      </c>
      <c r="C24" s="832">
        <v>2.5132743362831858</v>
      </c>
      <c r="D24" s="889">
        <v>1130</v>
      </c>
      <c r="E24" s="832">
        <v>1</v>
      </c>
      <c r="F24" s="889">
        <v>3360</v>
      </c>
      <c r="G24" s="837">
        <v>2.9734513274336285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3923</v>
      </c>
      <c r="B25" s="889">
        <v>5370</v>
      </c>
      <c r="C25" s="832">
        <v>42.61904761904762</v>
      </c>
      <c r="D25" s="889">
        <v>126</v>
      </c>
      <c r="E25" s="832">
        <v>1</v>
      </c>
      <c r="F25" s="889">
        <v>252</v>
      </c>
      <c r="G25" s="837">
        <v>2</v>
      </c>
      <c r="H25" s="889">
        <v>7428.44</v>
      </c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3924</v>
      </c>
      <c r="B26" s="889">
        <v>1094</v>
      </c>
      <c r="C26" s="832">
        <v>2.9018567639257293</v>
      </c>
      <c r="D26" s="889">
        <v>377</v>
      </c>
      <c r="E26" s="832">
        <v>1</v>
      </c>
      <c r="F26" s="889">
        <v>637</v>
      </c>
      <c r="G26" s="837">
        <v>1.6896551724137931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3925</v>
      </c>
      <c r="B27" s="889">
        <v>1168</v>
      </c>
      <c r="C27" s="832">
        <v>1.1081593927893738</v>
      </c>
      <c r="D27" s="889">
        <v>1054</v>
      </c>
      <c r="E27" s="832">
        <v>1</v>
      </c>
      <c r="F27" s="889">
        <v>2708</v>
      </c>
      <c r="G27" s="837">
        <v>2.5692599620493359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3926</v>
      </c>
      <c r="B28" s="889">
        <v>1537</v>
      </c>
      <c r="C28" s="832">
        <v>20.77027027027027</v>
      </c>
      <c r="D28" s="889">
        <v>74</v>
      </c>
      <c r="E28" s="832">
        <v>1</v>
      </c>
      <c r="F28" s="889">
        <v>504</v>
      </c>
      <c r="G28" s="837">
        <v>6.8108108108108105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3927</v>
      </c>
      <c r="B29" s="889">
        <v>2190.33</v>
      </c>
      <c r="C29" s="832">
        <v>0.54095579155346996</v>
      </c>
      <c r="D29" s="889">
        <v>4049</v>
      </c>
      <c r="E29" s="832">
        <v>1</v>
      </c>
      <c r="F29" s="889">
        <v>252</v>
      </c>
      <c r="G29" s="837">
        <v>6.223758952827859E-2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3928</v>
      </c>
      <c r="B30" s="889">
        <v>251</v>
      </c>
      <c r="C30" s="832">
        <v>0.68392370572207084</v>
      </c>
      <c r="D30" s="889">
        <v>367</v>
      </c>
      <c r="E30" s="832">
        <v>1</v>
      </c>
      <c r="F30" s="889">
        <v>504</v>
      </c>
      <c r="G30" s="837">
        <v>1.3732970027247957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3929</v>
      </c>
      <c r="B31" s="891">
        <v>65327</v>
      </c>
      <c r="C31" s="840">
        <v>0.79854048503813813</v>
      </c>
      <c r="D31" s="891">
        <v>81808</v>
      </c>
      <c r="E31" s="840">
        <v>1</v>
      </c>
      <c r="F31" s="891">
        <v>66429</v>
      </c>
      <c r="G31" s="845">
        <v>0.81201105026403286</v>
      </c>
      <c r="H31" s="891">
        <v>7428.44</v>
      </c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4816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10024.869999999997</v>
      </c>
      <c r="G3" s="208">
        <f t="shared" si="0"/>
        <v>13288841.32</v>
      </c>
      <c r="H3" s="208"/>
      <c r="I3" s="208"/>
      <c r="J3" s="208">
        <f t="shared" si="0"/>
        <v>9808.5</v>
      </c>
      <c r="K3" s="208">
        <f t="shared" si="0"/>
        <v>13497861.620000001</v>
      </c>
      <c r="L3" s="208"/>
      <c r="M3" s="208"/>
      <c r="N3" s="208">
        <f t="shared" si="0"/>
        <v>9622.1</v>
      </c>
      <c r="O3" s="208">
        <f t="shared" si="0"/>
        <v>13690297.810000002</v>
      </c>
      <c r="P3" s="79">
        <f>IF(K3=0,0,O3/K3)</f>
        <v>1.0142567908471416</v>
      </c>
      <c r="Q3" s="209">
        <f>IF(N3=0,0,O3/N3)</f>
        <v>1422.7972906122366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3930</v>
      </c>
      <c r="B6" s="825" t="s">
        <v>3736</v>
      </c>
      <c r="C6" s="825" t="s">
        <v>3753</v>
      </c>
      <c r="D6" s="825" t="s">
        <v>3762</v>
      </c>
      <c r="E6" s="825" t="s">
        <v>3764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3930</v>
      </c>
      <c r="B7" s="832" t="s">
        <v>3736</v>
      </c>
      <c r="C7" s="832" t="s">
        <v>3753</v>
      </c>
      <c r="D7" s="832" t="s">
        <v>3781</v>
      </c>
      <c r="E7" s="832" t="s">
        <v>3783</v>
      </c>
      <c r="F7" s="849"/>
      <c r="G7" s="849"/>
      <c r="H7" s="849"/>
      <c r="I7" s="849"/>
      <c r="J7" s="849"/>
      <c r="K7" s="849"/>
      <c r="L7" s="849"/>
      <c r="M7" s="849"/>
      <c r="N7" s="849">
        <v>3</v>
      </c>
      <c r="O7" s="849">
        <v>117</v>
      </c>
      <c r="P7" s="837"/>
      <c r="Q7" s="850">
        <v>39</v>
      </c>
    </row>
    <row r="8" spans="1:17" ht="14.4" customHeight="1" x14ac:dyDescent="0.3">
      <c r="A8" s="831" t="s">
        <v>3930</v>
      </c>
      <c r="B8" s="832" t="s">
        <v>3736</v>
      </c>
      <c r="C8" s="832" t="s">
        <v>3753</v>
      </c>
      <c r="D8" s="832" t="s">
        <v>3787</v>
      </c>
      <c r="E8" s="832" t="s">
        <v>3788</v>
      </c>
      <c r="F8" s="849">
        <v>2</v>
      </c>
      <c r="G8" s="849">
        <v>502</v>
      </c>
      <c r="H8" s="849"/>
      <c r="I8" s="849">
        <v>251</v>
      </c>
      <c r="J8" s="849"/>
      <c r="K8" s="849"/>
      <c r="L8" s="849"/>
      <c r="M8" s="849"/>
      <c r="N8" s="849">
        <v>1</v>
      </c>
      <c r="O8" s="849">
        <v>252</v>
      </c>
      <c r="P8" s="837"/>
      <c r="Q8" s="850">
        <v>252</v>
      </c>
    </row>
    <row r="9" spans="1:17" ht="14.4" customHeight="1" x14ac:dyDescent="0.3">
      <c r="A9" s="831" t="s">
        <v>3930</v>
      </c>
      <c r="B9" s="832" t="s">
        <v>3736</v>
      </c>
      <c r="C9" s="832" t="s">
        <v>3753</v>
      </c>
      <c r="D9" s="832" t="s">
        <v>3787</v>
      </c>
      <c r="E9" s="832" t="s">
        <v>3789</v>
      </c>
      <c r="F9" s="849"/>
      <c r="G9" s="849"/>
      <c r="H9" s="849"/>
      <c r="I9" s="849"/>
      <c r="J9" s="849">
        <v>1</v>
      </c>
      <c r="K9" s="849">
        <v>251</v>
      </c>
      <c r="L9" s="849">
        <v>1</v>
      </c>
      <c r="M9" s="849">
        <v>251</v>
      </c>
      <c r="N9" s="849">
        <v>5</v>
      </c>
      <c r="O9" s="849">
        <v>1260</v>
      </c>
      <c r="P9" s="837">
        <v>5.0199203187250996</v>
      </c>
      <c r="Q9" s="850">
        <v>252</v>
      </c>
    </row>
    <row r="10" spans="1:17" ht="14.4" customHeight="1" x14ac:dyDescent="0.3">
      <c r="A10" s="831" t="s">
        <v>3930</v>
      </c>
      <c r="B10" s="832" t="s">
        <v>3736</v>
      </c>
      <c r="C10" s="832" t="s">
        <v>3753</v>
      </c>
      <c r="D10" s="832" t="s">
        <v>3790</v>
      </c>
      <c r="E10" s="832" t="s">
        <v>3791</v>
      </c>
      <c r="F10" s="849">
        <v>1</v>
      </c>
      <c r="G10" s="849">
        <v>126</v>
      </c>
      <c r="H10" s="849"/>
      <c r="I10" s="849">
        <v>126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3930</v>
      </c>
      <c r="B11" s="832" t="s">
        <v>3736</v>
      </c>
      <c r="C11" s="832" t="s">
        <v>3753</v>
      </c>
      <c r="D11" s="832" t="s">
        <v>3790</v>
      </c>
      <c r="E11" s="832" t="s">
        <v>3792</v>
      </c>
      <c r="F11" s="849"/>
      <c r="G11" s="849"/>
      <c r="H11" s="849"/>
      <c r="I11" s="849"/>
      <c r="J11" s="849">
        <v>2</v>
      </c>
      <c r="K11" s="849">
        <v>252</v>
      </c>
      <c r="L11" s="849">
        <v>1</v>
      </c>
      <c r="M11" s="849">
        <v>126</v>
      </c>
      <c r="N11" s="849"/>
      <c r="O11" s="849"/>
      <c r="P11" s="837"/>
      <c r="Q11" s="850"/>
    </row>
    <row r="12" spans="1:17" ht="14.4" customHeight="1" x14ac:dyDescent="0.3">
      <c r="A12" s="831" t="s">
        <v>3930</v>
      </c>
      <c r="B12" s="832" t="s">
        <v>3736</v>
      </c>
      <c r="C12" s="832" t="s">
        <v>3753</v>
      </c>
      <c r="D12" s="832" t="s">
        <v>3811</v>
      </c>
      <c r="E12" s="832" t="s">
        <v>3813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982</v>
      </c>
      <c r="P12" s="837"/>
      <c r="Q12" s="850">
        <v>982</v>
      </c>
    </row>
    <row r="13" spans="1:17" ht="14.4" customHeight="1" x14ac:dyDescent="0.3">
      <c r="A13" s="831" t="s">
        <v>3930</v>
      </c>
      <c r="B13" s="832" t="s">
        <v>3736</v>
      </c>
      <c r="C13" s="832" t="s">
        <v>3753</v>
      </c>
      <c r="D13" s="832" t="s">
        <v>3814</v>
      </c>
      <c r="E13" s="832" t="s">
        <v>3815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172</v>
      </c>
      <c r="P13" s="837"/>
      <c r="Q13" s="850">
        <v>172</v>
      </c>
    </row>
    <row r="14" spans="1:17" ht="14.4" customHeight="1" x14ac:dyDescent="0.3">
      <c r="A14" s="831" t="s">
        <v>3930</v>
      </c>
      <c r="B14" s="832" t="s">
        <v>3736</v>
      </c>
      <c r="C14" s="832" t="s">
        <v>3753</v>
      </c>
      <c r="D14" s="832" t="s">
        <v>3849</v>
      </c>
      <c r="E14" s="832" t="s">
        <v>3850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375</v>
      </c>
      <c r="P14" s="837"/>
      <c r="Q14" s="850">
        <v>375</v>
      </c>
    </row>
    <row r="15" spans="1:17" ht="14.4" customHeight="1" x14ac:dyDescent="0.3">
      <c r="A15" s="831" t="s">
        <v>3931</v>
      </c>
      <c r="B15" s="832" t="s">
        <v>3736</v>
      </c>
      <c r="C15" s="832" t="s">
        <v>3753</v>
      </c>
      <c r="D15" s="832" t="s">
        <v>3762</v>
      </c>
      <c r="E15" s="832" t="s">
        <v>3763</v>
      </c>
      <c r="F15" s="849"/>
      <c r="G15" s="849"/>
      <c r="H15" s="849"/>
      <c r="I15" s="849"/>
      <c r="J15" s="849">
        <v>1</v>
      </c>
      <c r="K15" s="849">
        <v>37</v>
      </c>
      <c r="L15" s="849">
        <v>1</v>
      </c>
      <c r="M15" s="849">
        <v>37</v>
      </c>
      <c r="N15" s="849"/>
      <c r="O15" s="849"/>
      <c r="P15" s="837"/>
      <c r="Q15" s="850"/>
    </row>
    <row r="16" spans="1:17" ht="14.4" customHeight="1" x14ac:dyDescent="0.3">
      <c r="A16" s="831" t="s">
        <v>3931</v>
      </c>
      <c r="B16" s="832" t="s">
        <v>3736</v>
      </c>
      <c r="C16" s="832" t="s">
        <v>3753</v>
      </c>
      <c r="D16" s="832" t="s">
        <v>3787</v>
      </c>
      <c r="E16" s="832" t="s">
        <v>3788</v>
      </c>
      <c r="F16" s="849">
        <v>4</v>
      </c>
      <c r="G16" s="849">
        <v>1004</v>
      </c>
      <c r="H16" s="849">
        <v>1</v>
      </c>
      <c r="I16" s="849">
        <v>251</v>
      </c>
      <c r="J16" s="849">
        <v>4</v>
      </c>
      <c r="K16" s="849">
        <v>1004</v>
      </c>
      <c r="L16" s="849">
        <v>1</v>
      </c>
      <c r="M16" s="849">
        <v>251</v>
      </c>
      <c r="N16" s="849">
        <v>4</v>
      </c>
      <c r="O16" s="849">
        <v>1008</v>
      </c>
      <c r="P16" s="837">
        <v>1.0039840637450199</v>
      </c>
      <c r="Q16" s="850">
        <v>252</v>
      </c>
    </row>
    <row r="17" spans="1:17" ht="14.4" customHeight="1" x14ac:dyDescent="0.3">
      <c r="A17" s="831" t="s">
        <v>3931</v>
      </c>
      <c r="B17" s="832" t="s">
        <v>3736</v>
      </c>
      <c r="C17" s="832" t="s">
        <v>3753</v>
      </c>
      <c r="D17" s="832" t="s">
        <v>3787</v>
      </c>
      <c r="E17" s="832" t="s">
        <v>3789</v>
      </c>
      <c r="F17" s="849">
        <v>7</v>
      </c>
      <c r="G17" s="849">
        <v>1757</v>
      </c>
      <c r="H17" s="849">
        <v>1.4</v>
      </c>
      <c r="I17" s="849">
        <v>251</v>
      </c>
      <c r="J17" s="849">
        <v>5</v>
      </c>
      <c r="K17" s="849">
        <v>1255</v>
      </c>
      <c r="L17" s="849">
        <v>1</v>
      </c>
      <c r="M17" s="849">
        <v>251</v>
      </c>
      <c r="N17" s="849">
        <v>10</v>
      </c>
      <c r="O17" s="849">
        <v>2520</v>
      </c>
      <c r="P17" s="837">
        <v>2.0079681274900398</v>
      </c>
      <c r="Q17" s="850">
        <v>252</v>
      </c>
    </row>
    <row r="18" spans="1:17" ht="14.4" customHeight="1" x14ac:dyDescent="0.3">
      <c r="A18" s="831" t="s">
        <v>3931</v>
      </c>
      <c r="B18" s="832" t="s">
        <v>3736</v>
      </c>
      <c r="C18" s="832" t="s">
        <v>3753</v>
      </c>
      <c r="D18" s="832" t="s">
        <v>3790</v>
      </c>
      <c r="E18" s="832" t="s">
        <v>3791</v>
      </c>
      <c r="F18" s="849">
        <v>4</v>
      </c>
      <c r="G18" s="849">
        <v>504</v>
      </c>
      <c r="H18" s="849">
        <v>2</v>
      </c>
      <c r="I18" s="849">
        <v>126</v>
      </c>
      <c r="J18" s="849">
        <v>2</v>
      </c>
      <c r="K18" s="849">
        <v>252</v>
      </c>
      <c r="L18" s="849">
        <v>1</v>
      </c>
      <c r="M18" s="849">
        <v>126</v>
      </c>
      <c r="N18" s="849">
        <v>3</v>
      </c>
      <c r="O18" s="849">
        <v>381</v>
      </c>
      <c r="P18" s="837">
        <v>1.5119047619047619</v>
      </c>
      <c r="Q18" s="850">
        <v>127</v>
      </c>
    </row>
    <row r="19" spans="1:17" ht="14.4" customHeight="1" x14ac:dyDescent="0.3">
      <c r="A19" s="831" t="s">
        <v>3931</v>
      </c>
      <c r="B19" s="832" t="s">
        <v>3736</v>
      </c>
      <c r="C19" s="832" t="s">
        <v>3753</v>
      </c>
      <c r="D19" s="832" t="s">
        <v>3790</v>
      </c>
      <c r="E19" s="832" t="s">
        <v>3792</v>
      </c>
      <c r="F19" s="849">
        <v>7</v>
      </c>
      <c r="G19" s="849">
        <v>882</v>
      </c>
      <c r="H19" s="849">
        <v>0.875</v>
      </c>
      <c r="I19" s="849">
        <v>126</v>
      </c>
      <c r="J19" s="849">
        <v>8</v>
      </c>
      <c r="K19" s="849">
        <v>1008</v>
      </c>
      <c r="L19" s="849">
        <v>1</v>
      </c>
      <c r="M19" s="849">
        <v>126</v>
      </c>
      <c r="N19" s="849">
        <v>1</v>
      </c>
      <c r="O19" s="849">
        <v>127</v>
      </c>
      <c r="P19" s="837">
        <v>0.12599206349206349</v>
      </c>
      <c r="Q19" s="850">
        <v>127</v>
      </c>
    </row>
    <row r="20" spans="1:17" ht="14.4" customHeight="1" x14ac:dyDescent="0.3">
      <c r="A20" s="831" t="s">
        <v>3931</v>
      </c>
      <c r="B20" s="832" t="s">
        <v>3736</v>
      </c>
      <c r="C20" s="832" t="s">
        <v>3753</v>
      </c>
      <c r="D20" s="832" t="s">
        <v>3805</v>
      </c>
      <c r="E20" s="832" t="s">
        <v>3807</v>
      </c>
      <c r="F20" s="849">
        <v>1</v>
      </c>
      <c r="G20" s="849">
        <v>1027</v>
      </c>
      <c r="H20" s="849"/>
      <c r="I20" s="849">
        <v>1027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3931</v>
      </c>
      <c r="B21" s="832" t="s">
        <v>3736</v>
      </c>
      <c r="C21" s="832" t="s">
        <v>3753</v>
      </c>
      <c r="D21" s="832" t="s">
        <v>3808</v>
      </c>
      <c r="E21" s="832" t="s">
        <v>3809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33.33</v>
      </c>
      <c r="P21" s="837"/>
      <c r="Q21" s="850">
        <v>33.33</v>
      </c>
    </row>
    <row r="22" spans="1:17" ht="14.4" customHeight="1" x14ac:dyDescent="0.3">
      <c r="A22" s="831" t="s">
        <v>3931</v>
      </c>
      <c r="B22" s="832" t="s">
        <v>3736</v>
      </c>
      <c r="C22" s="832" t="s">
        <v>3753</v>
      </c>
      <c r="D22" s="832" t="s">
        <v>3808</v>
      </c>
      <c r="E22" s="832" t="s">
        <v>3810</v>
      </c>
      <c r="F22" s="849">
        <v>1</v>
      </c>
      <c r="G22" s="849">
        <v>33.33</v>
      </c>
      <c r="H22" s="849"/>
      <c r="I22" s="849">
        <v>33.33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3931</v>
      </c>
      <c r="B23" s="832" t="s">
        <v>3736</v>
      </c>
      <c r="C23" s="832" t="s">
        <v>3753</v>
      </c>
      <c r="D23" s="832" t="s">
        <v>3814</v>
      </c>
      <c r="E23" s="832" t="s">
        <v>3816</v>
      </c>
      <c r="F23" s="849"/>
      <c r="G23" s="849"/>
      <c r="H23" s="849"/>
      <c r="I23" s="849"/>
      <c r="J23" s="849">
        <v>1</v>
      </c>
      <c r="K23" s="849">
        <v>172</v>
      </c>
      <c r="L23" s="849">
        <v>1</v>
      </c>
      <c r="M23" s="849">
        <v>172</v>
      </c>
      <c r="N23" s="849"/>
      <c r="O23" s="849"/>
      <c r="P23" s="837"/>
      <c r="Q23" s="850"/>
    </row>
    <row r="24" spans="1:17" ht="14.4" customHeight="1" x14ac:dyDescent="0.3">
      <c r="A24" s="831" t="s">
        <v>3931</v>
      </c>
      <c r="B24" s="832" t="s">
        <v>3736</v>
      </c>
      <c r="C24" s="832" t="s">
        <v>3753</v>
      </c>
      <c r="D24" s="832" t="s">
        <v>3820</v>
      </c>
      <c r="E24" s="832" t="s">
        <v>3822</v>
      </c>
      <c r="F24" s="849">
        <v>1</v>
      </c>
      <c r="G24" s="849">
        <v>86</v>
      </c>
      <c r="H24" s="849"/>
      <c r="I24" s="849">
        <v>86</v>
      </c>
      <c r="J24" s="849"/>
      <c r="K24" s="849"/>
      <c r="L24" s="849"/>
      <c r="M24" s="849"/>
      <c r="N24" s="849">
        <v>1</v>
      </c>
      <c r="O24" s="849">
        <v>86</v>
      </c>
      <c r="P24" s="837"/>
      <c r="Q24" s="850">
        <v>86</v>
      </c>
    </row>
    <row r="25" spans="1:17" ht="14.4" customHeight="1" x14ac:dyDescent="0.3">
      <c r="A25" s="831" t="s">
        <v>3931</v>
      </c>
      <c r="B25" s="832" t="s">
        <v>3736</v>
      </c>
      <c r="C25" s="832" t="s">
        <v>3753</v>
      </c>
      <c r="D25" s="832" t="s">
        <v>3844</v>
      </c>
      <c r="E25" s="832" t="s">
        <v>3845</v>
      </c>
      <c r="F25" s="849">
        <v>1</v>
      </c>
      <c r="G25" s="849">
        <v>122</v>
      </c>
      <c r="H25" s="849"/>
      <c r="I25" s="849">
        <v>122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3931</v>
      </c>
      <c r="B26" s="832" t="s">
        <v>3736</v>
      </c>
      <c r="C26" s="832" t="s">
        <v>3753</v>
      </c>
      <c r="D26" s="832" t="s">
        <v>3844</v>
      </c>
      <c r="E26" s="832" t="s">
        <v>3846</v>
      </c>
      <c r="F26" s="849">
        <v>1</v>
      </c>
      <c r="G26" s="849">
        <v>122</v>
      </c>
      <c r="H26" s="849"/>
      <c r="I26" s="849">
        <v>122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3931</v>
      </c>
      <c r="B27" s="832" t="s">
        <v>3736</v>
      </c>
      <c r="C27" s="832" t="s">
        <v>3753</v>
      </c>
      <c r="D27" s="832" t="s">
        <v>3849</v>
      </c>
      <c r="E27" s="832" t="s">
        <v>3851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375</v>
      </c>
      <c r="P27" s="837"/>
      <c r="Q27" s="850">
        <v>375</v>
      </c>
    </row>
    <row r="28" spans="1:17" ht="14.4" customHeight="1" x14ac:dyDescent="0.3">
      <c r="A28" s="831" t="s">
        <v>3932</v>
      </c>
      <c r="B28" s="832" t="s">
        <v>3736</v>
      </c>
      <c r="C28" s="832" t="s">
        <v>3753</v>
      </c>
      <c r="D28" s="832" t="s">
        <v>3762</v>
      </c>
      <c r="E28" s="832" t="s">
        <v>3764</v>
      </c>
      <c r="F28" s="849"/>
      <c r="G28" s="849"/>
      <c r="H28" s="849"/>
      <c r="I28" s="849"/>
      <c r="J28" s="849">
        <v>1</v>
      </c>
      <c r="K28" s="849">
        <v>37</v>
      </c>
      <c r="L28" s="849">
        <v>1</v>
      </c>
      <c r="M28" s="849">
        <v>37</v>
      </c>
      <c r="N28" s="849">
        <v>1</v>
      </c>
      <c r="O28" s="849">
        <v>37</v>
      </c>
      <c r="P28" s="837">
        <v>1</v>
      </c>
      <c r="Q28" s="850">
        <v>37</v>
      </c>
    </row>
    <row r="29" spans="1:17" ht="14.4" customHeight="1" x14ac:dyDescent="0.3">
      <c r="A29" s="831" t="s">
        <v>3932</v>
      </c>
      <c r="B29" s="832" t="s">
        <v>3736</v>
      </c>
      <c r="C29" s="832" t="s">
        <v>3753</v>
      </c>
      <c r="D29" s="832" t="s">
        <v>3787</v>
      </c>
      <c r="E29" s="832" t="s">
        <v>3788</v>
      </c>
      <c r="F29" s="849">
        <v>2</v>
      </c>
      <c r="G29" s="849">
        <v>502</v>
      </c>
      <c r="H29" s="849">
        <v>0.5</v>
      </c>
      <c r="I29" s="849">
        <v>251</v>
      </c>
      <c r="J29" s="849">
        <v>4</v>
      </c>
      <c r="K29" s="849">
        <v>1004</v>
      </c>
      <c r="L29" s="849">
        <v>1</v>
      </c>
      <c r="M29" s="849">
        <v>251</v>
      </c>
      <c r="N29" s="849">
        <v>4</v>
      </c>
      <c r="O29" s="849">
        <v>1008</v>
      </c>
      <c r="P29" s="837">
        <v>1.0039840637450199</v>
      </c>
      <c r="Q29" s="850">
        <v>252</v>
      </c>
    </row>
    <row r="30" spans="1:17" ht="14.4" customHeight="1" x14ac:dyDescent="0.3">
      <c r="A30" s="831" t="s">
        <v>3932</v>
      </c>
      <c r="B30" s="832" t="s">
        <v>3736</v>
      </c>
      <c r="C30" s="832" t="s">
        <v>3753</v>
      </c>
      <c r="D30" s="832" t="s">
        <v>3787</v>
      </c>
      <c r="E30" s="832" t="s">
        <v>3789</v>
      </c>
      <c r="F30" s="849">
        <v>3</v>
      </c>
      <c r="G30" s="849">
        <v>753</v>
      </c>
      <c r="H30" s="849">
        <v>1.5</v>
      </c>
      <c r="I30" s="849">
        <v>251</v>
      </c>
      <c r="J30" s="849">
        <v>2</v>
      </c>
      <c r="K30" s="849">
        <v>502</v>
      </c>
      <c r="L30" s="849">
        <v>1</v>
      </c>
      <c r="M30" s="849">
        <v>251</v>
      </c>
      <c r="N30" s="849">
        <v>3</v>
      </c>
      <c r="O30" s="849">
        <v>756</v>
      </c>
      <c r="P30" s="837">
        <v>1.5059760956175299</v>
      </c>
      <c r="Q30" s="850">
        <v>252</v>
      </c>
    </row>
    <row r="31" spans="1:17" ht="14.4" customHeight="1" x14ac:dyDescent="0.3">
      <c r="A31" s="831" t="s">
        <v>3932</v>
      </c>
      <c r="B31" s="832" t="s">
        <v>3736</v>
      </c>
      <c r="C31" s="832" t="s">
        <v>3753</v>
      </c>
      <c r="D31" s="832" t="s">
        <v>3790</v>
      </c>
      <c r="E31" s="832" t="s">
        <v>3791</v>
      </c>
      <c r="F31" s="849"/>
      <c r="G31" s="849"/>
      <c r="H31" s="849"/>
      <c r="I31" s="849"/>
      <c r="J31" s="849">
        <v>4</v>
      </c>
      <c r="K31" s="849">
        <v>504</v>
      </c>
      <c r="L31" s="849">
        <v>1</v>
      </c>
      <c r="M31" s="849">
        <v>126</v>
      </c>
      <c r="N31" s="849">
        <v>6</v>
      </c>
      <c r="O31" s="849">
        <v>762</v>
      </c>
      <c r="P31" s="837">
        <v>1.5119047619047619</v>
      </c>
      <c r="Q31" s="850">
        <v>127</v>
      </c>
    </row>
    <row r="32" spans="1:17" ht="14.4" customHeight="1" x14ac:dyDescent="0.3">
      <c r="A32" s="831" t="s">
        <v>3932</v>
      </c>
      <c r="B32" s="832" t="s">
        <v>3736</v>
      </c>
      <c r="C32" s="832" t="s">
        <v>3753</v>
      </c>
      <c r="D32" s="832" t="s">
        <v>3790</v>
      </c>
      <c r="E32" s="832" t="s">
        <v>3792</v>
      </c>
      <c r="F32" s="849">
        <v>5</v>
      </c>
      <c r="G32" s="849">
        <v>630</v>
      </c>
      <c r="H32" s="849">
        <v>2.5</v>
      </c>
      <c r="I32" s="849">
        <v>126</v>
      </c>
      <c r="J32" s="849">
        <v>2</v>
      </c>
      <c r="K32" s="849">
        <v>252</v>
      </c>
      <c r="L32" s="849">
        <v>1</v>
      </c>
      <c r="M32" s="849">
        <v>126</v>
      </c>
      <c r="N32" s="849">
        <v>2</v>
      </c>
      <c r="O32" s="849">
        <v>254</v>
      </c>
      <c r="P32" s="837">
        <v>1.0079365079365079</v>
      </c>
      <c r="Q32" s="850">
        <v>127</v>
      </c>
    </row>
    <row r="33" spans="1:17" ht="14.4" customHeight="1" x14ac:dyDescent="0.3">
      <c r="A33" s="831" t="s">
        <v>3932</v>
      </c>
      <c r="B33" s="832" t="s">
        <v>3736</v>
      </c>
      <c r="C33" s="832" t="s">
        <v>3753</v>
      </c>
      <c r="D33" s="832" t="s">
        <v>3808</v>
      </c>
      <c r="E33" s="832" t="s">
        <v>3809</v>
      </c>
      <c r="F33" s="849"/>
      <c r="G33" s="849"/>
      <c r="H33" s="849"/>
      <c r="I33" s="849"/>
      <c r="J33" s="849"/>
      <c r="K33" s="849"/>
      <c r="L33" s="849"/>
      <c r="M33" s="849"/>
      <c r="N33" s="849">
        <v>3</v>
      </c>
      <c r="O33" s="849">
        <v>99.99</v>
      </c>
      <c r="P33" s="837"/>
      <c r="Q33" s="850">
        <v>33.33</v>
      </c>
    </row>
    <row r="34" spans="1:17" ht="14.4" customHeight="1" x14ac:dyDescent="0.3">
      <c r="A34" s="831" t="s">
        <v>3932</v>
      </c>
      <c r="B34" s="832" t="s">
        <v>3736</v>
      </c>
      <c r="C34" s="832" t="s">
        <v>3753</v>
      </c>
      <c r="D34" s="832" t="s">
        <v>3820</v>
      </c>
      <c r="E34" s="832" t="s">
        <v>3821</v>
      </c>
      <c r="F34" s="849">
        <v>1</v>
      </c>
      <c r="G34" s="849">
        <v>86</v>
      </c>
      <c r="H34" s="849"/>
      <c r="I34" s="849">
        <v>86</v>
      </c>
      <c r="J34" s="849"/>
      <c r="K34" s="849"/>
      <c r="L34" s="849"/>
      <c r="M34" s="849"/>
      <c r="N34" s="849">
        <v>1</v>
      </c>
      <c r="O34" s="849">
        <v>86</v>
      </c>
      <c r="P34" s="837"/>
      <c r="Q34" s="850">
        <v>86</v>
      </c>
    </row>
    <row r="35" spans="1:17" ht="14.4" customHeight="1" x14ac:dyDescent="0.3">
      <c r="A35" s="831" t="s">
        <v>3932</v>
      </c>
      <c r="B35" s="832" t="s">
        <v>3736</v>
      </c>
      <c r="C35" s="832" t="s">
        <v>3753</v>
      </c>
      <c r="D35" s="832" t="s">
        <v>3820</v>
      </c>
      <c r="E35" s="832" t="s">
        <v>3822</v>
      </c>
      <c r="F35" s="849">
        <v>1</v>
      </c>
      <c r="G35" s="849">
        <v>86</v>
      </c>
      <c r="H35" s="849"/>
      <c r="I35" s="849">
        <v>86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3932</v>
      </c>
      <c r="B36" s="832" t="s">
        <v>3736</v>
      </c>
      <c r="C36" s="832" t="s">
        <v>3753</v>
      </c>
      <c r="D36" s="832" t="s">
        <v>3844</v>
      </c>
      <c r="E36" s="832" t="s">
        <v>3845</v>
      </c>
      <c r="F36" s="849">
        <v>1</v>
      </c>
      <c r="G36" s="849">
        <v>122</v>
      </c>
      <c r="H36" s="849"/>
      <c r="I36" s="849">
        <v>122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3932</v>
      </c>
      <c r="B37" s="832" t="s">
        <v>3736</v>
      </c>
      <c r="C37" s="832" t="s">
        <v>3753</v>
      </c>
      <c r="D37" s="832" t="s">
        <v>3844</v>
      </c>
      <c r="E37" s="832" t="s">
        <v>3846</v>
      </c>
      <c r="F37" s="849"/>
      <c r="G37" s="849"/>
      <c r="H37" s="849"/>
      <c r="I37" s="849"/>
      <c r="J37" s="849">
        <v>1</v>
      </c>
      <c r="K37" s="849">
        <v>116</v>
      </c>
      <c r="L37" s="849">
        <v>1</v>
      </c>
      <c r="M37" s="849">
        <v>116</v>
      </c>
      <c r="N37" s="849"/>
      <c r="O37" s="849"/>
      <c r="P37" s="837"/>
      <c r="Q37" s="850"/>
    </row>
    <row r="38" spans="1:17" ht="14.4" customHeight="1" x14ac:dyDescent="0.3">
      <c r="A38" s="831" t="s">
        <v>3932</v>
      </c>
      <c r="B38" s="832" t="s">
        <v>3736</v>
      </c>
      <c r="C38" s="832" t="s">
        <v>3753</v>
      </c>
      <c r="D38" s="832" t="s">
        <v>3855</v>
      </c>
      <c r="E38" s="832" t="s">
        <v>3857</v>
      </c>
      <c r="F38" s="849">
        <v>1</v>
      </c>
      <c r="G38" s="849">
        <v>1307</v>
      </c>
      <c r="H38" s="849"/>
      <c r="I38" s="849">
        <v>1307</v>
      </c>
      <c r="J38" s="849"/>
      <c r="K38" s="849"/>
      <c r="L38" s="849"/>
      <c r="M38" s="849"/>
      <c r="N38" s="849">
        <v>1</v>
      </c>
      <c r="O38" s="849">
        <v>1310</v>
      </c>
      <c r="P38" s="837"/>
      <c r="Q38" s="850">
        <v>1310</v>
      </c>
    </row>
    <row r="39" spans="1:17" ht="14.4" customHeight="1" x14ac:dyDescent="0.3">
      <c r="A39" s="831" t="s">
        <v>3932</v>
      </c>
      <c r="B39" s="832" t="s">
        <v>3736</v>
      </c>
      <c r="C39" s="832" t="s">
        <v>3753</v>
      </c>
      <c r="D39" s="832" t="s">
        <v>3869</v>
      </c>
      <c r="E39" s="832" t="s">
        <v>3933</v>
      </c>
      <c r="F39" s="849">
        <v>1</v>
      </c>
      <c r="G39" s="849">
        <v>948</v>
      </c>
      <c r="H39" s="849"/>
      <c r="I39" s="849">
        <v>948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553</v>
      </c>
      <c r="B40" s="832" t="s">
        <v>3736</v>
      </c>
      <c r="C40" s="832" t="s">
        <v>3749</v>
      </c>
      <c r="D40" s="832" t="s">
        <v>3750</v>
      </c>
      <c r="E40" s="832" t="s">
        <v>3751</v>
      </c>
      <c r="F40" s="849"/>
      <c r="G40" s="849"/>
      <c r="H40" s="849"/>
      <c r="I40" s="849"/>
      <c r="J40" s="849">
        <v>1</v>
      </c>
      <c r="K40" s="849">
        <v>162.80000000000001</v>
      </c>
      <c r="L40" s="849">
        <v>1</v>
      </c>
      <c r="M40" s="849">
        <v>162.80000000000001</v>
      </c>
      <c r="N40" s="849">
        <v>1</v>
      </c>
      <c r="O40" s="849">
        <v>162.80000000000001</v>
      </c>
      <c r="P40" s="837">
        <v>1</v>
      </c>
      <c r="Q40" s="850">
        <v>162.80000000000001</v>
      </c>
    </row>
    <row r="41" spans="1:17" ht="14.4" customHeight="1" x14ac:dyDescent="0.3">
      <c r="A41" s="831" t="s">
        <v>553</v>
      </c>
      <c r="B41" s="832" t="s">
        <v>3736</v>
      </c>
      <c r="C41" s="832" t="s">
        <v>3749</v>
      </c>
      <c r="D41" s="832" t="s">
        <v>3750</v>
      </c>
      <c r="E41" s="832" t="s">
        <v>3752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162.80000000000001</v>
      </c>
      <c r="P41" s="837"/>
      <c r="Q41" s="850">
        <v>162.80000000000001</v>
      </c>
    </row>
    <row r="42" spans="1:17" ht="14.4" customHeight="1" x14ac:dyDescent="0.3">
      <c r="A42" s="831" t="s">
        <v>553</v>
      </c>
      <c r="B42" s="832" t="s">
        <v>3736</v>
      </c>
      <c r="C42" s="832" t="s">
        <v>3753</v>
      </c>
      <c r="D42" s="832" t="s">
        <v>3762</v>
      </c>
      <c r="E42" s="832" t="s">
        <v>3763</v>
      </c>
      <c r="F42" s="849">
        <v>5</v>
      </c>
      <c r="G42" s="849">
        <v>185</v>
      </c>
      <c r="H42" s="849"/>
      <c r="I42" s="849">
        <v>37</v>
      </c>
      <c r="J42" s="849"/>
      <c r="K42" s="849"/>
      <c r="L42" s="849"/>
      <c r="M42" s="849"/>
      <c r="N42" s="849">
        <v>15</v>
      </c>
      <c r="O42" s="849">
        <v>555</v>
      </c>
      <c r="P42" s="837"/>
      <c r="Q42" s="850">
        <v>37</v>
      </c>
    </row>
    <row r="43" spans="1:17" ht="14.4" customHeight="1" x14ac:dyDescent="0.3">
      <c r="A43" s="831" t="s">
        <v>553</v>
      </c>
      <c r="B43" s="832" t="s">
        <v>3736</v>
      </c>
      <c r="C43" s="832" t="s">
        <v>3753</v>
      </c>
      <c r="D43" s="832" t="s">
        <v>3762</v>
      </c>
      <c r="E43" s="832" t="s">
        <v>3764</v>
      </c>
      <c r="F43" s="849">
        <v>5</v>
      </c>
      <c r="G43" s="849">
        <v>185</v>
      </c>
      <c r="H43" s="849">
        <v>1.25</v>
      </c>
      <c r="I43" s="849">
        <v>37</v>
      </c>
      <c r="J43" s="849">
        <v>4</v>
      </c>
      <c r="K43" s="849">
        <v>148</v>
      </c>
      <c r="L43" s="849">
        <v>1</v>
      </c>
      <c r="M43" s="849">
        <v>37</v>
      </c>
      <c r="N43" s="849">
        <v>33</v>
      </c>
      <c r="O43" s="849">
        <v>1221</v>
      </c>
      <c r="P43" s="837">
        <v>8.25</v>
      </c>
      <c r="Q43" s="850">
        <v>37</v>
      </c>
    </row>
    <row r="44" spans="1:17" ht="14.4" customHeight="1" x14ac:dyDescent="0.3">
      <c r="A44" s="831" t="s">
        <v>553</v>
      </c>
      <c r="B44" s="832" t="s">
        <v>3736</v>
      </c>
      <c r="C44" s="832" t="s">
        <v>3753</v>
      </c>
      <c r="D44" s="832" t="s">
        <v>3768</v>
      </c>
      <c r="E44" s="832" t="s">
        <v>3769</v>
      </c>
      <c r="F44" s="849">
        <v>83</v>
      </c>
      <c r="G44" s="849">
        <v>415</v>
      </c>
      <c r="H44" s="849">
        <v>0.81372549019607843</v>
      </c>
      <c r="I44" s="849">
        <v>5</v>
      </c>
      <c r="J44" s="849">
        <v>102</v>
      </c>
      <c r="K44" s="849">
        <v>510</v>
      </c>
      <c r="L44" s="849">
        <v>1</v>
      </c>
      <c r="M44" s="849">
        <v>5</v>
      </c>
      <c r="N44" s="849">
        <v>71</v>
      </c>
      <c r="O44" s="849">
        <v>355</v>
      </c>
      <c r="P44" s="837">
        <v>0.69607843137254899</v>
      </c>
      <c r="Q44" s="850">
        <v>5</v>
      </c>
    </row>
    <row r="45" spans="1:17" ht="14.4" customHeight="1" x14ac:dyDescent="0.3">
      <c r="A45" s="831" t="s">
        <v>553</v>
      </c>
      <c r="B45" s="832" t="s">
        <v>3736</v>
      </c>
      <c r="C45" s="832" t="s">
        <v>3753</v>
      </c>
      <c r="D45" s="832" t="s">
        <v>3934</v>
      </c>
      <c r="E45" s="832" t="s">
        <v>3935</v>
      </c>
      <c r="F45" s="849">
        <v>1</v>
      </c>
      <c r="G45" s="849">
        <v>122</v>
      </c>
      <c r="H45" s="849"/>
      <c r="I45" s="849">
        <v>122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553</v>
      </c>
      <c r="B46" s="832" t="s">
        <v>3736</v>
      </c>
      <c r="C46" s="832" t="s">
        <v>3753</v>
      </c>
      <c r="D46" s="832" t="s">
        <v>3772</v>
      </c>
      <c r="E46" s="832" t="s">
        <v>3773</v>
      </c>
      <c r="F46" s="849">
        <v>2</v>
      </c>
      <c r="G46" s="849">
        <v>176</v>
      </c>
      <c r="H46" s="849"/>
      <c r="I46" s="849">
        <v>88</v>
      </c>
      <c r="J46" s="849"/>
      <c r="K46" s="849"/>
      <c r="L46" s="849"/>
      <c r="M46" s="849"/>
      <c r="N46" s="849">
        <v>1</v>
      </c>
      <c r="O46" s="849">
        <v>88</v>
      </c>
      <c r="P46" s="837"/>
      <c r="Q46" s="850">
        <v>88</v>
      </c>
    </row>
    <row r="47" spans="1:17" ht="14.4" customHeight="1" x14ac:dyDescent="0.3">
      <c r="A47" s="831" t="s">
        <v>553</v>
      </c>
      <c r="B47" s="832" t="s">
        <v>3736</v>
      </c>
      <c r="C47" s="832" t="s">
        <v>3753</v>
      </c>
      <c r="D47" s="832" t="s">
        <v>3772</v>
      </c>
      <c r="E47" s="832" t="s">
        <v>3774</v>
      </c>
      <c r="F47" s="849">
        <v>2</v>
      </c>
      <c r="G47" s="849">
        <v>176</v>
      </c>
      <c r="H47" s="849"/>
      <c r="I47" s="849">
        <v>88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553</v>
      </c>
      <c r="B48" s="832" t="s">
        <v>3736</v>
      </c>
      <c r="C48" s="832" t="s">
        <v>3753</v>
      </c>
      <c r="D48" s="832" t="s">
        <v>3775</v>
      </c>
      <c r="E48" s="832" t="s">
        <v>3776</v>
      </c>
      <c r="F48" s="849">
        <v>7</v>
      </c>
      <c r="G48" s="849">
        <v>4410</v>
      </c>
      <c r="H48" s="849">
        <v>2.3333333333333335</v>
      </c>
      <c r="I48" s="849">
        <v>630</v>
      </c>
      <c r="J48" s="849">
        <v>3</v>
      </c>
      <c r="K48" s="849">
        <v>1890</v>
      </c>
      <c r="L48" s="849">
        <v>1</v>
      </c>
      <c r="M48" s="849">
        <v>630</v>
      </c>
      <c r="N48" s="849">
        <v>9</v>
      </c>
      <c r="O48" s="849">
        <v>5679</v>
      </c>
      <c r="P48" s="837">
        <v>3.0047619047619047</v>
      </c>
      <c r="Q48" s="850">
        <v>631</v>
      </c>
    </row>
    <row r="49" spans="1:17" ht="14.4" customHeight="1" x14ac:dyDescent="0.3">
      <c r="A49" s="831" t="s">
        <v>553</v>
      </c>
      <c r="B49" s="832" t="s">
        <v>3736</v>
      </c>
      <c r="C49" s="832" t="s">
        <v>3753</v>
      </c>
      <c r="D49" s="832" t="s">
        <v>3775</v>
      </c>
      <c r="E49" s="832" t="s">
        <v>3777</v>
      </c>
      <c r="F49" s="849">
        <v>4</v>
      </c>
      <c r="G49" s="849">
        <v>2520</v>
      </c>
      <c r="H49" s="849">
        <v>4</v>
      </c>
      <c r="I49" s="849">
        <v>630</v>
      </c>
      <c r="J49" s="849">
        <v>1</v>
      </c>
      <c r="K49" s="849">
        <v>630</v>
      </c>
      <c r="L49" s="849">
        <v>1</v>
      </c>
      <c r="M49" s="849">
        <v>630</v>
      </c>
      <c r="N49" s="849"/>
      <c r="O49" s="849"/>
      <c r="P49" s="837"/>
      <c r="Q49" s="850"/>
    </row>
    <row r="50" spans="1:17" ht="14.4" customHeight="1" x14ac:dyDescent="0.3">
      <c r="A50" s="831" t="s">
        <v>553</v>
      </c>
      <c r="B50" s="832" t="s">
        <v>3736</v>
      </c>
      <c r="C50" s="832" t="s">
        <v>3753</v>
      </c>
      <c r="D50" s="832" t="s">
        <v>3778</v>
      </c>
      <c r="E50" s="832" t="s">
        <v>3779</v>
      </c>
      <c r="F50" s="849">
        <v>3</v>
      </c>
      <c r="G50" s="849">
        <v>1176</v>
      </c>
      <c r="H50" s="849">
        <v>3</v>
      </c>
      <c r="I50" s="849">
        <v>392</v>
      </c>
      <c r="J50" s="849">
        <v>1</v>
      </c>
      <c r="K50" s="849">
        <v>392</v>
      </c>
      <c r="L50" s="849">
        <v>1</v>
      </c>
      <c r="M50" s="849">
        <v>392</v>
      </c>
      <c r="N50" s="849">
        <v>4</v>
      </c>
      <c r="O50" s="849">
        <v>1572</v>
      </c>
      <c r="P50" s="837">
        <v>4.0102040816326534</v>
      </c>
      <c r="Q50" s="850">
        <v>393</v>
      </c>
    </row>
    <row r="51" spans="1:17" ht="14.4" customHeight="1" x14ac:dyDescent="0.3">
      <c r="A51" s="831" t="s">
        <v>553</v>
      </c>
      <c r="B51" s="832" t="s">
        <v>3736</v>
      </c>
      <c r="C51" s="832" t="s">
        <v>3753</v>
      </c>
      <c r="D51" s="832" t="s">
        <v>3778</v>
      </c>
      <c r="E51" s="832" t="s">
        <v>3780</v>
      </c>
      <c r="F51" s="849">
        <v>2</v>
      </c>
      <c r="G51" s="849">
        <v>784</v>
      </c>
      <c r="H51" s="849">
        <v>1</v>
      </c>
      <c r="I51" s="849">
        <v>392</v>
      </c>
      <c r="J51" s="849">
        <v>2</v>
      </c>
      <c r="K51" s="849">
        <v>784</v>
      </c>
      <c r="L51" s="849">
        <v>1</v>
      </c>
      <c r="M51" s="849">
        <v>392</v>
      </c>
      <c r="N51" s="849">
        <v>1</v>
      </c>
      <c r="O51" s="849">
        <v>393</v>
      </c>
      <c r="P51" s="837">
        <v>0.50127551020408168</v>
      </c>
      <c r="Q51" s="850">
        <v>393</v>
      </c>
    </row>
    <row r="52" spans="1:17" ht="14.4" customHeight="1" x14ac:dyDescent="0.3">
      <c r="A52" s="831" t="s">
        <v>553</v>
      </c>
      <c r="B52" s="832" t="s">
        <v>3736</v>
      </c>
      <c r="C52" s="832" t="s">
        <v>3753</v>
      </c>
      <c r="D52" s="832" t="s">
        <v>3781</v>
      </c>
      <c r="E52" s="832" t="s">
        <v>3782</v>
      </c>
      <c r="F52" s="849">
        <v>6</v>
      </c>
      <c r="G52" s="849">
        <v>234</v>
      </c>
      <c r="H52" s="849">
        <v>0.6</v>
      </c>
      <c r="I52" s="849">
        <v>39</v>
      </c>
      <c r="J52" s="849">
        <v>10</v>
      </c>
      <c r="K52" s="849">
        <v>390</v>
      </c>
      <c r="L52" s="849">
        <v>1</v>
      </c>
      <c r="M52" s="849">
        <v>39</v>
      </c>
      <c r="N52" s="849">
        <v>10</v>
      </c>
      <c r="O52" s="849">
        <v>390</v>
      </c>
      <c r="P52" s="837">
        <v>1</v>
      </c>
      <c r="Q52" s="850">
        <v>39</v>
      </c>
    </row>
    <row r="53" spans="1:17" ht="14.4" customHeight="1" x14ac:dyDescent="0.3">
      <c r="A53" s="831" t="s">
        <v>553</v>
      </c>
      <c r="B53" s="832" t="s">
        <v>3736</v>
      </c>
      <c r="C53" s="832" t="s">
        <v>3753</v>
      </c>
      <c r="D53" s="832" t="s">
        <v>3781</v>
      </c>
      <c r="E53" s="832" t="s">
        <v>3783</v>
      </c>
      <c r="F53" s="849">
        <v>8</v>
      </c>
      <c r="G53" s="849">
        <v>312</v>
      </c>
      <c r="H53" s="849">
        <v>0.66666666666666663</v>
      </c>
      <c r="I53" s="849">
        <v>39</v>
      </c>
      <c r="J53" s="849">
        <v>12</v>
      </c>
      <c r="K53" s="849">
        <v>468</v>
      </c>
      <c r="L53" s="849">
        <v>1</v>
      </c>
      <c r="M53" s="849">
        <v>39</v>
      </c>
      <c r="N53" s="849">
        <v>14</v>
      </c>
      <c r="O53" s="849">
        <v>546</v>
      </c>
      <c r="P53" s="837">
        <v>1.1666666666666667</v>
      </c>
      <c r="Q53" s="850">
        <v>39</v>
      </c>
    </row>
    <row r="54" spans="1:17" ht="14.4" customHeight="1" x14ac:dyDescent="0.3">
      <c r="A54" s="831" t="s">
        <v>553</v>
      </c>
      <c r="B54" s="832" t="s">
        <v>3736</v>
      </c>
      <c r="C54" s="832" t="s">
        <v>3753</v>
      </c>
      <c r="D54" s="832" t="s">
        <v>3884</v>
      </c>
      <c r="E54" s="832" t="s">
        <v>3936</v>
      </c>
      <c r="F54" s="849"/>
      <c r="G54" s="849"/>
      <c r="H54" s="849"/>
      <c r="I54" s="849"/>
      <c r="J54" s="849">
        <v>1</v>
      </c>
      <c r="K54" s="849">
        <v>17711</v>
      </c>
      <c r="L54" s="849">
        <v>1</v>
      </c>
      <c r="M54" s="849">
        <v>17711</v>
      </c>
      <c r="N54" s="849"/>
      <c r="O54" s="849"/>
      <c r="P54" s="837"/>
      <c r="Q54" s="850"/>
    </row>
    <row r="55" spans="1:17" ht="14.4" customHeight="1" x14ac:dyDescent="0.3">
      <c r="A55" s="831" t="s">
        <v>553</v>
      </c>
      <c r="B55" s="832" t="s">
        <v>3736</v>
      </c>
      <c r="C55" s="832" t="s">
        <v>3753</v>
      </c>
      <c r="D55" s="832" t="s">
        <v>3886</v>
      </c>
      <c r="E55" s="832" t="s">
        <v>3937</v>
      </c>
      <c r="F55" s="849">
        <v>1</v>
      </c>
      <c r="G55" s="849">
        <v>586</v>
      </c>
      <c r="H55" s="849"/>
      <c r="I55" s="849">
        <v>586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553</v>
      </c>
      <c r="B56" s="832" t="s">
        <v>3736</v>
      </c>
      <c r="C56" s="832" t="s">
        <v>3753</v>
      </c>
      <c r="D56" s="832" t="s">
        <v>3888</v>
      </c>
      <c r="E56" s="832" t="s">
        <v>3938</v>
      </c>
      <c r="F56" s="849"/>
      <c r="G56" s="849"/>
      <c r="H56" s="849"/>
      <c r="I56" s="849"/>
      <c r="J56" s="849">
        <v>1</v>
      </c>
      <c r="K56" s="849">
        <v>1701</v>
      </c>
      <c r="L56" s="849">
        <v>1</v>
      </c>
      <c r="M56" s="849">
        <v>1701</v>
      </c>
      <c r="N56" s="849"/>
      <c r="O56" s="849"/>
      <c r="P56" s="837"/>
      <c r="Q56" s="850"/>
    </row>
    <row r="57" spans="1:17" ht="14.4" customHeight="1" x14ac:dyDescent="0.3">
      <c r="A57" s="831" t="s">
        <v>553</v>
      </c>
      <c r="B57" s="832" t="s">
        <v>3736</v>
      </c>
      <c r="C57" s="832" t="s">
        <v>3753</v>
      </c>
      <c r="D57" s="832" t="s">
        <v>3890</v>
      </c>
      <c r="E57" s="832" t="s">
        <v>3891</v>
      </c>
      <c r="F57" s="849"/>
      <c r="G57" s="849"/>
      <c r="H57" s="849"/>
      <c r="I57" s="849"/>
      <c r="J57" s="849">
        <v>1</v>
      </c>
      <c r="K57" s="849">
        <v>709</v>
      </c>
      <c r="L57" s="849">
        <v>1</v>
      </c>
      <c r="M57" s="849">
        <v>709</v>
      </c>
      <c r="N57" s="849">
        <v>2</v>
      </c>
      <c r="O57" s="849">
        <v>1420</v>
      </c>
      <c r="P57" s="837">
        <v>2.002820874471086</v>
      </c>
      <c r="Q57" s="850">
        <v>710</v>
      </c>
    </row>
    <row r="58" spans="1:17" ht="14.4" customHeight="1" x14ac:dyDescent="0.3">
      <c r="A58" s="831" t="s">
        <v>553</v>
      </c>
      <c r="B58" s="832" t="s">
        <v>3736</v>
      </c>
      <c r="C58" s="832" t="s">
        <v>3753</v>
      </c>
      <c r="D58" s="832" t="s">
        <v>3784</v>
      </c>
      <c r="E58" s="832" t="s">
        <v>3786</v>
      </c>
      <c r="F58" s="849">
        <v>1</v>
      </c>
      <c r="G58" s="849">
        <v>4442</v>
      </c>
      <c r="H58" s="849">
        <v>0.5</v>
      </c>
      <c r="I58" s="849">
        <v>4442</v>
      </c>
      <c r="J58" s="849">
        <v>2</v>
      </c>
      <c r="K58" s="849">
        <v>8884</v>
      </c>
      <c r="L58" s="849">
        <v>1</v>
      </c>
      <c r="M58" s="849">
        <v>4442</v>
      </c>
      <c r="N58" s="849">
        <v>3</v>
      </c>
      <c r="O58" s="849">
        <v>13326</v>
      </c>
      <c r="P58" s="837">
        <v>1.5</v>
      </c>
      <c r="Q58" s="850">
        <v>4442</v>
      </c>
    </row>
    <row r="59" spans="1:17" ht="14.4" customHeight="1" x14ac:dyDescent="0.3">
      <c r="A59" s="831" t="s">
        <v>553</v>
      </c>
      <c r="B59" s="832" t="s">
        <v>3736</v>
      </c>
      <c r="C59" s="832" t="s">
        <v>3753</v>
      </c>
      <c r="D59" s="832" t="s">
        <v>3787</v>
      </c>
      <c r="E59" s="832" t="s">
        <v>3788</v>
      </c>
      <c r="F59" s="849">
        <v>1</v>
      </c>
      <c r="G59" s="849">
        <v>251</v>
      </c>
      <c r="H59" s="849"/>
      <c r="I59" s="849">
        <v>251</v>
      </c>
      <c r="J59" s="849"/>
      <c r="K59" s="849"/>
      <c r="L59" s="849"/>
      <c r="M59" s="849"/>
      <c r="N59" s="849">
        <v>3</v>
      </c>
      <c r="O59" s="849">
        <v>756</v>
      </c>
      <c r="P59" s="837"/>
      <c r="Q59" s="850">
        <v>252</v>
      </c>
    </row>
    <row r="60" spans="1:17" ht="14.4" customHeight="1" x14ac:dyDescent="0.3">
      <c r="A60" s="831" t="s">
        <v>553</v>
      </c>
      <c r="B60" s="832" t="s">
        <v>3736</v>
      </c>
      <c r="C60" s="832" t="s">
        <v>3753</v>
      </c>
      <c r="D60" s="832" t="s">
        <v>3787</v>
      </c>
      <c r="E60" s="832" t="s">
        <v>3789</v>
      </c>
      <c r="F60" s="849">
        <v>1</v>
      </c>
      <c r="G60" s="849">
        <v>251</v>
      </c>
      <c r="H60" s="849">
        <v>1</v>
      </c>
      <c r="I60" s="849">
        <v>251</v>
      </c>
      <c r="J60" s="849">
        <v>1</v>
      </c>
      <c r="K60" s="849">
        <v>251</v>
      </c>
      <c r="L60" s="849">
        <v>1</v>
      </c>
      <c r="M60" s="849">
        <v>251</v>
      </c>
      <c r="N60" s="849">
        <v>3</v>
      </c>
      <c r="O60" s="849">
        <v>756</v>
      </c>
      <c r="P60" s="837">
        <v>3.0119521912350598</v>
      </c>
      <c r="Q60" s="850">
        <v>252</v>
      </c>
    </row>
    <row r="61" spans="1:17" ht="14.4" customHeight="1" x14ac:dyDescent="0.3">
      <c r="A61" s="831" t="s">
        <v>553</v>
      </c>
      <c r="B61" s="832" t="s">
        <v>3736</v>
      </c>
      <c r="C61" s="832" t="s">
        <v>3753</v>
      </c>
      <c r="D61" s="832" t="s">
        <v>3790</v>
      </c>
      <c r="E61" s="832" t="s">
        <v>3791</v>
      </c>
      <c r="F61" s="849">
        <v>1</v>
      </c>
      <c r="G61" s="849">
        <v>126</v>
      </c>
      <c r="H61" s="849"/>
      <c r="I61" s="849">
        <v>126</v>
      </c>
      <c r="J61" s="849"/>
      <c r="K61" s="849"/>
      <c r="L61" s="849"/>
      <c r="M61" s="849"/>
      <c r="N61" s="849">
        <v>7</v>
      </c>
      <c r="O61" s="849">
        <v>889</v>
      </c>
      <c r="P61" s="837"/>
      <c r="Q61" s="850">
        <v>127</v>
      </c>
    </row>
    <row r="62" spans="1:17" ht="14.4" customHeight="1" x14ac:dyDescent="0.3">
      <c r="A62" s="831" t="s">
        <v>553</v>
      </c>
      <c r="B62" s="832" t="s">
        <v>3736</v>
      </c>
      <c r="C62" s="832" t="s">
        <v>3753</v>
      </c>
      <c r="D62" s="832" t="s">
        <v>3790</v>
      </c>
      <c r="E62" s="832" t="s">
        <v>3792</v>
      </c>
      <c r="F62" s="849">
        <v>1</v>
      </c>
      <c r="G62" s="849">
        <v>126</v>
      </c>
      <c r="H62" s="849">
        <v>0.5</v>
      </c>
      <c r="I62" s="849">
        <v>126</v>
      </c>
      <c r="J62" s="849">
        <v>2</v>
      </c>
      <c r="K62" s="849">
        <v>252</v>
      </c>
      <c r="L62" s="849">
        <v>1</v>
      </c>
      <c r="M62" s="849">
        <v>126</v>
      </c>
      <c r="N62" s="849">
        <v>1</v>
      </c>
      <c r="O62" s="849">
        <v>127</v>
      </c>
      <c r="P62" s="837">
        <v>0.50396825396825395</v>
      </c>
      <c r="Q62" s="850">
        <v>127</v>
      </c>
    </row>
    <row r="63" spans="1:17" ht="14.4" customHeight="1" x14ac:dyDescent="0.3">
      <c r="A63" s="831" t="s">
        <v>553</v>
      </c>
      <c r="B63" s="832" t="s">
        <v>3736</v>
      </c>
      <c r="C63" s="832" t="s">
        <v>3753</v>
      </c>
      <c r="D63" s="832" t="s">
        <v>3796</v>
      </c>
      <c r="E63" s="832" t="s">
        <v>3797</v>
      </c>
      <c r="F63" s="849"/>
      <c r="G63" s="849"/>
      <c r="H63" s="849"/>
      <c r="I63" s="849"/>
      <c r="J63" s="849"/>
      <c r="K63" s="849"/>
      <c r="L63" s="849"/>
      <c r="M63" s="849"/>
      <c r="N63" s="849">
        <v>3</v>
      </c>
      <c r="O63" s="849">
        <v>588</v>
      </c>
      <c r="P63" s="837"/>
      <c r="Q63" s="850">
        <v>196</v>
      </c>
    </row>
    <row r="64" spans="1:17" ht="14.4" customHeight="1" x14ac:dyDescent="0.3">
      <c r="A64" s="831" t="s">
        <v>553</v>
      </c>
      <c r="B64" s="832" t="s">
        <v>3736</v>
      </c>
      <c r="C64" s="832" t="s">
        <v>3753</v>
      </c>
      <c r="D64" s="832" t="s">
        <v>3796</v>
      </c>
      <c r="E64" s="832" t="s">
        <v>3939</v>
      </c>
      <c r="F64" s="849"/>
      <c r="G64" s="849"/>
      <c r="H64" s="849"/>
      <c r="I64" s="849"/>
      <c r="J64" s="849"/>
      <c r="K64" s="849"/>
      <c r="L64" s="849"/>
      <c r="M64" s="849"/>
      <c r="N64" s="849">
        <v>4</v>
      </c>
      <c r="O64" s="849">
        <v>784</v>
      </c>
      <c r="P64" s="837"/>
      <c r="Q64" s="850">
        <v>196</v>
      </c>
    </row>
    <row r="65" spans="1:17" ht="14.4" customHeight="1" x14ac:dyDescent="0.3">
      <c r="A65" s="831" t="s">
        <v>553</v>
      </c>
      <c r="B65" s="832" t="s">
        <v>3736</v>
      </c>
      <c r="C65" s="832" t="s">
        <v>3753</v>
      </c>
      <c r="D65" s="832" t="s">
        <v>3802</v>
      </c>
      <c r="E65" s="832" t="s">
        <v>3804</v>
      </c>
      <c r="F65" s="849"/>
      <c r="G65" s="849"/>
      <c r="H65" s="849"/>
      <c r="I65" s="849"/>
      <c r="J65" s="849">
        <v>1</v>
      </c>
      <c r="K65" s="849">
        <v>679</v>
      </c>
      <c r="L65" s="849">
        <v>1</v>
      </c>
      <c r="M65" s="849">
        <v>679</v>
      </c>
      <c r="N65" s="849"/>
      <c r="O65" s="849"/>
      <c r="P65" s="837"/>
      <c r="Q65" s="850"/>
    </row>
    <row r="66" spans="1:17" ht="14.4" customHeight="1" x14ac:dyDescent="0.3">
      <c r="A66" s="831" t="s">
        <v>553</v>
      </c>
      <c r="B66" s="832" t="s">
        <v>3736</v>
      </c>
      <c r="C66" s="832" t="s">
        <v>3753</v>
      </c>
      <c r="D66" s="832" t="s">
        <v>3811</v>
      </c>
      <c r="E66" s="832" t="s">
        <v>3812</v>
      </c>
      <c r="F66" s="849"/>
      <c r="G66" s="849"/>
      <c r="H66" s="849"/>
      <c r="I66" s="849"/>
      <c r="J66" s="849">
        <v>2</v>
      </c>
      <c r="K66" s="849">
        <v>1960</v>
      </c>
      <c r="L66" s="849">
        <v>1</v>
      </c>
      <c r="M66" s="849">
        <v>980</v>
      </c>
      <c r="N66" s="849"/>
      <c r="O66" s="849"/>
      <c r="P66" s="837"/>
      <c r="Q66" s="850"/>
    </row>
    <row r="67" spans="1:17" ht="14.4" customHeight="1" x14ac:dyDescent="0.3">
      <c r="A67" s="831" t="s">
        <v>553</v>
      </c>
      <c r="B67" s="832" t="s">
        <v>3736</v>
      </c>
      <c r="C67" s="832" t="s">
        <v>3753</v>
      </c>
      <c r="D67" s="832" t="s">
        <v>3811</v>
      </c>
      <c r="E67" s="832" t="s">
        <v>3813</v>
      </c>
      <c r="F67" s="849">
        <v>1</v>
      </c>
      <c r="G67" s="849">
        <v>980</v>
      </c>
      <c r="H67" s="849">
        <v>0.5</v>
      </c>
      <c r="I67" s="849">
        <v>980</v>
      </c>
      <c r="J67" s="849">
        <v>2</v>
      </c>
      <c r="K67" s="849">
        <v>1960</v>
      </c>
      <c r="L67" s="849">
        <v>1</v>
      </c>
      <c r="M67" s="849">
        <v>980</v>
      </c>
      <c r="N67" s="849">
        <v>4</v>
      </c>
      <c r="O67" s="849">
        <v>3928</v>
      </c>
      <c r="P67" s="837">
        <v>2.0040816326530613</v>
      </c>
      <c r="Q67" s="850">
        <v>982</v>
      </c>
    </row>
    <row r="68" spans="1:17" ht="14.4" customHeight="1" x14ac:dyDescent="0.3">
      <c r="A68" s="831" t="s">
        <v>553</v>
      </c>
      <c r="B68" s="832" t="s">
        <v>3736</v>
      </c>
      <c r="C68" s="832" t="s">
        <v>3753</v>
      </c>
      <c r="D68" s="832" t="s">
        <v>3814</v>
      </c>
      <c r="E68" s="832" t="s">
        <v>3815</v>
      </c>
      <c r="F68" s="849">
        <v>1</v>
      </c>
      <c r="G68" s="849">
        <v>172</v>
      </c>
      <c r="H68" s="849">
        <v>0.5</v>
      </c>
      <c r="I68" s="849">
        <v>172</v>
      </c>
      <c r="J68" s="849">
        <v>2</v>
      </c>
      <c r="K68" s="849">
        <v>344</v>
      </c>
      <c r="L68" s="849">
        <v>1</v>
      </c>
      <c r="M68" s="849">
        <v>172</v>
      </c>
      <c r="N68" s="849">
        <v>5</v>
      </c>
      <c r="O68" s="849">
        <v>860</v>
      </c>
      <c r="P68" s="837">
        <v>2.5</v>
      </c>
      <c r="Q68" s="850">
        <v>172</v>
      </c>
    </row>
    <row r="69" spans="1:17" ht="14.4" customHeight="1" x14ac:dyDescent="0.3">
      <c r="A69" s="831" t="s">
        <v>553</v>
      </c>
      <c r="B69" s="832" t="s">
        <v>3736</v>
      </c>
      <c r="C69" s="832" t="s">
        <v>3753</v>
      </c>
      <c r="D69" s="832" t="s">
        <v>3814</v>
      </c>
      <c r="E69" s="832" t="s">
        <v>3816</v>
      </c>
      <c r="F69" s="849"/>
      <c r="G69" s="849"/>
      <c r="H69" s="849"/>
      <c r="I69" s="849"/>
      <c r="J69" s="849">
        <v>2</v>
      </c>
      <c r="K69" s="849">
        <v>344</v>
      </c>
      <c r="L69" s="849">
        <v>1</v>
      </c>
      <c r="M69" s="849">
        <v>172</v>
      </c>
      <c r="N69" s="849">
        <v>1</v>
      </c>
      <c r="O69" s="849">
        <v>172</v>
      </c>
      <c r="P69" s="837">
        <v>0.5</v>
      </c>
      <c r="Q69" s="850">
        <v>172</v>
      </c>
    </row>
    <row r="70" spans="1:17" ht="14.4" customHeight="1" x14ac:dyDescent="0.3">
      <c r="A70" s="831" t="s">
        <v>553</v>
      </c>
      <c r="B70" s="832" t="s">
        <v>3736</v>
      </c>
      <c r="C70" s="832" t="s">
        <v>3753</v>
      </c>
      <c r="D70" s="832" t="s">
        <v>3820</v>
      </c>
      <c r="E70" s="832" t="s">
        <v>3821</v>
      </c>
      <c r="F70" s="849"/>
      <c r="G70" s="849"/>
      <c r="H70" s="849"/>
      <c r="I70" s="849"/>
      <c r="J70" s="849"/>
      <c r="K70" s="849"/>
      <c r="L70" s="849"/>
      <c r="M70" s="849"/>
      <c r="N70" s="849">
        <v>2</v>
      </c>
      <c r="O70" s="849">
        <v>172</v>
      </c>
      <c r="P70" s="837"/>
      <c r="Q70" s="850">
        <v>86</v>
      </c>
    </row>
    <row r="71" spans="1:17" ht="14.4" customHeight="1" x14ac:dyDescent="0.3">
      <c r="A71" s="831" t="s">
        <v>553</v>
      </c>
      <c r="B71" s="832" t="s">
        <v>3736</v>
      </c>
      <c r="C71" s="832" t="s">
        <v>3753</v>
      </c>
      <c r="D71" s="832" t="s">
        <v>3820</v>
      </c>
      <c r="E71" s="832" t="s">
        <v>3822</v>
      </c>
      <c r="F71" s="849">
        <v>1</v>
      </c>
      <c r="G71" s="849">
        <v>86</v>
      </c>
      <c r="H71" s="849">
        <v>1</v>
      </c>
      <c r="I71" s="849">
        <v>86</v>
      </c>
      <c r="J71" s="849">
        <v>1</v>
      </c>
      <c r="K71" s="849">
        <v>86</v>
      </c>
      <c r="L71" s="849">
        <v>1</v>
      </c>
      <c r="M71" s="849">
        <v>86</v>
      </c>
      <c r="N71" s="849"/>
      <c r="O71" s="849"/>
      <c r="P71" s="837"/>
      <c r="Q71" s="850"/>
    </row>
    <row r="72" spans="1:17" ht="14.4" customHeight="1" x14ac:dyDescent="0.3">
      <c r="A72" s="831" t="s">
        <v>553</v>
      </c>
      <c r="B72" s="832" t="s">
        <v>3736</v>
      </c>
      <c r="C72" s="832" t="s">
        <v>3753</v>
      </c>
      <c r="D72" s="832" t="s">
        <v>3833</v>
      </c>
      <c r="E72" s="832" t="s">
        <v>3835</v>
      </c>
      <c r="F72" s="849">
        <v>1</v>
      </c>
      <c r="G72" s="849">
        <v>753</v>
      </c>
      <c r="H72" s="849">
        <v>1</v>
      </c>
      <c r="I72" s="849">
        <v>753</v>
      </c>
      <c r="J72" s="849">
        <v>1</v>
      </c>
      <c r="K72" s="849">
        <v>753</v>
      </c>
      <c r="L72" s="849">
        <v>1</v>
      </c>
      <c r="M72" s="849">
        <v>753</v>
      </c>
      <c r="N72" s="849">
        <v>2</v>
      </c>
      <c r="O72" s="849">
        <v>1508</v>
      </c>
      <c r="P72" s="837">
        <v>2.0026560424966799</v>
      </c>
      <c r="Q72" s="850">
        <v>754</v>
      </c>
    </row>
    <row r="73" spans="1:17" ht="14.4" customHeight="1" x14ac:dyDescent="0.3">
      <c r="A73" s="831" t="s">
        <v>553</v>
      </c>
      <c r="B73" s="832" t="s">
        <v>3736</v>
      </c>
      <c r="C73" s="832" t="s">
        <v>3753</v>
      </c>
      <c r="D73" s="832" t="s">
        <v>3838</v>
      </c>
      <c r="E73" s="832" t="s">
        <v>3839</v>
      </c>
      <c r="F73" s="849">
        <v>1</v>
      </c>
      <c r="G73" s="849">
        <v>372</v>
      </c>
      <c r="H73" s="849"/>
      <c r="I73" s="849">
        <v>372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553</v>
      </c>
      <c r="B74" s="832" t="s">
        <v>3736</v>
      </c>
      <c r="C74" s="832" t="s">
        <v>3753</v>
      </c>
      <c r="D74" s="832" t="s">
        <v>3844</v>
      </c>
      <c r="E74" s="832" t="s">
        <v>3845</v>
      </c>
      <c r="F74" s="849"/>
      <c r="G74" s="849"/>
      <c r="H74" s="849"/>
      <c r="I74" s="849"/>
      <c r="J74" s="849">
        <v>1</v>
      </c>
      <c r="K74" s="849">
        <v>116</v>
      </c>
      <c r="L74" s="849">
        <v>1</v>
      </c>
      <c r="M74" s="849">
        <v>116</v>
      </c>
      <c r="N74" s="849">
        <v>2</v>
      </c>
      <c r="O74" s="849">
        <v>232</v>
      </c>
      <c r="P74" s="837">
        <v>2</v>
      </c>
      <c r="Q74" s="850">
        <v>116</v>
      </c>
    </row>
    <row r="75" spans="1:17" ht="14.4" customHeight="1" x14ac:dyDescent="0.3">
      <c r="A75" s="831" t="s">
        <v>553</v>
      </c>
      <c r="B75" s="832" t="s">
        <v>3736</v>
      </c>
      <c r="C75" s="832" t="s">
        <v>3753</v>
      </c>
      <c r="D75" s="832" t="s">
        <v>3844</v>
      </c>
      <c r="E75" s="832" t="s">
        <v>3846</v>
      </c>
      <c r="F75" s="849"/>
      <c r="G75" s="849"/>
      <c r="H75" s="849"/>
      <c r="I75" s="849"/>
      <c r="J75" s="849"/>
      <c r="K75" s="849"/>
      <c r="L75" s="849"/>
      <c r="M75" s="849"/>
      <c r="N75" s="849">
        <v>5</v>
      </c>
      <c r="O75" s="849">
        <v>580</v>
      </c>
      <c r="P75" s="837"/>
      <c r="Q75" s="850">
        <v>116</v>
      </c>
    </row>
    <row r="76" spans="1:17" ht="14.4" customHeight="1" x14ac:dyDescent="0.3">
      <c r="A76" s="831" t="s">
        <v>553</v>
      </c>
      <c r="B76" s="832" t="s">
        <v>3736</v>
      </c>
      <c r="C76" s="832" t="s">
        <v>3753</v>
      </c>
      <c r="D76" s="832" t="s">
        <v>3849</v>
      </c>
      <c r="E76" s="832" t="s">
        <v>3851</v>
      </c>
      <c r="F76" s="849"/>
      <c r="G76" s="849"/>
      <c r="H76" s="849"/>
      <c r="I76" s="849"/>
      <c r="J76" s="849"/>
      <c r="K76" s="849"/>
      <c r="L76" s="849"/>
      <c r="M76" s="849"/>
      <c r="N76" s="849">
        <v>2</v>
      </c>
      <c r="O76" s="849">
        <v>750</v>
      </c>
      <c r="P76" s="837"/>
      <c r="Q76" s="850">
        <v>375</v>
      </c>
    </row>
    <row r="77" spans="1:17" ht="14.4" customHeight="1" x14ac:dyDescent="0.3">
      <c r="A77" s="831" t="s">
        <v>553</v>
      </c>
      <c r="B77" s="832" t="s">
        <v>3736</v>
      </c>
      <c r="C77" s="832" t="s">
        <v>3753</v>
      </c>
      <c r="D77" s="832" t="s">
        <v>3873</v>
      </c>
      <c r="E77" s="832" t="s">
        <v>3874</v>
      </c>
      <c r="F77" s="849"/>
      <c r="G77" s="849"/>
      <c r="H77" s="849"/>
      <c r="I77" s="849"/>
      <c r="J77" s="849">
        <v>1</v>
      </c>
      <c r="K77" s="849">
        <v>200</v>
      </c>
      <c r="L77" s="849">
        <v>1</v>
      </c>
      <c r="M77" s="849">
        <v>200</v>
      </c>
      <c r="N77" s="849">
        <v>2</v>
      </c>
      <c r="O77" s="849">
        <v>402</v>
      </c>
      <c r="P77" s="837">
        <v>2.0099999999999998</v>
      </c>
      <c r="Q77" s="850">
        <v>201</v>
      </c>
    </row>
    <row r="78" spans="1:17" ht="14.4" customHeight="1" x14ac:dyDescent="0.3">
      <c r="A78" s="831" t="s">
        <v>553</v>
      </c>
      <c r="B78" s="832" t="s">
        <v>3736</v>
      </c>
      <c r="C78" s="832" t="s">
        <v>3753</v>
      </c>
      <c r="D78" s="832" t="s">
        <v>3873</v>
      </c>
      <c r="E78" s="832" t="s">
        <v>3875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201</v>
      </c>
      <c r="P78" s="837"/>
      <c r="Q78" s="850">
        <v>201</v>
      </c>
    </row>
    <row r="79" spans="1:17" ht="14.4" customHeight="1" x14ac:dyDescent="0.3">
      <c r="A79" s="831" t="s">
        <v>553</v>
      </c>
      <c r="B79" s="832" t="s">
        <v>3940</v>
      </c>
      <c r="C79" s="832" t="s">
        <v>3753</v>
      </c>
      <c r="D79" s="832" t="s">
        <v>3768</v>
      </c>
      <c r="E79" s="832" t="s">
        <v>3769</v>
      </c>
      <c r="F79" s="849"/>
      <c r="G79" s="849"/>
      <c r="H79" s="849"/>
      <c r="I79" s="849"/>
      <c r="J79" s="849"/>
      <c r="K79" s="849"/>
      <c r="L79" s="849"/>
      <c r="M79" s="849"/>
      <c r="N79" s="849">
        <v>3</v>
      </c>
      <c r="O79" s="849">
        <v>15</v>
      </c>
      <c r="P79" s="837"/>
      <c r="Q79" s="850">
        <v>5</v>
      </c>
    </row>
    <row r="80" spans="1:17" ht="14.4" customHeight="1" x14ac:dyDescent="0.3">
      <c r="A80" s="831" t="s">
        <v>553</v>
      </c>
      <c r="B80" s="832" t="s">
        <v>3941</v>
      </c>
      <c r="C80" s="832" t="s">
        <v>3737</v>
      </c>
      <c r="D80" s="832" t="s">
        <v>3942</v>
      </c>
      <c r="E80" s="832" t="s">
        <v>3943</v>
      </c>
      <c r="F80" s="849">
        <v>12</v>
      </c>
      <c r="G80" s="849">
        <v>599.16</v>
      </c>
      <c r="H80" s="849"/>
      <c r="I80" s="849">
        <v>49.93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553</v>
      </c>
      <c r="B81" s="832" t="s">
        <v>3941</v>
      </c>
      <c r="C81" s="832" t="s">
        <v>3737</v>
      </c>
      <c r="D81" s="832" t="s">
        <v>3944</v>
      </c>
      <c r="E81" s="832" t="s">
        <v>1120</v>
      </c>
      <c r="F81" s="849"/>
      <c r="G81" s="849"/>
      <c r="H81" s="849"/>
      <c r="I81" s="849"/>
      <c r="J81" s="849">
        <v>6</v>
      </c>
      <c r="K81" s="849">
        <v>27197.78</v>
      </c>
      <c r="L81" s="849">
        <v>1</v>
      </c>
      <c r="M81" s="849">
        <v>4532.9633333333331</v>
      </c>
      <c r="N81" s="849">
        <v>1</v>
      </c>
      <c r="O81" s="849">
        <v>4305.3999999999996</v>
      </c>
      <c r="P81" s="837">
        <v>0.15829968475368209</v>
      </c>
      <c r="Q81" s="850">
        <v>4305.3999999999996</v>
      </c>
    </row>
    <row r="82" spans="1:17" ht="14.4" customHeight="1" x14ac:dyDescent="0.3">
      <c r="A82" s="831" t="s">
        <v>553</v>
      </c>
      <c r="B82" s="832" t="s">
        <v>3941</v>
      </c>
      <c r="C82" s="832" t="s">
        <v>3737</v>
      </c>
      <c r="D82" s="832" t="s">
        <v>3945</v>
      </c>
      <c r="E82" s="832" t="s">
        <v>1896</v>
      </c>
      <c r="F82" s="849"/>
      <c r="G82" s="849"/>
      <c r="H82" s="849"/>
      <c r="I82" s="849"/>
      <c r="J82" s="849">
        <v>23</v>
      </c>
      <c r="K82" s="849">
        <v>1841.84</v>
      </c>
      <c r="L82" s="849">
        <v>1</v>
      </c>
      <c r="M82" s="849">
        <v>80.08</v>
      </c>
      <c r="N82" s="849"/>
      <c r="O82" s="849"/>
      <c r="P82" s="837"/>
      <c r="Q82" s="850"/>
    </row>
    <row r="83" spans="1:17" ht="14.4" customHeight="1" x14ac:dyDescent="0.3">
      <c r="A83" s="831" t="s">
        <v>553</v>
      </c>
      <c r="B83" s="832" t="s">
        <v>3941</v>
      </c>
      <c r="C83" s="832" t="s">
        <v>3737</v>
      </c>
      <c r="D83" s="832" t="s">
        <v>3946</v>
      </c>
      <c r="E83" s="832" t="s">
        <v>1896</v>
      </c>
      <c r="F83" s="849"/>
      <c r="G83" s="849"/>
      <c r="H83" s="849"/>
      <c r="I83" s="849"/>
      <c r="J83" s="849"/>
      <c r="K83" s="849"/>
      <c r="L83" s="849"/>
      <c r="M83" s="849"/>
      <c r="N83" s="849">
        <v>35</v>
      </c>
      <c r="O83" s="849">
        <v>2664.55</v>
      </c>
      <c r="P83" s="837"/>
      <c r="Q83" s="850">
        <v>76.13000000000001</v>
      </c>
    </row>
    <row r="84" spans="1:17" ht="14.4" customHeight="1" x14ac:dyDescent="0.3">
      <c r="A84" s="831" t="s">
        <v>553</v>
      </c>
      <c r="B84" s="832" t="s">
        <v>3941</v>
      </c>
      <c r="C84" s="832" t="s">
        <v>3737</v>
      </c>
      <c r="D84" s="832" t="s">
        <v>3947</v>
      </c>
      <c r="E84" s="832" t="s">
        <v>821</v>
      </c>
      <c r="F84" s="849">
        <v>1.7</v>
      </c>
      <c r="G84" s="849">
        <v>529.21</v>
      </c>
      <c r="H84" s="849">
        <v>0.70830489192263946</v>
      </c>
      <c r="I84" s="849">
        <v>311.3</v>
      </c>
      <c r="J84" s="849">
        <v>2.4000000000000004</v>
      </c>
      <c r="K84" s="849">
        <v>747.15</v>
      </c>
      <c r="L84" s="849">
        <v>1</v>
      </c>
      <c r="M84" s="849">
        <v>311.31249999999994</v>
      </c>
      <c r="N84" s="849">
        <v>2.1</v>
      </c>
      <c r="O84" s="849">
        <v>653.77</v>
      </c>
      <c r="P84" s="837">
        <v>0.87501840326574321</v>
      </c>
      <c r="Q84" s="850">
        <v>311.31904761904758</v>
      </c>
    </row>
    <row r="85" spans="1:17" ht="14.4" customHeight="1" x14ac:dyDescent="0.3">
      <c r="A85" s="831" t="s">
        <v>553</v>
      </c>
      <c r="B85" s="832" t="s">
        <v>3941</v>
      </c>
      <c r="C85" s="832" t="s">
        <v>3737</v>
      </c>
      <c r="D85" s="832" t="s">
        <v>3948</v>
      </c>
      <c r="E85" s="832" t="s">
        <v>3949</v>
      </c>
      <c r="F85" s="849">
        <v>10</v>
      </c>
      <c r="G85" s="849">
        <v>804.3</v>
      </c>
      <c r="H85" s="849"/>
      <c r="I85" s="849">
        <v>80.429999999999993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553</v>
      </c>
      <c r="B86" s="832" t="s">
        <v>3941</v>
      </c>
      <c r="C86" s="832" t="s">
        <v>3737</v>
      </c>
      <c r="D86" s="832" t="s">
        <v>3950</v>
      </c>
      <c r="E86" s="832" t="s">
        <v>989</v>
      </c>
      <c r="F86" s="849">
        <v>169</v>
      </c>
      <c r="G86" s="849">
        <v>9869.6</v>
      </c>
      <c r="H86" s="849">
        <v>0.66798418972332019</v>
      </c>
      <c r="I86" s="849">
        <v>58.400000000000006</v>
      </c>
      <c r="J86" s="849">
        <v>253</v>
      </c>
      <c r="K86" s="849">
        <v>14775.199999999999</v>
      </c>
      <c r="L86" s="849">
        <v>1</v>
      </c>
      <c r="M86" s="849">
        <v>58.4</v>
      </c>
      <c r="N86" s="849">
        <v>117</v>
      </c>
      <c r="O86" s="849">
        <v>6832.7999999999993</v>
      </c>
      <c r="P86" s="837">
        <v>0.46245059288537549</v>
      </c>
      <c r="Q86" s="850">
        <v>58.399999999999991</v>
      </c>
    </row>
    <row r="87" spans="1:17" ht="14.4" customHeight="1" x14ac:dyDescent="0.3">
      <c r="A87" s="831" t="s">
        <v>553</v>
      </c>
      <c r="B87" s="832" t="s">
        <v>3941</v>
      </c>
      <c r="C87" s="832" t="s">
        <v>3737</v>
      </c>
      <c r="D87" s="832" t="s">
        <v>3951</v>
      </c>
      <c r="E87" s="832" t="s">
        <v>3952</v>
      </c>
      <c r="F87" s="849">
        <v>7</v>
      </c>
      <c r="G87" s="849">
        <v>741.72</v>
      </c>
      <c r="H87" s="849"/>
      <c r="I87" s="849">
        <v>105.96000000000001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553</v>
      </c>
      <c r="B88" s="832" t="s">
        <v>3941</v>
      </c>
      <c r="C88" s="832" t="s">
        <v>3737</v>
      </c>
      <c r="D88" s="832" t="s">
        <v>3953</v>
      </c>
      <c r="E88" s="832" t="s">
        <v>1128</v>
      </c>
      <c r="F88" s="849">
        <v>7.6</v>
      </c>
      <c r="G88" s="849">
        <v>5261.29</v>
      </c>
      <c r="H88" s="849"/>
      <c r="I88" s="849">
        <v>692.27499999999998</v>
      </c>
      <c r="J88" s="849"/>
      <c r="K88" s="849"/>
      <c r="L88" s="849"/>
      <c r="M88" s="849"/>
      <c r="N88" s="849">
        <v>3.5999999999999996</v>
      </c>
      <c r="O88" s="849">
        <v>2492.1800000000003</v>
      </c>
      <c r="P88" s="837"/>
      <c r="Q88" s="850">
        <v>692.27222222222235</v>
      </c>
    </row>
    <row r="89" spans="1:17" ht="14.4" customHeight="1" x14ac:dyDescent="0.3">
      <c r="A89" s="831" t="s">
        <v>553</v>
      </c>
      <c r="B89" s="832" t="s">
        <v>3941</v>
      </c>
      <c r="C89" s="832" t="s">
        <v>3737</v>
      </c>
      <c r="D89" s="832" t="s">
        <v>3954</v>
      </c>
      <c r="E89" s="832" t="s">
        <v>1525</v>
      </c>
      <c r="F89" s="849">
        <v>4.2</v>
      </c>
      <c r="G89" s="849">
        <v>50456.28</v>
      </c>
      <c r="H89" s="849">
        <v>0.45652173913043476</v>
      </c>
      <c r="I89" s="849">
        <v>12013.4</v>
      </c>
      <c r="J89" s="849">
        <v>9.1999999999999993</v>
      </c>
      <c r="K89" s="849">
        <v>110523.28</v>
      </c>
      <c r="L89" s="849">
        <v>1</v>
      </c>
      <c r="M89" s="849">
        <v>12013.400000000001</v>
      </c>
      <c r="N89" s="849">
        <v>4</v>
      </c>
      <c r="O89" s="849">
        <v>48053.599999999999</v>
      </c>
      <c r="P89" s="837">
        <v>0.43478260869565216</v>
      </c>
      <c r="Q89" s="850">
        <v>12013.4</v>
      </c>
    </row>
    <row r="90" spans="1:17" ht="14.4" customHeight="1" x14ac:dyDescent="0.3">
      <c r="A90" s="831" t="s">
        <v>553</v>
      </c>
      <c r="B90" s="832" t="s">
        <v>3941</v>
      </c>
      <c r="C90" s="832" t="s">
        <v>3737</v>
      </c>
      <c r="D90" s="832" t="s">
        <v>3955</v>
      </c>
      <c r="E90" s="832" t="s">
        <v>3956</v>
      </c>
      <c r="F90" s="849">
        <v>2.6</v>
      </c>
      <c r="G90" s="849">
        <v>275.05</v>
      </c>
      <c r="H90" s="849"/>
      <c r="I90" s="849">
        <v>105.78846153846153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553</v>
      </c>
      <c r="B91" s="832" t="s">
        <v>3941</v>
      </c>
      <c r="C91" s="832" t="s">
        <v>3737</v>
      </c>
      <c r="D91" s="832" t="s">
        <v>3957</v>
      </c>
      <c r="E91" s="832" t="s">
        <v>3958</v>
      </c>
      <c r="F91" s="849">
        <v>96</v>
      </c>
      <c r="G91" s="849">
        <v>3706.56</v>
      </c>
      <c r="H91" s="849"/>
      <c r="I91" s="849">
        <v>38.61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553</v>
      </c>
      <c r="B92" s="832" t="s">
        <v>3941</v>
      </c>
      <c r="C92" s="832" t="s">
        <v>3737</v>
      </c>
      <c r="D92" s="832" t="s">
        <v>3957</v>
      </c>
      <c r="E92" s="832"/>
      <c r="F92" s="849">
        <v>24</v>
      </c>
      <c r="G92" s="849">
        <v>926.6400000000001</v>
      </c>
      <c r="H92" s="849"/>
      <c r="I92" s="849">
        <v>38.610000000000007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553</v>
      </c>
      <c r="B93" s="832" t="s">
        <v>3941</v>
      </c>
      <c r="C93" s="832" t="s">
        <v>3737</v>
      </c>
      <c r="D93" s="832" t="s">
        <v>3959</v>
      </c>
      <c r="E93" s="832" t="s">
        <v>3960</v>
      </c>
      <c r="F93" s="849">
        <v>13.4</v>
      </c>
      <c r="G93" s="849">
        <v>5180.4400000000005</v>
      </c>
      <c r="H93" s="849">
        <v>1.3814432989690724</v>
      </c>
      <c r="I93" s="849">
        <v>386.6</v>
      </c>
      <c r="J93" s="849">
        <v>9.6999999999999993</v>
      </c>
      <c r="K93" s="849">
        <v>3750.0199999999995</v>
      </c>
      <c r="L93" s="849">
        <v>1</v>
      </c>
      <c r="M93" s="849">
        <v>386.59999999999997</v>
      </c>
      <c r="N93" s="849">
        <v>5.6000000000000005</v>
      </c>
      <c r="O93" s="849">
        <v>2164.96</v>
      </c>
      <c r="P93" s="837">
        <v>0.57731958762886604</v>
      </c>
      <c r="Q93" s="850">
        <v>386.59999999999997</v>
      </c>
    </row>
    <row r="94" spans="1:17" ht="14.4" customHeight="1" x14ac:dyDescent="0.3">
      <c r="A94" s="831" t="s">
        <v>553</v>
      </c>
      <c r="B94" s="832" t="s">
        <v>3941</v>
      </c>
      <c r="C94" s="832" t="s">
        <v>3737</v>
      </c>
      <c r="D94" s="832" t="s">
        <v>3961</v>
      </c>
      <c r="E94" s="832" t="s">
        <v>3962</v>
      </c>
      <c r="F94" s="849">
        <v>80</v>
      </c>
      <c r="G94" s="849">
        <v>3088.8</v>
      </c>
      <c r="H94" s="849">
        <v>0.64516129032258063</v>
      </c>
      <c r="I94" s="849">
        <v>38.61</v>
      </c>
      <c r="J94" s="849">
        <v>124</v>
      </c>
      <c r="K94" s="849">
        <v>4787.6400000000003</v>
      </c>
      <c r="L94" s="849">
        <v>1</v>
      </c>
      <c r="M94" s="849">
        <v>38.61</v>
      </c>
      <c r="N94" s="849"/>
      <c r="O94" s="849"/>
      <c r="P94" s="837"/>
      <c r="Q94" s="850"/>
    </row>
    <row r="95" spans="1:17" ht="14.4" customHeight="1" x14ac:dyDescent="0.3">
      <c r="A95" s="831" t="s">
        <v>553</v>
      </c>
      <c r="B95" s="832" t="s">
        <v>3941</v>
      </c>
      <c r="C95" s="832" t="s">
        <v>3737</v>
      </c>
      <c r="D95" s="832" t="s">
        <v>3963</v>
      </c>
      <c r="E95" s="832" t="s">
        <v>3964</v>
      </c>
      <c r="F95" s="849">
        <v>1.6</v>
      </c>
      <c r="G95" s="849">
        <v>1060.83</v>
      </c>
      <c r="H95" s="849"/>
      <c r="I95" s="849">
        <v>663.01874999999995</v>
      </c>
      <c r="J95" s="849"/>
      <c r="K95" s="849"/>
      <c r="L95" s="849"/>
      <c r="M95" s="849"/>
      <c r="N95" s="849">
        <v>1.3</v>
      </c>
      <c r="O95" s="849">
        <v>565.09</v>
      </c>
      <c r="P95" s="837"/>
      <c r="Q95" s="850">
        <v>434.68461538461537</v>
      </c>
    </row>
    <row r="96" spans="1:17" ht="14.4" customHeight="1" x14ac:dyDescent="0.3">
      <c r="A96" s="831" t="s">
        <v>553</v>
      </c>
      <c r="B96" s="832" t="s">
        <v>3941</v>
      </c>
      <c r="C96" s="832" t="s">
        <v>3737</v>
      </c>
      <c r="D96" s="832" t="s">
        <v>3965</v>
      </c>
      <c r="E96" s="832" t="s">
        <v>1774</v>
      </c>
      <c r="F96" s="849">
        <v>62</v>
      </c>
      <c r="G96" s="849">
        <v>2658.5600000000004</v>
      </c>
      <c r="H96" s="849">
        <v>0.62000000000000011</v>
      </c>
      <c r="I96" s="849">
        <v>42.88000000000001</v>
      </c>
      <c r="J96" s="849">
        <v>100</v>
      </c>
      <c r="K96" s="849">
        <v>4288</v>
      </c>
      <c r="L96" s="849">
        <v>1</v>
      </c>
      <c r="M96" s="849">
        <v>42.88</v>
      </c>
      <c r="N96" s="849">
        <v>145</v>
      </c>
      <c r="O96" s="849">
        <v>6217.6</v>
      </c>
      <c r="P96" s="837">
        <v>1.4500000000000002</v>
      </c>
      <c r="Q96" s="850">
        <v>42.88</v>
      </c>
    </row>
    <row r="97" spans="1:17" ht="14.4" customHeight="1" x14ac:dyDescent="0.3">
      <c r="A97" s="831" t="s">
        <v>553</v>
      </c>
      <c r="B97" s="832" t="s">
        <v>3941</v>
      </c>
      <c r="C97" s="832" t="s">
        <v>3737</v>
      </c>
      <c r="D97" s="832" t="s">
        <v>3966</v>
      </c>
      <c r="E97" s="832" t="s">
        <v>1135</v>
      </c>
      <c r="F97" s="849">
        <v>25</v>
      </c>
      <c r="G97" s="849">
        <v>1930.5</v>
      </c>
      <c r="H97" s="849">
        <v>1.1363636363636365</v>
      </c>
      <c r="I97" s="849">
        <v>77.22</v>
      </c>
      <c r="J97" s="849">
        <v>22</v>
      </c>
      <c r="K97" s="849">
        <v>1698.84</v>
      </c>
      <c r="L97" s="849">
        <v>1</v>
      </c>
      <c r="M97" s="849">
        <v>77.22</v>
      </c>
      <c r="N97" s="849">
        <v>11</v>
      </c>
      <c r="O97" s="849">
        <v>849.42</v>
      </c>
      <c r="P97" s="837">
        <v>0.5</v>
      </c>
      <c r="Q97" s="850">
        <v>77.22</v>
      </c>
    </row>
    <row r="98" spans="1:17" ht="14.4" customHeight="1" x14ac:dyDescent="0.3">
      <c r="A98" s="831" t="s">
        <v>553</v>
      </c>
      <c r="B98" s="832" t="s">
        <v>3941</v>
      </c>
      <c r="C98" s="832" t="s">
        <v>3737</v>
      </c>
      <c r="D98" s="832" t="s">
        <v>3967</v>
      </c>
      <c r="E98" s="832" t="s">
        <v>3968</v>
      </c>
      <c r="F98" s="849">
        <v>0.5</v>
      </c>
      <c r="G98" s="849">
        <v>135.06</v>
      </c>
      <c r="H98" s="849"/>
      <c r="I98" s="849">
        <v>270.12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553</v>
      </c>
      <c r="B99" s="832" t="s">
        <v>3941</v>
      </c>
      <c r="C99" s="832" t="s">
        <v>3737</v>
      </c>
      <c r="D99" s="832" t="s">
        <v>3969</v>
      </c>
      <c r="E99" s="832" t="s">
        <v>3970</v>
      </c>
      <c r="F99" s="849">
        <v>186.79999999999995</v>
      </c>
      <c r="G99" s="849">
        <v>50756.750000000007</v>
      </c>
      <c r="H99" s="849">
        <v>0.90067729022865828</v>
      </c>
      <c r="I99" s="849">
        <v>271.71707708779456</v>
      </c>
      <c r="J99" s="849">
        <v>207.39999999999995</v>
      </c>
      <c r="K99" s="849">
        <v>56353.98</v>
      </c>
      <c r="L99" s="849">
        <v>1</v>
      </c>
      <c r="M99" s="849">
        <v>271.71639344262303</v>
      </c>
      <c r="N99" s="849">
        <v>185.20000000000005</v>
      </c>
      <c r="O99" s="849">
        <v>50321.939999999988</v>
      </c>
      <c r="P99" s="837">
        <v>0.89296159738850711</v>
      </c>
      <c r="Q99" s="850">
        <v>271.71673866090697</v>
      </c>
    </row>
    <row r="100" spans="1:17" ht="14.4" customHeight="1" x14ac:dyDescent="0.3">
      <c r="A100" s="831" t="s">
        <v>553</v>
      </c>
      <c r="B100" s="832" t="s">
        <v>3941</v>
      </c>
      <c r="C100" s="832" t="s">
        <v>3737</v>
      </c>
      <c r="D100" s="832" t="s">
        <v>3971</v>
      </c>
      <c r="E100" s="832" t="s">
        <v>2714</v>
      </c>
      <c r="F100" s="849">
        <v>27</v>
      </c>
      <c r="G100" s="849">
        <v>3549.96</v>
      </c>
      <c r="H100" s="849"/>
      <c r="I100" s="849">
        <v>131.47999999999999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553</v>
      </c>
      <c r="B101" s="832" t="s">
        <v>3941</v>
      </c>
      <c r="C101" s="832" t="s">
        <v>3737</v>
      </c>
      <c r="D101" s="832" t="s">
        <v>3972</v>
      </c>
      <c r="E101" s="832" t="s">
        <v>3973</v>
      </c>
      <c r="F101" s="849">
        <v>4.9000000000000004</v>
      </c>
      <c r="G101" s="849">
        <v>15992.34</v>
      </c>
      <c r="H101" s="849">
        <v>0.66216400300932066</v>
      </c>
      <c r="I101" s="849">
        <v>3263.7428571428568</v>
      </c>
      <c r="J101" s="849">
        <v>7.3999999999999995</v>
      </c>
      <c r="K101" s="849">
        <v>24151.63</v>
      </c>
      <c r="L101" s="849">
        <v>1</v>
      </c>
      <c r="M101" s="849">
        <v>3263.733783783784</v>
      </c>
      <c r="N101" s="849">
        <v>20.6</v>
      </c>
      <c r="O101" s="849">
        <v>67232.960000000006</v>
      </c>
      <c r="P101" s="837">
        <v>2.7837856078451022</v>
      </c>
      <c r="Q101" s="850">
        <v>3263.7359223300973</v>
      </c>
    </row>
    <row r="102" spans="1:17" ht="14.4" customHeight="1" x14ac:dyDescent="0.3">
      <c r="A102" s="831" t="s">
        <v>553</v>
      </c>
      <c r="B102" s="832" t="s">
        <v>3941</v>
      </c>
      <c r="C102" s="832" t="s">
        <v>3737</v>
      </c>
      <c r="D102" s="832" t="s">
        <v>3974</v>
      </c>
      <c r="E102" s="832" t="s">
        <v>3975</v>
      </c>
      <c r="F102" s="849">
        <v>5</v>
      </c>
      <c r="G102" s="849">
        <v>1096</v>
      </c>
      <c r="H102" s="849"/>
      <c r="I102" s="849">
        <v>219.2</v>
      </c>
      <c r="J102" s="849"/>
      <c r="K102" s="849"/>
      <c r="L102" s="849"/>
      <c r="M102" s="849"/>
      <c r="N102" s="849">
        <v>38</v>
      </c>
      <c r="O102" s="849">
        <v>8329.6</v>
      </c>
      <c r="P102" s="837"/>
      <c r="Q102" s="850">
        <v>219.20000000000002</v>
      </c>
    </row>
    <row r="103" spans="1:17" ht="14.4" customHeight="1" x14ac:dyDescent="0.3">
      <c r="A103" s="831" t="s">
        <v>553</v>
      </c>
      <c r="B103" s="832" t="s">
        <v>3941</v>
      </c>
      <c r="C103" s="832" t="s">
        <v>3737</v>
      </c>
      <c r="D103" s="832" t="s">
        <v>3976</v>
      </c>
      <c r="E103" s="832" t="s">
        <v>813</v>
      </c>
      <c r="F103" s="849"/>
      <c r="G103" s="849"/>
      <c r="H103" s="849"/>
      <c r="I103" s="849"/>
      <c r="J103" s="849">
        <v>8.5</v>
      </c>
      <c r="K103" s="849">
        <v>3648.2000000000003</v>
      </c>
      <c r="L103" s="849">
        <v>1</v>
      </c>
      <c r="M103" s="849">
        <v>429.20000000000005</v>
      </c>
      <c r="N103" s="849">
        <v>6.9</v>
      </c>
      <c r="O103" s="849">
        <v>2961.48</v>
      </c>
      <c r="P103" s="837">
        <v>0.81176470588235283</v>
      </c>
      <c r="Q103" s="850">
        <v>429.2</v>
      </c>
    </row>
    <row r="104" spans="1:17" ht="14.4" customHeight="1" x14ac:dyDescent="0.3">
      <c r="A104" s="831" t="s">
        <v>553</v>
      </c>
      <c r="B104" s="832" t="s">
        <v>3941</v>
      </c>
      <c r="C104" s="832" t="s">
        <v>3737</v>
      </c>
      <c r="D104" s="832" t="s">
        <v>3977</v>
      </c>
      <c r="E104" s="832" t="s">
        <v>3978</v>
      </c>
      <c r="F104" s="849">
        <v>29.999999999999996</v>
      </c>
      <c r="G104" s="849">
        <v>2364</v>
      </c>
      <c r="H104" s="849">
        <v>0.72639001981901707</v>
      </c>
      <c r="I104" s="849">
        <v>78.800000000000011</v>
      </c>
      <c r="J104" s="849">
        <v>41.29999999999999</v>
      </c>
      <c r="K104" s="849">
        <v>3254.45</v>
      </c>
      <c r="L104" s="849">
        <v>1</v>
      </c>
      <c r="M104" s="849">
        <v>78.800242130750618</v>
      </c>
      <c r="N104" s="849">
        <v>37</v>
      </c>
      <c r="O104" s="849">
        <v>2915.5999999999995</v>
      </c>
      <c r="P104" s="837">
        <v>0.89588102444345419</v>
      </c>
      <c r="Q104" s="850">
        <v>78.799999999999983</v>
      </c>
    </row>
    <row r="105" spans="1:17" ht="14.4" customHeight="1" x14ac:dyDescent="0.3">
      <c r="A105" s="831" t="s">
        <v>553</v>
      </c>
      <c r="B105" s="832" t="s">
        <v>3941</v>
      </c>
      <c r="C105" s="832" t="s">
        <v>3737</v>
      </c>
      <c r="D105" s="832" t="s">
        <v>3979</v>
      </c>
      <c r="E105" s="832" t="s">
        <v>1428</v>
      </c>
      <c r="F105" s="849">
        <v>145</v>
      </c>
      <c r="G105" s="849">
        <v>10171.75</v>
      </c>
      <c r="H105" s="849">
        <v>0.57576291026662796</v>
      </c>
      <c r="I105" s="849">
        <v>70.150000000000006</v>
      </c>
      <c r="J105" s="849">
        <v>260</v>
      </c>
      <c r="K105" s="849">
        <v>17666.560000000001</v>
      </c>
      <c r="L105" s="849">
        <v>1</v>
      </c>
      <c r="M105" s="849">
        <v>67.948307692307694</v>
      </c>
      <c r="N105" s="849">
        <v>428</v>
      </c>
      <c r="O105" s="849">
        <v>18887.64</v>
      </c>
      <c r="P105" s="837">
        <v>1.0691181531662077</v>
      </c>
      <c r="Q105" s="850">
        <v>44.129999999999995</v>
      </c>
    </row>
    <row r="106" spans="1:17" ht="14.4" customHeight="1" x14ac:dyDescent="0.3">
      <c r="A106" s="831" t="s">
        <v>553</v>
      </c>
      <c r="B106" s="832" t="s">
        <v>3941</v>
      </c>
      <c r="C106" s="832" t="s">
        <v>3737</v>
      </c>
      <c r="D106" s="832" t="s">
        <v>3980</v>
      </c>
      <c r="E106" s="832" t="s">
        <v>3981</v>
      </c>
      <c r="F106" s="849">
        <v>0.1</v>
      </c>
      <c r="G106" s="849">
        <v>79.97</v>
      </c>
      <c r="H106" s="849">
        <v>1</v>
      </c>
      <c r="I106" s="849">
        <v>799.69999999999993</v>
      </c>
      <c r="J106" s="849">
        <v>0.1</v>
      </c>
      <c r="K106" s="849">
        <v>79.97</v>
      </c>
      <c r="L106" s="849">
        <v>1</v>
      </c>
      <c r="M106" s="849">
        <v>799.69999999999993</v>
      </c>
      <c r="N106" s="849">
        <v>5.4</v>
      </c>
      <c r="O106" s="849">
        <v>4318.8100000000004</v>
      </c>
      <c r="P106" s="837">
        <v>54.005377016381146</v>
      </c>
      <c r="Q106" s="850">
        <v>799.77962962962965</v>
      </c>
    </row>
    <row r="107" spans="1:17" ht="14.4" customHeight="1" x14ac:dyDescent="0.3">
      <c r="A107" s="831" t="s">
        <v>553</v>
      </c>
      <c r="B107" s="832" t="s">
        <v>3941</v>
      </c>
      <c r="C107" s="832" t="s">
        <v>3737</v>
      </c>
      <c r="D107" s="832" t="s">
        <v>3982</v>
      </c>
      <c r="E107" s="832" t="s">
        <v>3983</v>
      </c>
      <c r="F107" s="849"/>
      <c r="G107" s="849"/>
      <c r="H107" s="849"/>
      <c r="I107" s="849"/>
      <c r="J107" s="849">
        <v>1</v>
      </c>
      <c r="K107" s="849">
        <v>92.49</v>
      </c>
      <c r="L107" s="849">
        <v>1</v>
      </c>
      <c r="M107" s="849">
        <v>92.49</v>
      </c>
      <c r="N107" s="849"/>
      <c r="O107" s="849"/>
      <c r="P107" s="837"/>
      <c r="Q107" s="850"/>
    </row>
    <row r="108" spans="1:17" ht="14.4" customHeight="1" x14ac:dyDescent="0.3">
      <c r="A108" s="831" t="s">
        <v>553</v>
      </c>
      <c r="B108" s="832" t="s">
        <v>3941</v>
      </c>
      <c r="C108" s="832" t="s">
        <v>3737</v>
      </c>
      <c r="D108" s="832" t="s">
        <v>3984</v>
      </c>
      <c r="E108" s="832" t="s">
        <v>965</v>
      </c>
      <c r="F108" s="849">
        <v>2</v>
      </c>
      <c r="G108" s="849">
        <v>2574.7199999999998</v>
      </c>
      <c r="H108" s="849"/>
      <c r="I108" s="849">
        <v>1287.3599999999999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553</v>
      </c>
      <c r="B109" s="832" t="s">
        <v>3941</v>
      </c>
      <c r="C109" s="832" t="s">
        <v>3737</v>
      </c>
      <c r="D109" s="832" t="s">
        <v>3985</v>
      </c>
      <c r="E109" s="832" t="s">
        <v>3986</v>
      </c>
      <c r="F109" s="849"/>
      <c r="G109" s="849"/>
      <c r="H109" s="849"/>
      <c r="I109" s="849"/>
      <c r="J109" s="849"/>
      <c r="K109" s="849"/>
      <c r="L109" s="849"/>
      <c r="M109" s="849"/>
      <c r="N109" s="849">
        <v>0.7</v>
      </c>
      <c r="O109" s="849">
        <v>1105.79</v>
      </c>
      <c r="P109" s="837"/>
      <c r="Q109" s="850">
        <v>1579.7</v>
      </c>
    </row>
    <row r="110" spans="1:17" ht="14.4" customHeight="1" x14ac:dyDescent="0.3">
      <c r="A110" s="831" t="s">
        <v>553</v>
      </c>
      <c r="B110" s="832" t="s">
        <v>3941</v>
      </c>
      <c r="C110" s="832" t="s">
        <v>3737</v>
      </c>
      <c r="D110" s="832" t="s">
        <v>3987</v>
      </c>
      <c r="E110" s="832" t="s">
        <v>1139</v>
      </c>
      <c r="F110" s="849"/>
      <c r="G110" s="849"/>
      <c r="H110" s="849"/>
      <c r="I110" s="849"/>
      <c r="J110" s="849"/>
      <c r="K110" s="849"/>
      <c r="L110" s="849"/>
      <c r="M110" s="849"/>
      <c r="N110" s="849">
        <v>4.0999999999999996</v>
      </c>
      <c r="O110" s="849">
        <v>6690.65</v>
      </c>
      <c r="P110" s="837"/>
      <c r="Q110" s="850">
        <v>1631.8658536585367</v>
      </c>
    </row>
    <row r="111" spans="1:17" ht="14.4" customHeight="1" x14ac:dyDescent="0.3">
      <c r="A111" s="831" t="s">
        <v>553</v>
      </c>
      <c r="B111" s="832" t="s">
        <v>3941</v>
      </c>
      <c r="C111" s="832" t="s">
        <v>3737</v>
      </c>
      <c r="D111" s="832" t="s">
        <v>3988</v>
      </c>
      <c r="E111" s="832" t="s">
        <v>823</v>
      </c>
      <c r="F111" s="849"/>
      <c r="G111" s="849"/>
      <c r="H111" s="849"/>
      <c r="I111" s="849"/>
      <c r="J111" s="849">
        <v>1.5</v>
      </c>
      <c r="K111" s="849">
        <v>1158.22</v>
      </c>
      <c r="L111" s="849">
        <v>1</v>
      </c>
      <c r="M111" s="849">
        <v>772.14666666666665</v>
      </c>
      <c r="N111" s="849">
        <v>2.4</v>
      </c>
      <c r="O111" s="849">
        <v>1853.16</v>
      </c>
      <c r="P111" s="837">
        <v>1.6000069071506278</v>
      </c>
      <c r="Q111" s="850">
        <v>772.15000000000009</v>
      </c>
    </row>
    <row r="112" spans="1:17" ht="14.4" customHeight="1" x14ac:dyDescent="0.3">
      <c r="A112" s="831" t="s">
        <v>553</v>
      </c>
      <c r="B112" s="832" t="s">
        <v>3941</v>
      </c>
      <c r="C112" s="832" t="s">
        <v>3737</v>
      </c>
      <c r="D112" s="832" t="s">
        <v>3988</v>
      </c>
      <c r="E112" s="832" t="s">
        <v>2963</v>
      </c>
      <c r="F112" s="849"/>
      <c r="G112" s="849"/>
      <c r="H112" s="849"/>
      <c r="I112" s="849"/>
      <c r="J112" s="849">
        <v>1.6</v>
      </c>
      <c r="K112" s="849">
        <v>1235.44</v>
      </c>
      <c r="L112" s="849">
        <v>1</v>
      </c>
      <c r="M112" s="849">
        <v>772.15</v>
      </c>
      <c r="N112" s="849">
        <v>1.2</v>
      </c>
      <c r="O112" s="849">
        <v>926.57</v>
      </c>
      <c r="P112" s="837">
        <v>0.74999190571780094</v>
      </c>
      <c r="Q112" s="850">
        <v>772.14166666666677</v>
      </c>
    </row>
    <row r="113" spans="1:17" ht="14.4" customHeight="1" x14ac:dyDescent="0.3">
      <c r="A113" s="831" t="s">
        <v>553</v>
      </c>
      <c r="B113" s="832" t="s">
        <v>3941</v>
      </c>
      <c r="C113" s="832" t="s">
        <v>3737</v>
      </c>
      <c r="D113" s="832" t="s">
        <v>3989</v>
      </c>
      <c r="E113" s="832" t="s">
        <v>3990</v>
      </c>
      <c r="F113" s="849">
        <v>12.1</v>
      </c>
      <c r="G113" s="849">
        <v>35275.919999999998</v>
      </c>
      <c r="H113" s="849"/>
      <c r="I113" s="849">
        <v>2915.3652892561981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553</v>
      </c>
      <c r="B114" s="832" t="s">
        <v>3941</v>
      </c>
      <c r="C114" s="832" t="s">
        <v>3737</v>
      </c>
      <c r="D114" s="832" t="s">
        <v>3989</v>
      </c>
      <c r="E114" s="832"/>
      <c r="F114" s="849">
        <v>4.91</v>
      </c>
      <c r="G114" s="849">
        <v>13545.970000000001</v>
      </c>
      <c r="H114" s="849"/>
      <c r="I114" s="849">
        <v>2758.8533604887984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553</v>
      </c>
      <c r="B115" s="832" t="s">
        <v>3941</v>
      </c>
      <c r="C115" s="832" t="s">
        <v>3737</v>
      </c>
      <c r="D115" s="832" t="s">
        <v>3991</v>
      </c>
      <c r="E115" s="832" t="s">
        <v>3992</v>
      </c>
      <c r="F115" s="849">
        <v>26</v>
      </c>
      <c r="G115" s="849">
        <v>1709.5</v>
      </c>
      <c r="H115" s="849"/>
      <c r="I115" s="849">
        <v>65.75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553</v>
      </c>
      <c r="B116" s="832" t="s">
        <v>3941</v>
      </c>
      <c r="C116" s="832" t="s">
        <v>3737</v>
      </c>
      <c r="D116" s="832" t="s">
        <v>3993</v>
      </c>
      <c r="E116" s="832" t="s">
        <v>3994</v>
      </c>
      <c r="F116" s="849"/>
      <c r="G116" s="849"/>
      <c r="H116" s="849"/>
      <c r="I116" s="849"/>
      <c r="J116" s="849">
        <v>37.499999999999993</v>
      </c>
      <c r="K116" s="849">
        <v>90957.040000000008</v>
      </c>
      <c r="L116" s="849">
        <v>1</v>
      </c>
      <c r="M116" s="849">
        <v>2425.5210666666671</v>
      </c>
      <c r="N116" s="849">
        <v>38.300000000000004</v>
      </c>
      <c r="O116" s="849">
        <v>94213.7</v>
      </c>
      <c r="P116" s="837">
        <v>1.0358043753402704</v>
      </c>
      <c r="Q116" s="850">
        <v>2459.8877284595296</v>
      </c>
    </row>
    <row r="117" spans="1:17" ht="14.4" customHeight="1" x14ac:dyDescent="0.3">
      <c r="A117" s="831" t="s">
        <v>553</v>
      </c>
      <c r="B117" s="832" t="s">
        <v>3941</v>
      </c>
      <c r="C117" s="832" t="s">
        <v>3737</v>
      </c>
      <c r="D117" s="832" t="s">
        <v>3995</v>
      </c>
      <c r="E117" s="832" t="s">
        <v>3996</v>
      </c>
      <c r="F117" s="849"/>
      <c r="G117" s="849"/>
      <c r="H117" s="849"/>
      <c r="I117" s="849"/>
      <c r="J117" s="849">
        <v>2</v>
      </c>
      <c r="K117" s="849">
        <v>20784.7</v>
      </c>
      <c r="L117" s="849">
        <v>1</v>
      </c>
      <c r="M117" s="849">
        <v>10392.35</v>
      </c>
      <c r="N117" s="849"/>
      <c r="O117" s="849"/>
      <c r="P117" s="837"/>
      <c r="Q117" s="850"/>
    </row>
    <row r="118" spans="1:17" ht="14.4" customHeight="1" x14ac:dyDescent="0.3">
      <c r="A118" s="831" t="s">
        <v>553</v>
      </c>
      <c r="B118" s="832" t="s">
        <v>3941</v>
      </c>
      <c r="C118" s="832" t="s">
        <v>3737</v>
      </c>
      <c r="D118" s="832" t="s">
        <v>3997</v>
      </c>
      <c r="E118" s="832" t="s">
        <v>3998</v>
      </c>
      <c r="F118" s="849"/>
      <c r="G118" s="849"/>
      <c r="H118" s="849"/>
      <c r="I118" s="849"/>
      <c r="J118" s="849"/>
      <c r="K118" s="849"/>
      <c r="L118" s="849"/>
      <c r="M118" s="849"/>
      <c r="N118" s="849">
        <v>7.3</v>
      </c>
      <c r="O118" s="849">
        <v>2419.2199999999998</v>
      </c>
      <c r="P118" s="837"/>
      <c r="Q118" s="850">
        <v>331.4</v>
      </c>
    </row>
    <row r="119" spans="1:17" ht="14.4" customHeight="1" x14ac:dyDescent="0.3">
      <c r="A119" s="831" t="s">
        <v>553</v>
      </c>
      <c r="B119" s="832" t="s">
        <v>3941</v>
      </c>
      <c r="C119" s="832" t="s">
        <v>3737</v>
      </c>
      <c r="D119" s="832" t="s">
        <v>3999</v>
      </c>
      <c r="E119" s="832" t="s">
        <v>4000</v>
      </c>
      <c r="F119" s="849">
        <v>0.87</v>
      </c>
      <c r="G119" s="849">
        <v>468.53</v>
      </c>
      <c r="H119" s="849"/>
      <c r="I119" s="849">
        <v>538.54022988505744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553</v>
      </c>
      <c r="B120" s="832" t="s">
        <v>3941</v>
      </c>
      <c r="C120" s="832" t="s">
        <v>3737</v>
      </c>
      <c r="D120" s="832" t="s">
        <v>4001</v>
      </c>
      <c r="E120" s="832" t="s">
        <v>4002</v>
      </c>
      <c r="F120" s="849"/>
      <c r="G120" s="849"/>
      <c r="H120" s="849"/>
      <c r="I120" s="849"/>
      <c r="J120" s="849"/>
      <c r="K120" s="849"/>
      <c r="L120" s="849"/>
      <c r="M120" s="849"/>
      <c r="N120" s="849">
        <v>24</v>
      </c>
      <c r="O120" s="849">
        <v>17117.04</v>
      </c>
      <c r="P120" s="837"/>
      <c r="Q120" s="850">
        <v>713.21</v>
      </c>
    </row>
    <row r="121" spans="1:17" ht="14.4" customHeight="1" x14ac:dyDescent="0.3">
      <c r="A121" s="831" t="s">
        <v>553</v>
      </c>
      <c r="B121" s="832" t="s">
        <v>3941</v>
      </c>
      <c r="C121" s="832" t="s">
        <v>3737</v>
      </c>
      <c r="D121" s="832" t="s">
        <v>4003</v>
      </c>
      <c r="E121" s="832" t="s">
        <v>1534</v>
      </c>
      <c r="F121" s="849">
        <v>4.0999999999999996</v>
      </c>
      <c r="G121" s="849">
        <v>13381.37</v>
      </c>
      <c r="H121" s="849"/>
      <c r="I121" s="849">
        <v>3263.7487804878056</v>
      </c>
      <c r="J121" s="849"/>
      <c r="K121" s="849"/>
      <c r="L121" s="849"/>
      <c r="M121" s="849"/>
      <c r="N121" s="849">
        <v>1.5</v>
      </c>
      <c r="O121" s="849">
        <v>4895.6000000000004</v>
      </c>
      <c r="P121" s="837"/>
      <c r="Q121" s="850">
        <v>3263.7333333333336</v>
      </c>
    </row>
    <row r="122" spans="1:17" ht="14.4" customHeight="1" x14ac:dyDescent="0.3">
      <c r="A122" s="831" t="s">
        <v>553</v>
      </c>
      <c r="B122" s="832" t="s">
        <v>3941</v>
      </c>
      <c r="C122" s="832" t="s">
        <v>3737</v>
      </c>
      <c r="D122" s="832" t="s">
        <v>4004</v>
      </c>
      <c r="E122" s="832" t="s">
        <v>1120</v>
      </c>
      <c r="F122" s="849"/>
      <c r="G122" s="849"/>
      <c r="H122" s="849"/>
      <c r="I122" s="849"/>
      <c r="J122" s="849"/>
      <c r="K122" s="849"/>
      <c r="L122" s="849"/>
      <c r="M122" s="849"/>
      <c r="N122" s="849">
        <v>2</v>
      </c>
      <c r="O122" s="849">
        <v>17221.599999999999</v>
      </c>
      <c r="P122" s="837"/>
      <c r="Q122" s="850">
        <v>8610.7999999999993</v>
      </c>
    </row>
    <row r="123" spans="1:17" ht="14.4" customHeight="1" x14ac:dyDescent="0.3">
      <c r="A123" s="831" t="s">
        <v>553</v>
      </c>
      <c r="B123" s="832" t="s">
        <v>3941</v>
      </c>
      <c r="C123" s="832" t="s">
        <v>4005</v>
      </c>
      <c r="D123" s="832" t="s">
        <v>4006</v>
      </c>
      <c r="E123" s="832" t="s">
        <v>4007</v>
      </c>
      <c r="F123" s="849"/>
      <c r="G123" s="849"/>
      <c r="H123" s="849"/>
      <c r="I123" s="849"/>
      <c r="J123" s="849">
        <v>1</v>
      </c>
      <c r="K123" s="849">
        <v>1370</v>
      </c>
      <c r="L123" s="849">
        <v>1</v>
      </c>
      <c r="M123" s="849">
        <v>1370</v>
      </c>
      <c r="N123" s="849"/>
      <c r="O123" s="849"/>
      <c r="P123" s="837"/>
      <c r="Q123" s="850"/>
    </row>
    <row r="124" spans="1:17" ht="14.4" customHeight="1" x14ac:dyDescent="0.3">
      <c r="A124" s="831" t="s">
        <v>553</v>
      </c>
      <c r="B124" s="832" t="s">
        <v>3941</v>
      </c>
      <c r="C124" s="832" t="s">
        <v>4005</v>
      </c>
      <c r="D124" s="832" t="s">
        <v>4008</v>
      </c>
      <c r="E124" s="832" t="s">
        <v>4009</v>
      </c>
      <c r="F124" s="849">
        <v>54</v>
      </c>
      <c r="G124" s="849">
        <v>108000</v>
      </c>
      <c r="H124" s="849">
        <v>1.238532110091743</v>
      </c>
      <c r="I124" s="849">
        <v>2000</v>
      </c>
      <c r="J124" s="849">
        <v>42</v>
      </c>
      <c r="K124" s="849">
        <v>87200</v>
      </c>
      <c r="L124" s="849">
        <v>1</v>
      </c>
      <c r="M124" s="849">
        <v>2076.1904761904761</v>
      </c>
      <c r="N124" s="849">
        <v>28</v>
      </c>
      <c r="O124" s="849">
        <v>58800</v>
      </c>
      <c r="P124" s="837">
        <v>0.67431192660550454</v>
      </c>
      <c r="Q124" s="850">
        <v>2100</v>
      </c>
    </row>
    <row r="125" spans="1:17" ht="14.4" customHeight="1" x14ac:dyDescent="0.3">
      <c r="A125" s="831" t="s">
        <v>553</v>
      </c>
      <c r="B125" s="832" t="s">
        <v>3941</v>
      </c>
      <c r="C125" s="832" t="s">
        <v>4005</v>
      </c>
      <c r="D125" s="832" t="s">
        <v>4010</v>
      </c>
      <c r="E125" s="832" t="s">
        <v>4011</v>
      </c>
      <c r="F125" s="849">
        <v>8</v>
      </c>
      <c r="G125" s="849">
        <v>19684.45</v>
      </c>
      <c r="H125" s="849">
        <v>0.85398915401301523</v>
      </c>
      <c r="I125" s="849">
        <v>2460.5562500000001</v>
      </c>
      <c r="J125" s="849">
        <v>9</v>
      </c>
      <c r="K125" s="849">
        <v>23050</v>
      </c>
      <c r="L125" s="849">
        <v>1</v>
      </c>
      <c r="M125" s="849">
        <v>2561.1111111111113</v>
      </c>
      <c r="N125" s="849">
        <v>40</v>
      </c>
      <c r="O125" s="849">
        <v>103600</v>
      </c>
      <c r="P125" s="837">
        <v>4.4945770065075923</v>
      </c>
      <c r="Q125" s="850">
        <v>2590</v>
      </c>
    </row>
    <row r="126" spans="1:17" ht="14.4" customHeight="1" x14ac:dyDescent="0.3">
      <c r="A126" s="831" t="s">
        <v>553</v>
      </c>
      <c r="B126" s="832" t="s">
        <v>3941</v>
      </c>
      <c r="C126" s="832" t="s">
        <v>4005</v>
      </c>
      <c r="D126" s="832" t="s">
        <v>4012</v>
      </c>
      <c r="E126" s="832" t="s">
        <v>4013</v>
      </c>
      <c r="F126" s="849"/>
      <c r="G126" s="849"/>
      <c r="H126" s="849"/>
      <c r="I126" s="849"/>
      <c r="J126" s="849">
        <v>2</v>
      </c>
      <c r="K126" s="849">
        <v>4210</v>
      </c>
      <c r="L126" s="849">
        <v>1</v>
      </c>
      <c r="M126" s="849">
        <v>2105</v>
      </c>
      <c r="N126" s="849"/>
      <c r="O126" s="849"/>
      <c r="P126" s="837"/>
      <c r="Q126" s="850"/>
    </row>
    <row r="127" spans="1:17" ht="14.4" customHeight="1" x14ac:dyDescent="0.3">
      <c r="A127" s="831" t="s">
        <v>553</v>
      </c>
      <c r="B127" s="832" t="s">
        <v>3941</v>
      </c>
      <c r="C127" s="832" t="s">
        <v>4005</v>
      </c>
      <c r="D127" s="832" t="s">
        <v>4014</v>
      </c>
      <c r="E127" s="832" t="s">
        <v>4015</v>
      </c>
      <c r="F127" s="849">
        <v>4</v>
      </c>
      <c r="G127" s="849">
        <v>32980</v>
      </c>
      <c r="H127" s="849"/>
      <c r="I127" s="849">
        <v>8245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553</v>
      </c>
      <c r="B128" s="832" t="s">
        <v>3941</v>
      </c>
      <c r="C128" s="832" t="s">
        <v>4005</v>
      </c>
      <c r="D128" s="832" t="s">
        <v>4016</v>
      </c>
      <c r="E128" s="832" t="s">
        <v>4017</v>
      </c>
      <c r="F128" s="849">
        <v>2</v>
      </c>
      <c r="G128" s="849">
        <v>19770</v>
      </c>
      <c r="H128" s="849">
        <v>0.97581441263573543</v>
      </c>
      <c r="I128" s="849">
        <v>9885</v>
      </c>
      <c r="J128" s="849">
        <v>2</v>
      </c>
      <c r="K128" s="849">
        <v>20260</v>
      </c>
      <c r="L128" s="849">
        <v>1</v>
      </c>
      <c r="M128" s="849">
        <v>10130</v>
      </c>
      <c r="N128" s="849">
        <v>1</v>
      </c>
      <c r="O128" s="849">
        <v>10130</v>
      </c>
      <c r="P128" s="837">
        <v>0.5</v>
      </c>
      <c r="Q128" s="850">
        <v>10130</v>
      </c>
    </row>
    <row r="129" spans="1:17" ht="14.4" customHeight="1" x14ac:dyDescent="0.3">
      <c r="A129" s="831" t="s">
        <v>553</v>
      </c>
      <c r="B129" s="832" t="s">
        <v>3941</v>
      </c>
      <c r="C129" s="832" t="s">
        <v>4005</v>
      </c>
      <c r="D129" s="832" t="s">
        <v>4018</v>
      </c>
      <c r="E129" s="832" t="s">
        <v>4019</v>
      </c>
      <c r="F129" s="849">
        <v>22</v>
      </c>
      <c r="G129" s="849">
        <v>21612</v>
      </c>
      <c r="H129" s="849">
        <v>1.1110425663170882</v>
      </c>
      <c r="I129" s="849">
        <v>982.36363636363637</v>
      </c>
      <c r="J129" s="849">
        <v>26</v>
      </c>
      <c r="K129" s="849">
        <v>19452</v>
      </c>
      <c r="L129" s="849">
        <v>1</v>
      </c>
      <c r="M129" s="849">
        <v>748.15384615384619</v>
      </c>
      <c r="N129" s="849">
        <v>13</v>
      </c>
      <c r="O129" s="849">
        <v>10359.99</v>
      </c>
      <c r="P129" s="837">
        <v>0.53259253547193086</v>
      </c>
      <c r="Q129" s="850">
        <v>796.92230769230764</v>
      </c>
    </row>
    <row r="130" spans="1:17" ht="14.4" customHeight="1" x14ac:dyDescent="0.3">
      <c r="A130" s="831" t="s">
        <v>553</v>
      </c>
      <c r="B130" s="832" t="s">
        <v>3941</v>
      </c>
      <c r="C130" s="832" t="s">
        <v>4005</v>
      </c>
      <c r="D130" s="832" t="s">
        <v>4018</v>
      </c>
      <c r="E130" s="832" t="s">
        <v>4020</v>
      </c>
      <c r="F130" s="849">
        <v>17</v>
      </c>
      <c r="G130" s="849">
        <v>17004</v>
      </c>
      <c r="H130" s="849">
        <v>2.146969696969697</v>
      </c>
      <c r="I130" s="849">
        <v>1000.2352941176471</v>
      </c>
      <c r="J130" s="849">
        <v>8</v>
      </c>
      <c r="K130" s="849">
        <v>7920</v>
      </c>
      <c r="L130" s="849">
        <v>1</v>
      </c>
      <c r="M130" s="849">
        <v>990</v>
      </c>
      <c r="N130" s="849">
        <v>27</v>
      </c>
      <c r="O130" s="849">
        <v>24160</v>
      </c>
      <c r="P130" s="837">
        <v>3.0505050505050506</v>
      </c>
      <c r="Q130" s="850">
        <v>894.81481481481478</v>
      </c>
    </row>
    <row r="131" spans="1:17" ht="14.4" customHeight="1" x14ac:dyDescent="0.3">
      <c r="A131" s="831" t="s">
        <v>553</v>
      </c>
      <c r="B131" s="832" t="s">
        <v>3941</v>
      </c>
      <c r="C131" s="832" t="s">
        <v>4005</v>
      </c>
      <c r="D131" s="832" t="s">
        <v>4021</v>
      </c>
      <c r="E131" s="832" t="s">
        <v>4022</v>
      </c>
      <c r="F131" s="849">
        <v>2</v>
      </c>
      <c r="G131" s="849">
        <v>480.98</v>
      </c>
      <c r="H131" s="849"/>
      <c r="I131" s="849">
        <v>240.49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553</v>
      </c>
      <c r="B132" s="832" t="s">
        <v>3941</v>
      </c>
      <c r="C132" s="832" t="s">
        <v>4005</v>
      </c>
      <c r="D132" s="832" t="s">
        <v>4021</v>
      </c>
      <c r="E132" s="832" t="s">
        <v>4023</v>
      </c>
      <c r="F132" s="849">
        <v>10</v>
      </c>
      <c r="G132" s="849">
        <v>2400.98</v>
      </c>
      <c r="H132" s="849">
        <v>2.4499795918367346</v>
      </c>
      <c r="I132" s="849">
        <v>240.09800000000001</v>
      </c>
      <c r="J132" s="849">
        <v>4</v>
      </c>
      <c r="K132" s="849">
        <v>980</v>
      </c>
      <c r="L132" s="849">
        <v>1</v>
      </c>
      <c r="M132" s="849">
        <v>245</v>
      </c>
      <c r="N132" s="849"/>
      <c r="O132" s="849"/>
      <c r="P132" s="837"/>
      <c r="Q132" s="850"/>
    </row>
    <row r="133" spans="1:17" ht="14.4" customHeight="1" x14ac:dyDescent="0.3">
      <c r="A133" s="831" t="s">
        <v>553</v>
      </c>
      <c r="B133" s="832" t="s">
        <v>3941</v>
      </c>
      <c r="C133" s="832" t="s">
        <v>4005</v>
      </c>
      <c r="D133" s="832" t="s">
        <v>4024</v>
      </c>
      <c r="E133" s="832" t="s">
        <v>4025</v>
      </c>
      <c r="F133" s="849">
        <v>5</v>
      </c>
      <c r="G133" s="849">
        <v>9885</v>
      </c>
      <c r="H133" s="849"/>
      <c r="I133" s="849">
        <v>1977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553</v>
      </c>
      <c r="B134" s="832" t="s">
        <v>3941</v>
      </c>
      <c r="C134" s="832" t="s">
        <v>3749</v>
      </c>
      <c r="D134" s="832" t="s">
        <v>4026</v>
      </c>
      <c r="E134" s="832" t="s">
        <v>4027</v>
      </c>
      <c r="F134" s="849">
        <v>7</v>
      </c>
      <c r="G134" s="849">
        <v>100417.45</v>
      </c>
      <c r="H134" s="849"/>
      <c r="I134" s="849">
        <v>14345.35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553</v>
      </c>
      <c r="B135" s="832" t="s">
        <v>3941</v>
      </c>
      <c r="C135" s="832" t="s">
        <v>3749</v>
      </c>
      <c r="D135" s="832" t="s">
        <v>4028</v>
      </c>
      <c r="E135" s="832" t="s">
        <v>4029</v>
      </c>
      <c r="F135" s="849"/>
      <c r="G135" s="849"/>
      <c r="H135" s="849"/>
      <c r="I135" s="849"/>
      <c r="J135" s="849">
        <v>1</v>
      </c>
      <c r="K135" s="849">
        <v>6086.4</v>
      </c>
      <c r="L135" s="849">
        <v>1</v>
      </c>
      <c r="M135" s="849">
        <v>6086.4</v>
      </c>
      <c r="N135" s="849">
        <v>1</v>
      </c>
      <c r="O135" s="849">
        <v>6086.4</v>
      </c>
      <c r="P135" s="837">
        <v>1</v>
      </c>
      <c r="Q135" s="850">
        <v>6086.4</v>
      </c>
    </row>
    <row r="136" spans="1:17" ht="14.4" customHeight="1" x14ac:dyDescent="0.3">
      <c r="A136" s="831" t="s">
        <v>553</v>
      </c>
      <c r="B136" s="832" t="s">
        <v>3941</v>
      </c>
      <c r="C136" s="832" t="s">
        <v>3749</v>
      </c>
      <c r="D136" s="832" t="s">
        <v>4030</v>
      </c>
      <c r="E136" s="832" t="s">
        <v>4031</v>
      </c>
      <c r="F136" s="849">
        <v>2</v>
      </c>
      <c r="G136" s="849">
        <v>10881.82</v>
      </c>
      <c r="H136" s="849">
        <v>0.52083070089789973</v>
      </c>
      <c r="I136" s="849">
        <v>5440.91</v>
      </c>
      <c r="J136" s="849">
        <v>4</v>
      </c>
      <c r="K136" s="849">
        <v>20893.2</v>
      </c>
      <c r="L136" s="849">
        <v>1</v>
      </c>
      <c r="M136" s="849">
        <v>5223.3</v>
      </c>
      <c r="N136" s="849">
        <v>2</v>
      </c>
      <c r="O136" s="849">
        <v>10446.6</v>
      </c>
      <c r="P136" s="837">
        <v>0.5</v>
      </c>
      <c r="Q136" s="850">
        <v>5223.3</v>
      </c>
    </row>
    <row r="137" spans="1:17" ht="14.4" customHeight="1" x14ac:dyDescent="0.3">
      <c r="A137" s="831" t="s">
        <v>553</v>
      </c>
      <c r="B137" s="832" t="s">
        <v>3941</v>
      </c>
      <c r="C137" s="832" t="s">
        <v>3749</v>
      </c>
      <c r="D137" s="832" t="s">
        <v>4030</v>
      </c>
      <c r="E137" s="832" t="s">
        <v>4032</v>
      </c>
      <c r="F137" s="849">
        <v>2</v>
      </c>
      <c r="G137" s="849">
        <v>10881.82</v>
      </c>
      <c r="H137" s="849">
        <v>1.0416614017957995</v>
      </c>
      <c r="I137" s="849">
        <v>5440.91</v>
      </c>
      <c r="J137" s="849">
        <v>2</v>
      </c>
      <c r="K137" s="849">
        <v>10446.6</v>
      </c>
      <c r="L137" s="849">
        <v>1</v>
      </c>
      <c r="M137" s="849">
        <v>5223.3</v>
      </c>
      <c r="N137" s="849">
        <v>1</v>
      </c>
      <c r="O137" s="849">
        <v>5223.3</v>
      </c>
      <c r="P137" s="837">
        <v>0.5</v>
      </c>
      <c r="Q137" s="850">
        <v>5223.3</v>
      </c>
    </row>
    <row r="138" spans="1:17" ht="14.4" customHeight="1" x14ac:dyDescent="0.3">
      <c r="A138" s="831" t="s">
        <v>553</v>
      </c>
      <c r="B138" s="832" t="s">
        <v>3941</v>
      </c>
      <c r="C138" s="832" t="s">
        <v>3749</v>
      </c>
      <c r="D138" s="832" t="s">
        <v>4033</v>
      </c>
      <c r="E138" s="832" t="s">
        <v>4034</v>
      </c>
      <c r="F138" s="849">
        <v>2</v>
      </c>
      <c r="G138" s="849">
        <v>13694</v>
      </c>
      <c r="H138" s="849"/>
      <c r="I138" s="849">
        <v>6847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553</v>
      </c>
      <c r="B139" s="832" t="s">
        <v>3941</v>
      </c>
      <c r="C139" s="832" t="s">
        <v>3749</v>
      </c>
      <c r="D139" s="832" t="s">
        <v>4035</v>
      </c>
      <c r="E139" s="832" t="s">
        <v>4036</v>
      </c>
      <c r="F139" s="849">
        <v>7</v>
      </c>
      <c r="G139" s="849">
        <v>47829.25</v>
      </c>
      <c r="H139" s="849">
        <v>0.91146389151446783</v>
      </c>
      <c r="I139" s="849">
        <v>6832.75</v>
      </c>
      <c r="J139" s="849">
        <v>8</v>
      </c>
      <c r="K139" s="849">
        <v>52475.199999999997</v>
      </c>
      <c r="L139" s="849">
        <v>1</v>
      </c>
      <c r="M139" s="849">
        <v>6559.4</v>
      </c>
      <c r="N139" s="849">
        <v>4</v>
      </c>
      <c r="O139" s="849">
        <v>26237.599999999999</v>
      </c>
      <c r="P139" s="837">
        <v>0.5</v>
      </c>
      <c r="Q139" s="850">
        <v>6559.4</v>
      </c>
    </row>
    <row r="140" spans="1:17" ht="14.4" customHeight="1" x14ac:dyDescent="0.3">
      <c r="A140" s="831" t="s">
        <v>553</v>
      </c>
      <c r="B140" s="832" t="s">
        <v>3941</v>
      </c>
      <c r="C140" s="832" t="s">
        <v>3749</v>
      </c>
      <c r="D140" s="832" t="s">
        <v>4037</v>
      </c>
      <c r="E140" s="832" t="s">
        <v>4038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4880</v>
      </c>
      <c r="P140" s="837"/>
      <c r="Q140" s="850">
        <v>4880</v>
      </c>
    </row>
    <row r="141" spans="1:17" ht="14.4" customHeight="1" x14ac:dyDescent="0.3">
      <c r="A141" s="831" t="s">
        <v>553</v>
      </c>
      <c r="B141" s="832" t="s">
        <v>3941</v>
      </c>
      <c r="C141" s="832" t="s">
        <v>3749</v>
      </c>
      <c r="D141" s="832" t="s">
        <v>4039</v>
      </c>
      <c r="E141" s="832" t="s">
        <v>4040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6307.7</v>
      </c>
      <c r="P141" s="837"/>
      <c r="Q141" s="850">
        <v>6307.7</v>
      </c>
    </row>
    <row r="142" spans="1:17" ht="14.4" customHeight="1" x14ac:dyDescent="0.3">
      <c r="A142" s="831" t="s">
        <v>553</v>
      </c>
      <c r="B142" s="832" t="s">
        <v>3941</v>
      </c>
      <c r="C142" s="832" t="s">
        <v>3749</v>
      </c>
      <c r="D142" s="832" t="s">
        <v>4039</v>
      </c>
      <c r="E142" s="832" t="s">
        <v>4041</v>
      </c>
      <c r="F142" s="849">
        <v>2</v>
      </c>
      <c r="G142" s="849">
        <v>13141.1</v>
      </c>
      <c r="H142" s="849"/>
      <c r="I142" s="849">
        <v>6570.55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553</v>
      </c>
      <c r="B143" s="832" t="s">
        <v>3941</v>
      </c>
      <c r="C143" s="832" t="s">
        <v>3749</v>
      </c>
      <c r="D143" s="832" t="s">
        <v>4042</v>
      </c>
      <c r="E143" s="832" t="s">
        <v>4043</v>
      </c>
      <c r="F143" s="849">
        <v>2</v>
      </c>
      <c r="G143" s="849">
        <v>26164.04</v>
      </c>
      <c r="H143" s="849">
        <v>2.0833398361295354</v>
      </c>
      <c r="I143" s="849">
        <v>13082.02</v>
      </c>
      <c r="J143" s="849">
        <v>1</v>
      </c>
      <c r="K143" s="849">
        <v>12558.7</v>
      </c>
      <c r="L143" s="849">
        <v>1</v>
      </c>
      <c r="M143" s="849">
        <v>12558.7</v>
      </c>
      <c r="N143" s="849"/>
      <c r="O143" s="849"/>
      <c r="P143" s="837"/>
      <c r="Q143" s="850"/>
    </row>
    <row r="144" spans="1:17" ht="14.4" customHeight="1" x14ac:dyDescent="0.3">
      <c r="A144" s="831" t="s">
        <v>553</v>
      </c>
      <c r="B144" s="832" t="s">
        <v>3941</v>
      </c>
      <c r="C144" s="832" t="s">
        <v>3749</v>
      </c>
      <c r="D144" s="832" t="s">
        <v>4044</v>
      </c>
      <c r="E144" s="832" t="s">
        <v>4045</v>
      </c>
      <c r="F144" s="849"/>
      <c r="G144" s="849"/>
      <c r="H144" s="849"/>
      <c r="I144" s="849"/>
      <c r="J144" s="849">
        <v>4</v>
      </c>
      <c r="K144" s="849">
        <v>19338.560000000001</v>
      </c>
      <c r="L144" s="849">
        <v>1</v>
      </c>
      <c r="M144" s="849">
        <v>4834.6400000000003</v>
      </c>
      <c r="N144" s="849">
        <v>4</v>
      </c>
      <c r="O144" s="849">
        <v>19338.560000000001</v>
      </c>
      <c r="P144" s="837">
        <v>1</v>
      </c>
      <c r="Q144" s="850">
        <v>4834.6400000000003</v>
      </c>
    </row>
    <row r="145" spans="1:17" ht="14.4" customHeight="1" x14ac:dyDescent="0.3">
      <c r="A145" s="831" t="s">
        <v>553</v>
      </c>
      <c r="B145" s="832" t="s">
        <v>3941</v>
      </c>
      <c r="C145" s="832" t="s">
        <v>3749</v>
      </c>
      <c r="D145" s="832" t="s">
        <v>4046</v>
      </c>
      <c r="E145" s="832" t="s">
        <v>4047</v>
      </c>
      <c r="F145" s="849">
        <v>1</v>
      </c>
      <c r="G145" s="849">
        <v>5082.22</v>
      </c>
      <c r="H145" s="849">
        <v>1</v>
      </c>
      <c r="I145" s="849">
        <v>5082.22</v>
      </c>
      <c r="J145" s="849">
        <v>1</v>
      </c>
      <c r="K145" s="849">
        <v>5082.22</v>
      </c>
      <c r="L145" s="849">
        <v>1</v>
      </c>
      <c r="M145" s="849">
        <v>5082.22</v>
      </c>
      <c r="N145" s="849">
        <v>1</v>
      </c>
      <c r="O145" s="849">
        <v>5082.22</v>
      </c>
      <c r="P145" s="837">
        <v>1</v>
      </c>
      <c r="Q145" s="850">
        <v>5082.22</v>
      </c>
    </row>
    <row r="146" spans="1:17" ht="14.4" customHeight="1" x14ac:dyDescent="0.3">
      <c r="A146" s="831" t="s">
        <v>553</v>
      </c>
      <c r="B146" s="832" t="s">
        <v>3941</v>
      </c>
      <c r="C146" s="832" t="s">
        <v>3749</v>
      </c>
      <c r="D146" s="832" t="s">
        <v>4048</v>
      </c>
      <c r="E146" s="832" t="s">
        <v>4049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7809.52</v>
      </c>
      <c r="P146" s="837"/>
      <c r="Q146" s="850">
        <v>7809.52</v>
      </c>
    </row>
    <row r="147" spans="1:17" ht="14.4" customHeight="1" x14ac:dyDescent="0.3">
      <c r="A147" s="831" t="s">
        <v>553</v>
      </c>
      <c r="B147" s="832" t="s">
        <v>3941</v>
      </c>
      <c r="C147" s="832" t="s">
        <v>3749</v>
      </c>
      <c r="D147" s="832" t="s">
        <v>4050</v>
      </c>
      <c r="E147" s="832" t="s">
        <v>4051</v>
      </c>
      <c r="F147" s="849">
        <v>8</v>
      </c>
      <c r="G147" s="849">
        <v>20828.399999999998</v>
      </c>
      <c r="H147" s="849">
        <v>0.72727272727272718</v>
      </c>
      <c r="I147" s="849">
        <v>2603.5499999999997</v>
      </c>
      <c r="J147" s="849">
        <v>11</v>
      </c>
      <c r="K147" s="849">
        <v>28639.05</v>
      </c>
      <c r="L147" s="849">
        <v>1</v>
      </c>
      <c r="M147" s="849">
        <v>2603.5499999999997</v>
      </c>
      <c r="N147" s="849"/>
      <c r="O147" s="849"/>
      <c r="P147" s="837"/>
      <c r="Q147" s="850"/>
    </row>
    <row r="148" spans="1:17" ht="14.4" customHeight="1" x14ac:dyDescent="0.3">
      <c r="A148" s="831" t="s">
        <v>553</v>
      </c>
      <c r="B148" s="832" t="s">
        <v>3941</v>
      </c>
      <c r="C148" s="832" t="s">
        <v>3749</v>
      </c>
      <c r="D148" s="832" t="s">
        <v>4050</v>
      </c>
      <c r="E148" s="832" t="s">
        <v>4052</v>
      </c>
      <c r="F148" s="849">
        <v>7</v>
      </c>
      <c r="G148" s="849">
        <v>18224.849999999999</v>
      </c>
      <c r="H148" s="849">
        <v>0.87499999999999989</v>
      </c>
      <c r="I148" s="849">
        <v>2603.5499999999997</v>
      </c>
      <c r="J148" s="849">
        <v>8</v>
      </c>
      <c r="K148" s="849">
        <v>20828.400000000001</v>
      </c>
      <c r="L148" s="849">
        <v>1</v>
      </c>
      <c r="M148" s="849">
        <v>2603.5500000000002</v>
      </c>
      <c r="N148" s="849">
        <v>14</v>
      </c>
      <c r="O148" s="849">
        <v>26706.98</v>
      </c>
      <c r="P148" s="837">
        <v>1.2822386741180309</v>
      </c>
      <c r="Q148" s="850">
        <v>1907.6414285714286</v>
      </c>
    </row>
    <row r="149" spans="1:17" ht="14.4" customHeight="1" x14ac:dyDescent="0.3">
      <c r="A149" s="831" t="s">
        <v>553</v>
      </c>
      <c r="B149" s="832" t="s">
        <v>3941</v>
      </c>
      <c r="C149" s="832" t="s">
        <v>3749</v>
      </c>
      <c r="D149" s="832" t="s">
        <v>4053</v>
      </c>
      <c r="E149" s="832" t="s">
        <v>4051</v>
      </c>
      <c r="F149" s="849">
        <v>1</v>
      </c>
      <c r="G149" s="849">
        <v>8342.6200000000008</v>
      </c>
      <c r="H149" s="849"/>
      <c r="I149" s="849">
        <v>8342.6200000000008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553</v>
      </c>
      <c r="B150" s="832" t="s">
        <v>3941</v>
      </c>
      <c r="C150" s="832" t="s">
        <v>3749</v>
      </c>
      <c r="D150" s="832" t="s">
        <v>4053</v>
      </c>
      <c r="E150" s="832" t="s">
        <v>4052</v>
      </c>
      <c r="F150" s="849">
        <v>1</v>
      </c>
      <c r="G150" s="849">
        <v>8342.6200000000008</v>
      </c>
      <c r="H150" s="849"/>
      <c r="I150" s="849">
        <v>8342.6200000000008</v>
      </c>
      <c r="J150" s="849"/>
      <c r="K150" s="849"/>
      <c r="L150" s="849"/>
      <c r="M150" s="849"/>
      <c r="N150" s="849">
        <v>2</v>
      </c>
      <c r="O150" s="849">
        <v>16685.240000000002</v>
      </c>
      <c r="P150" s="837"/>
      <c r="Q150" s="850">
        <v>8342.6200000000008</v>
      </c>
    </row>
    <row r="151" spans="1:17" ht="14.4" customHeight="1" x14ac:dyDescent="0.3">
      <c r="A151" s="831" t="s">
        <v>553</v>
      </c>
      <c r="B151" s="832" t="s">
        <v>3941</v>
      </c>
      <c r="C151" s="832" t="s">
        <v>3749</v>
      </c>
      <c r="D151" s="832" t="s">
        <v>4054</v>
      </c>
      <c r="E151" s="832" t="s">
        <v>4055</v>
      </c>
      <c r="F151" s="849">
        <v>23</v>
      </c>
      <c r="G151" s="849">
        <v>37682.97</v>
      </c>
      <c r="H151" s="849">
        <v>2.0909090909090908</v>
      </c>
      <c r="I151" s="849">
        <v>1638.39</v>
      </c>
      <c r="J151" s="849">
        <v>11</v>
      </c>
      <c r="K151" s="849">
        <v>18022.29</v>
      </c>
      <c r="L151" s="849">
        <v>1</v>
      </c>
      <c r="M151" s="849">
        <v>1638.39</v>
      </c>
      <c r="N151" s="849">
        <v>2</v>
      </c>
      <c r="O151" s="849">
        <v>3276.78</v>
      </c>
      <c r="P151" s="837">
        <v>0.18181818181818182</v>
      </c>
      <c r="Q151" s="850">
        <v>1638.39</v>
      </c>
    </row>
    <row r="152" spans="1:17" ht="14.4" customHeight="1" x14ac:dyDescent="0.3">
      <c r="A152" s="831" t="s">
        <v>553</v>
      </c>
      <c r="B152" s="832" t="s">
        <v>3941</v>
      </c>
      <c r="C152" s="832" t="s">
        <v>3749</v>
      </c>
      <c r="D152" s="832" t="s">
        <v>4056</v>
      </c>
      <c r="E152" s="832" t="s">
        <v>4057</v>
      </c>
      <c r="F152" s="849">
        <v>10</v>
      </c>
      <c r="G152" s="849">
        <v>93759.8</v>
      </c>
      <c r="H152" s="849">
        <v>5</v>
      </c>
      <c r="I152" s="849">
        <v>9375.98</v>
      </c>
      <c r="J152" s="849">
        <v>2</v>
      </c>
      <c r="K152" s="849">
        <v>18751.96</v>
      </c>
      <c r="L152" s="849">
        <v>1</v>
      </c>
      <c r="M152" s="849">
        <v>9375.98</v>
      </c>
      <c r="N152" s="849">
        <v>2</v>
      </c>
      <c r="O152" s="849">
        <v>18751.96</v>
      </c>
      <c r="P152" s="837">
        <v>1</v>
      </c>
      <c r="Q152" s="850">
        <v>9375.98</v>
      </c>
    </row>
    <row r="153" spans="1:17" ht="14.4" customHeight="1" x14ac:dyDescent="0.3">
      <c r="A153" s="831" t="s">
        <v>553</v>
      </c>
      <c r="B153" s="832" t="s">
        <v>3941</v>
      </c>
      <c r="C153" s="832" t="s">
        <v>3749</v>
      </c>
      <c r="D153" s="832" t="s">
        <v>4058</v>
      </c>
      <c r="E153" s="832" t="s">
        <v>4059</v>
      </c>
      <c r="F153" s="849">
        <v>23</v>
      </c>
      <c r="G153" s="849">
        <v>151732.84</v>
      </c>
      <c r="H153" s="849">
        <v>11.5</v>
      </c>
      <c r="I153" s="849">
        <v>6597.08</v>
      </c>
      <c r="J153" s="849">
        <v>2</v>
      </c>
      <c r="K153" s="849">
        <v>13194.16</v>
      </c>
      <c r="L153" s="849">
        <v>1</v>
      </c>
      <c r="M153" s="849">
        <v>6597.08</v>
      </c>
      <c r="N153" s="849">
        <v>2</v>
      </c>
      <c r="O153" s="849">
        <v>13194.16</v>
      </c>
      <c r="P153" s="837">
        <v>1</v>
      </c>
      <c r="Q153" s="850">
        <v>6597.08</v>
      </c>
    </row>
    <row r="154" spans="1:17" ht="14.4" customHeight="1" x14ac:dyDescent="0.3">
      <c r="A154" s="831" t="s">
        <v>553</v>
      </c>
      <c r="B154" s="832" t="s">
        <v>3941</v>
      </c>
      <c r="C154" s="832" t="s">
        <v>3749</v>
      </c>
      <c r="D154" s="832" t="s">
        <v>4060</v>
      </c>
      <c r="E154" s="832" t="s">
        <v>4061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3537.32</v>
      </c>
      <c r="P154" s="837"/>
      <c r="Q154" s="850">
        <v>3537.32</v>
      </c>
    </row>
    <row r="155" spans="1:17" ht="14.4" customHeight="1" x14ac:dyDescent="0.3">
      <c r="A155" s="831" t="s">
        <v>553</v>
      </c>
      <c r="B155" s="832" t="s">
        <v>3941</v>
      </c>
      <c r="C155" s="832" t="s">
        <v>3749</v>
      </c>
      <c r="D155" s="832" t="s">
        <v>4060</v>
      </c>
      <c r="E155" s="832" t="s">
        <v>4062</v>
      </c>
      <c r="F155" s="849"/>
      <c r="G155" s="849"/>
      <c r="H155" s="849"/>
      <c r="I155" s="849"/>
      <c r="J155" s="849">
        <v>1</v>
      </c>
      <c r="K155" s="849">
        <v>3537.32</v>
      </c>
      <c r="L155" s="849">
        <v>1</v>
      </c>
      <c r="M155" s="849">
        <v>3537.32</v>
      </c>
      <c r="N155" s="849"/>
      <c r="O155" s="849"/>
      <c r="P155" s="837"/>
      <c r="Q155" s="850"/>
    </row>
    <row r="156" spans="1:17" ht="14.4" customHeight="1" x14ac:dyDescent="0.3">
      <c r="A156" s="831" t="s">
        <v>553</v>
      </c>
      <c r="B156" s="832" t="s">
        <v>3941</v>
      </c>
      <c r="C156" s="832" t="s">
        <v>3749</v>
      </c>
      <c r="D156" s="832" t="s">
        <v>4063</v>
      </c>
      <c r="E156" s="832" t="s">
        <v>4064</v>
      </c>
      <c r="F156" s="849"/>
      <c r="G156" s="849"/>
      <c r="H156" s="849"/>
      <c r="I156" s="849"/>
      <c r="J156" s="849">
        <v>1</v>
      </c>
      <c r="K156" s="849">
        <v>1665</v>
      </c>
      <c r="L156" s="849">
        <v>1</v>
      </c>
      <c r="M156" s="849">
        <v>1665</v>
      </c>
      <c r="N156" s="849"/>
      <c r="O156" s="849"/>
      <c r="P156" s="837"/>
      <c r="Q156" s="850"/>
    </row>
    <row r="157" spans="1:17" ht="14.4" customHeight="1" x14ac:dyDescent="0.3">
      <c r="A157" s="831" t="s">
        <v>553</v>
      </c>
      <c r="B157" s="832" t="s">
        <v>3941</v>
      </c>
      <c r="C157" s="832" t="s">
        <v>3749</v>
      </c>
      <c r="D157" s="832" t="s">
        <v>4065</v>
      </c>
      <c r="E157" s="832" t="s">
        <v>4066</v>
      </c>
      <c r="F157" s="849">
        <v>2</v>
      </c>
      <c r="G157" s="849">
        <v>14199.02</v>
      </c>
      <c r="H157" s="849">
        <v>1.1639475957904815</v>
      </c>
      <c r="I157" s="849">
        <v>7099.51</v>
      </c>
      <c r="J157" s="849">
        <v>2</v>
      </c>
      <c r="K157" s="849">
        <v>12199.02</v>
      </c>
      <c r="L157" s="849">
        <v>1</v>
      </c>
      <c r="M157" s="849">
        <v>6099.51</v>
      </c>
      <c r="N157" s="849">
        <v>1</v>
      </c>
      <c r="O157" s="849">
        <v>6099.51</v>
      </c>
      <c r="P157" s="837">
        <v>0.5</v>
      </c>
      <c r="Q157" s="850">
        <v>6099.51</v>
      </c>
    </row>
    <row r="158" spans="1:17" ht="14.4" customHeight="1" x14ac:dyDescent="0.3">
      <c r="A158" s="831" t="s">
        <v>553</v>
      </c>
      <c r="B158" s="832" t="s">
        <v>3941</v>
      </c>
      <c r="C158" s="832" t="s">
        <v>3749</v>
      </c>
      <c r="D158" s="832" t="s">
        <v>4067</v>
      </c>
      <c r="E158" s="832" t="s">
        <v>4068</v>
      </c>
      <c r="F158" s="849">
        <v>8</v>
      </c>
      <c r="G158" s="849">
        <v>36480</v>
      </c>
      <c r="H158" s="849">
        <v>1.6</v>
      </c>
      <c r="I158" s="849">
        <v>4560</v>
      </c>
      <c r="J158" s="849">
        <v>5</v>
      </c>
      <c r="K158" s="849">
        <v>22800</v>
      </c>
      <c r="L158" s="849">
        <v>1</v>
      </c>
      <c r="M158" s="849">
        <v>4560</v>
      </c>
      <c r="N158" s="849"/>
      <c r="O158" s="849"/>
      <c r="P158" s="837"/>
      <c r="Q158" s="850"/>
    </row>
    <row r="159" spans="1:17" ht="14.4" customHeight="1" x14ac:dyDescent="0.3">
      <c r="A159" s="831" t="s">
        <v>553</v>
      </c>
      <c r="B159" s="832" t="s">
        <v>3941</v>
      </c>
      <c r="C159" s="832" t="s">
        <v>3749</v>
      </c>
      <c r="D159" s="832" t="s">
        <v>4067</v>
      </c>
      <c r="E159" s="832" t="s">
        <v>4069</v>
      </c>
      <c r="F159" s="849">
        <v>9</v>
      </c>
      <c r="G159" s="849">
        <v>41040</v>
      </c>
      <c r="H159" s="849">
        <v>1.2857142857142858</v>
      </c>
      <c r="I159" s="849">
        <v>4560</v>
      </c>
      <c r="J159" s="849">
        <v>7</v>
      </c>
      <c r="K159" s="849">
        <v>31920</v>
      </c>
      <c r="L159" s="849">
        <v>1</v>
      </c>
      <c r="M159" s="849">
        <v>4560</v>
      </c>
      <c r="N159" s="849">
        <v>14</v>
      </c>
      <c r="O159" s="849">
        <v>63840</v>
      </c>
      <c r="P159" s="837">
        <v>2</v>
      </c>
      <c r="Q159" s="850">
        <v>4560</v>
      </c>
    </row>
    <row r="160" spans="1:17" ht="14.4" customHeight="1" x14ac:dyDescent="0.3">
      <c r="A160" s="831" t="s">
        <v>553</v>
      </c>
      <c r="B160" s="832" t="s">
        <v>3941</v>
      </c>
      <c r="C160" s="832" t="s">
        <v>3749</v>
      </c>
      <c r="D160" s="832" t="s">
        <v>4070</v>
      </c>
      <c r="E160" s="832" t="s">
        <v>4051</v>
      </c>
      <c r="F160" s="849">
        <v>3</v>
      </c>
      <c r="G160" s="849">
        <v>12305.46</v>
      </c>
      <c r="H160" s="849"/>
      <c r="I160" s="849">
        <v>4101.82</v>
      </c>
      <c r="J160" s="849"/>
      <c r="K160" s="849"/>
      <c r="L160" s="849"/>
      <c r="M160" s="849"/>
      <c r="N160" s="849">
        <v>1</v>
      </c>
      <c r="O160" s="849">
        <v>4101.82</v>
      </c>
      <c r="P160" s="837"/>
      <c r="Q160" s="850">
        <v>4101.82</v>
      </c>
    </row>
    <row r="161" spans="1:17" ht="14.4" customHeight="1" x14ac:dyDescent="0.3">
      <c r="A161" s="831" t="s">
        <v>553</v>
      </c>
      <c r="B161" s="832" t="s">
        <v>3941</v>
      </c>
      <c r="C161" s="832" t="s">
        <v>3749</v>
      </c>
      <c r="D161" s="832" t="s">
        <v>4070</v>
      </c>
      <c r="E161" s="832" t="s">
        <v>4052</v>
      </c>
      <c r="F161" s="849">
        <v>4</v>
      </c>
      <c r="G161" s="849">
        <v>16407.28</v>
      </c>
      <c r="H161" s="849">
        <v>2</v>
      </c>
      <c r="I161" s="849">
        <v>4101.82</v>
      </c>
      <c r="J161" s="849">
        <v>2</v>
      </c>
      <c r="K161" s="849">
        <v>8203.64</v>
      </c>
      <c r="L161" s="849">
        <v>1</v>
      </c>
      <c r="M161" s="849">
        <v>4101.82</v>
      </c>
      <c r="N161" s="849">
        <v>3</v>
      </c>
      <c r="O161" s="849">
        <v>12305.46</v>
      </c>
      <c r="P161" s="837">
        <v>1.5</v>
      </c>
      <c r="Q161" s="850">
        <v>4101.82</v>
      </c>
    </row>
    <row r="162" spans="1:17" ht="14.4" customHeight="1" x14ac:dyDescent="0.3">
      <c r="A162" s="831" t="s">
        <v>553</v>
      </c>
      <c r="B162" s="832" t="s">
        <v>3941</v>
      </c>
      <c r="C162" s="832" t="s">
        <v>3749</v>
      </c>
      <c r="D162" s="832" t="s">
        <v>4071</v>
      </c>
      <c r="E162" s="832" t="s">
        <v>4072</v>
      </c>
      <c r="F162" s="849">
        <v>9</v>
      </c>
      <c r="G162" s="849">
        <v>91118.160000000018</v>
      </c>
      <c r="H162" s="849">
        <v>1.3392816355087303</v>
      </c>
      <c r="I162" s="849">
        <v>10124.240000000002</v>
      </c>
      <c r="J162" s="849">
        <v>7</v>
      </c>
      <c r="K162" s="849">
        <v>68035.100000000006</v>
      </c>
      <c r="L162" s="849">
        <v>1</v>
      </c>
      <c r="M162" s="849">
        <v>9719.3000000000011</v>
      </c>
      <c r="N162" s="849">
        <v>9</v>
      </c>
      <c r="O162" s="849">
        <v>87473.700000000012</v>
      </c>
      <c r="P162" s="837">
        <v>1.2857142857142858</v>
      </c>
      <c r="Q162" s="850">
        <v>9719.3000000000011</v>
      </c>
    </row>
    <row r="163" spans="1:17" ht="14.4" customHeight="1" x14ac:dyDescent="0.3">
      <c r="A163" s="831" t="s">
        <v>553</v>
      </c>
      <c r="B163" s="832" t="s">
        <v>3941</v>
      </c>
      <c r="C163" s="832" t="s">
        <v>3749</v>
      </c>
      <c r="D163" s="832" t="s">
        <v>4071</v>
      </c>
      <c r="E163" s="832" t="s">
        <v>4073</v>
      </c>
      <c r="F163" s="849">
        <v>7</v>
      </c>
      <c r="G163" s="849">
        <v>70869.680000000008</v>
      </c>
      <c r="H163" s="849">
        <v>1.0416634942845679</v>
      </c>
      <c r="I163" s="849">
        <v>10124.240000000002</v>
      </c>
      <c r="J163" s="849">
        <v>7</v>
      </c>
      <c r="K163" s="849">
        <v>68035.100000000006</v>
      </c>
      <c r="L163" s="849">
        <v>1</v>
      </c>
      <c r="M163" s="849">
        <v>9719.3000000000011</v>
      </c>
      <c r="N163" s="849">
        <v>5</v>
      </c>
      <c r="O163" s="849">
        <v>48596.5</v>
      </c>
      <c r="P163" s="837">
        <v>0.71428571428571419</v>
      </c>
      <c r="Q163" s="850">
        <v>9719.2999999999993</v>
      </c>
    </row>
    <row r="164" spans="1:17" ht="14.4" customHeight="1" x14ac:dyDescent="0.3">
      <c r="A164" s="831" t="s">
        <v>553</v>
      </c>
      <c r="B164" s="832" t="s">
        <v>3941</v>
      </c>
      <c r="C164" s="832" t="s">
        <v>3749</v>
      </c>
      <c r="D164" s="832" t="s">
        <v>4074</v>
      </c>
      <c r="E164" s="832" t="s">
        <v>4075</v>
      </c>
      <c r="F164" s="849">
        <v>3</v>
      </c>
      <c r="G164" s="849">
        <v>19991.13</v>
      </c>
      <c r="H164" s="849">
        <v>0.39062265522416062</v>
      </c>
      <c r="I164" s="849">
        <v>6663.71</v>
      </c>
      <c r="J164" s="849">
        <v>8</v>
      </c>
      <c r="K164" s="849">
        <v>51177.599999999999</v>
      </c>
      <c r="L164" s="849">
        <v>1</v>
      </c>
      <c r="M164" s="849">
        <v>6397.2</v>
      </c>
      <c r="N164" s="849">
        <v>3</v>
      </c>
      <c r="O164" s="849">
        <v>19191.599999999999</v>
      </c>
      <c r="P164" s="837">
        <v>0.375</v>
      </c>
      <c r="Q164" s="850">
        <v>6397.2</v>
      </c>
    </row>
    <row r="165" spans="1:17" ht="14.4" customHeight="1" x14ac:dyDescent="0.3">
      <c r="A165" s="831" t="s">
        <v>553</v>
      </c>
      <c r="B165" s="832" t="s">
        <v>3941</v>
      </c>
      <c r="C165" s="832" t="s">
        <v>3749</v>
      </c>
      <c r="D165" s="832" t="s">
        <v>4074</v>
      </c>
      <c r="E165" s="832" t="s">
        <v>4076</v>
      </c>
      <c r="F165" s="849">
        <v>2</v>
      </c>
      <c r="G165" s="849">
        <v>13327.42</v>
      </c>
      <c r="H165" s="849">
        <v>0.41666416557243796</v>
      </c>
      <c r="I165" s="849">
        <v>6663.71</v>
      </c>
      <c r="J165" s="849">
        <v>5</v>
      </c>
      <c r="K165" s="849">
        <v>31986</v>
      </c>
      <c r="L165" s="849">
        <v>1</v>
      </c>
      <c r="M165" s="849">
        <v>6397.2</v>
      </c>
      <c r="N165" s="849">
        <v>3</v>
      </c>
      <c r="O165" s="849">
        <v>19191.599999999999</v>
      </c>
      <c r="P165" s="837">
        <v>0.6</v>
      </c>
      <c r="Q165" s="850">
        <v>6397.2</v>
      </c>
    </row>
    <row r="166" spans="1:17" ht="14.4" customHeight="1" x14ac:dyDescent="0.3">
      <c r="A166" s="831" t="s">
        <v>553</v>
      </c>
      <c r="B166" s="832" t="s">
        <v>3941</v>
      </c>
      <c r="C166" s="832" t="s">
        <v>3749</v>
      </c>
      <c r="D166" s="832" t="s">
        <v>4077</v>
      </c>
      <c r="E166" s="832" t="s">
        <v>4078</v>
      </c>
      <c r="F166" s="849">
        <v>13</v>
      </c>
      <c r="G166" s="849">
        <v>191178</v>
      </c>
      <c r="H166" s="849">
        <v>0.8666666666666667</v>
      </c>
      <c r="I166" s="849">
        <v>14706</v>
      </c>
      <c r="J166" s="849">
        <v>15</v>
      </c>
      <c r="K166" s="849">
        <v>220590</v>
      </c>
      <c r="L166" s="849">
        <v>1</v>
      </c>
      <c r="M166" s="849">
        <v>14706</v>
      </c>
      <c r="N166" s="849">
        <v>21</v>
      </c>
      <c r="O166" s="849">
        <v>308826</v>
      </c>
      <c r="P166" s="837">
        <v>1.4</v>
      </c>
      <c r="Q166" s="850">
        <v>14706</v>
      </c>
    </row>
    <row r="167" spans="1:17" ht="14.4" customHeight="1" x14ac:dyDescent="0.3">
      <c r="A167" s="831" t="s">
        <v>553</v>
      </c>
      <c r="B167" s="832" t="s">
        <v>3941</v>
      </c>
      <c r="C167" s="832" t="s">
        <v>3749</v>
      </c>
      <c r="D167" s="832" t="s">
        <v>4079</v>
      </c>
      <c r="E167" s="832" t="s">
        <v>4080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9100</v>
      </c>
      <c r="P167" s="837"/>
      <c r="Q167" s="850">
        <v>9100</v>
      </c>
    </row>
    <row r="168" spans="1:17" ht="14.4" customHeight="1" x14ac:dyDescent="0.3">
      <c r="A168" s="831" t="s">
        <v>553</v>
      </c>
      <c r="B168" s="832" t="s">
        <v>3941</v>
      </c>
      <c r="C168" s="832" t="s">
        <v>3749</v>
      </c>
      <c r="D168" s="832" t="s">
        <v>4081</v>
      </c>
      <c r="E168" s="832" t="s">
        <v>4082</v>
      </c>
      <c r="F168" s="849">
        <v>1</v>
      </c>
      <c r="G168" s="849">
        <v>5416.04</v>
      </c>
      <c r="H168" s="849"/>
      <c r="I168" s="849">
        <v>5416.04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553</v>
      </c>
      <c r="B169" s="832" t="s">
        <v>3941</v>
      </c>
      <c r="C169" s="832" t="s">
        <v>3749</v>
      </c>
      <c r="D169" s="832" t="s">
        <v>4083</v>
      </c>
      <c r="E169" s="832" t="s">
        <v>4084</v>
      </c>
      <c r="F169" s="849"/>
      <c r="G169" s="849"/>
      <c r="H169" s="849"/>
      <c r="I169" s="849"/>
      <c r="J169" s="849">
        <v>1</v>
      </c>
      <c r="K169" s="849">
        <v>5628</v>
      </c>
      <c r="L169" s="849">
        <v>1</v>
      </c>
      <c r="M169" s="849">
        <v>5628</v>
      </c>
      <c r="N169" s="849">
        <v>2</v>
      </c>
      <c r="O169" s="849">
        <v>11256</v>
      </c>
      <c r="P169" s="837">
        <v>2</v>
      </c>
      <c r="Q169" s="850">
        <v>5628</v>
      </c>
    </row>
    <row r="170" spans="1:17" ht="14.4" customHeight="1" x14ac:dyDescent="0.3">
      <c r="A170" s="831" t="s">
        <v>553</v>
      </c>
      <c r="B170" s="832" t="s">
        <v>3941</v>
      </c>
      <c r="C170" s="832" t="s">
        <v>3749</v>
      </c>
      <c r="D170" s="832" t="s">
        <v>4083</v>
      </c>
      <c r="E170" s="832" t="s">
        <v>4085</v>
      </c>
      <c r="F170" s="849"/>
      <c r="G170" s="849"/>
      <c r="H170" s="849"/>
      <c r="I170" s="849"/>
      <c r="J170" s="849"/>
      <c r="K170" s="849"/>
      <c r="L170" s="849"/>
      <c r="M170" s="849"/>
      <c r="N170" s="849">
        <v>2</v>
      </c>
      <c r="O170" s="849">
        <v>11256</v>
      </c>
      <c r="P170" s="837"/>
      <c r="Q170" s="850">
        <v>5628</v>
      </c>
    </row>
    <row r="171" spans="1:17" ht="14.4" customHeight="1" x14ac:dyDescent="0.3">
      <c r="A171" s="831" t="s">
        <v>553</v>
      </c>
      <c r="B171" s="832" t="s">
        <v>3941</v>
      </c>
      <c r="C171" s="832" t="s">
        <v>3749</v>
      </c>
      <c r="D171" s="832" t="s">
        <v>4086</v>
      </c>
      <c r="E171" s="832" t="s">
        <v>4087</v>
      </c>
      <c r="F171" s="849"/>
      <c r="G171" s="849"/>
      <c r="H171" s="849"/>
      <c r="I171" s="849"/>
      <c r="J171" s="849">
        <v>2</v>
      </c>
      <c r="K171" s="849">
        <v>17460.599999999999</v>
      </c>
      <c r="L171" s="849">
        <v>1</v>
      </c>
      <c r="M171" s="849">
        <v>8730.2999999999993</v>
      </c>
      <c r="N171" s="849">
        <v>1</v>
      </c>
      <c r="O171" s="849">
        <v>8730.2999999999993</v>
      </c>
      <c r="P171" s="837">
        <v>0.5</v>
      </c>
      <c r="Q171" s="850">
        <v>8730.2999999999993</v>
      </c>
    </row>
    <row r="172" spans="1:17" ht="14.4" customHeight="1" x14ac:dyDescent="0.3">
      <c r="A172" s="831" t="s">
        <v>553</v>
      </c>
      <c r="B172" s="832" t="s">
        <v>3941</v>
      </c>
      <c r="C172" s="832" t="s">
        <v>3749</v>
      </c>
      <c r="D172" s="832" t="s">
        <v>4088</v>
      </c>
      <c r="E172" s="832" t="s">
        <v>4089</v>
      </c>
      <c r="F172" s="849">
        <v>39</v>
      </c>
      <c r="G172" s="849">
        <v>468748.8000000001</v>
      </c>
      <c r="H172" s="849">
        <v>1.1142857142857143</v>
      </c>
      <c r="I172" s="849">
        <v>12019.200000000003</v>
      </c>
      <c r="J172" s="849">
        <v>35</v>
      </c>
      <c r="K172" s="849">
        <v>420672.00000000006</v>
      </c>
      <c r="L172" s="849">
        <v>1</v>
      </c>
      <c r="M172" s="849">
        <v>12019.200000000003</v>
      </c>
      <c r="N172" s="849">
        <v>34</v>
      </c>
      <c r="O172" s="849">
        <v>408652.79999999999</v>
      </c>
      <c r="P172" s="837">
        <v>0.97142857142857131</v>
      </c>
      <c r="Q172" s="850">
        <v>12019.199999999999</v>
      </c>
    </row>
    <row r="173" spans="1:17" ht="14.4" customHeight="1" x14ac:dyDescent="0.3">
      <c r="A173" s="831" t="s">
        <v>553</v>
      </c>
      <c r="B173" s="832" t="s">
        <v>3941</v>
      </c>
      <c r="C173" s="832" t="s">
        <v>3749</v>
      </c>
      <c r="D173" s="832" t="s">
        <v>4090</v>
      </c>
      <c r="E173" s="832" t="s">
        <v>4091</v>
      </c>
      <c r="F173" s="849">
        <v>2</v>
      </c>
      <c r="G173" s="849">
        <v>42561.2</v>
      </c>
      <c r="H173" s="849">
        <v>0.5</v>
      </c>
      <c r="I173" s="849">
        <v>21280.6</v>
      </c>
      <c r="J173" s="849">
        <v>4</v>
      </c>
      <c r="K173" s="849">
        <v>85122.4</v>
      </c>
      <c r="L173" s="849">
        <v>1</v>
      </c>
      <c r="M173" s="849">
        <v>21280.6</v>
      </c>
      <c r="N173" s="849">
        <v>8</v>
      </c>
      <c r="O173" s="849">
        <v>170244.80000000002</v>
      </c>
      <c r="P173" s="837">
        <v>2.0000000000000004</v>
      </c>
      <c r="Q173" s="850">
        <v>21280.600000000002</v>
      </c>
    </row>
    <row r="174" spans="1:17" ht="14.4" customHeight="1" x14ac:dyDescent="0.3">
      <c r="A174" s="831" t="s">
        <v>553</v>
      </c>
      <c r="B174" s="832" t="s">
        <v>3941</v>
      </c>
      <c r="C174" s="832" t="s">
        <v>3749</v>
      </c>
      <c r="D174" s="832" t="s">
        <v>4092</v>
      </c>
      <c r="E174" s="832" t="s">
        <v>4093</v>
      </c>
      <c r="F174" s="849">
        <v>1</v>
      </c>
      <c r="G174" s="849">
        <v>10980.7</v>
      </c>
      <c r="H174" s="849"/>
      <c r="I174" s="849">
        <v>10980.7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553</v>
      </c>
      <c r="B175" s="832" t="s">
        <v>3941</v>
      </c>
      <c r="C175" s="832" t="s">
        <v>3749</v>
      </c>
      <c r="D175" s="832" t="s">
        <v>4094</v>
      </c>
      <c r="E175" s="832" t="s">
        <v>4095</v>
      </c>
      <c r="F175" s="849">
        <v>5</v>
      </c>
      <c r="G175" s="849">
        <v>106402</v>
      </c>
      <c r="H175" s="849">
        <v>1</v>
      </c>
      <c r="I175" s="849">
        <v>21280.400000000001</v>
      </c>
      <c r="J175" s="849">
        <v>5</v>
      </c>
      <c r="K175" s="849">
        <v>106402</v>
      </c>
      <c r="L175" s="849">
        <v>1</v>
      </c>
      <c r="M175" s="849">
        <v>21280.400000000001</v>
      </c>
      <c r="N175" s="849">
        <v>4</v>
      </c>
      <c r="O175" s="849">
        <v>85121.600000000006</v>
      </c>
      <c r="P175" s="837">
        <v>0.8</v>
      </c>
      <c r="Q175" s="850">
        <v>21280.400000000001</v>
      </c>
    </row>
    <row r="176" spans="1:17" ht="14.4" customHeight="1" x14ac:dyDescent="0.3">
      <c r="A176" s="831" t="s">
        <v>553</v>
      </c>
      <c r="B176" s="832" t="s">
        <v>3941</v>
      </c>
      <c r="C176" s="832" t="s">
        <v>3749</v>
      </c>
      <c r="D176" s="832" t="s">
        <v>4096</v>
      </c>
      <c r="E176" s="832" t="s">
        <v>4097</v>
      </c>
      <c r="F176" s="849"/>
      <c r="G176" s="849"/>
      <c r="H176" s="849"/>
      <c r="I176" s="849"/>
      <c r="J176" s="849">
        <v>1</v>
      </c>
      <c r="K176" s="849">
        <v>14100</v>
      </c>
      <c r="L176" s="849">
        <v>1</v>
      </c>
      <c r="M176" s="849">
        <v>14100</v>
      </c>
      <c r="N176" s="849">
        <v>2</v>
      </c>
      <c r="O176" s="849">
        <v>28200</v>
      </c>
      <c r="P176" s="837">
        <v>2</v>
      </c>
      <c r="Q176" s="850">
        <v>14100</v>
      </c>
    </row>
    <row r="177" spans="1:17" ht="14.4" customHeight="1" x14ac:dyDescent="0.3">
      <c r="A177" s="831" t="s">
        <v>553</v>
      </c>
      <c r="B177" s="832" t="s">
        <v>3941</v>
      </c>
      <c r="C177" s="832" t="s">
        <v>3749</v>
      </c>
      <c r="D177" s="832" t="s">
        <v>4098</v>
      </c>
      <c r="E177" s="832" t="s">
        <v>4099</v>
      </c>
      <c r="F177" s="849">
        <v>3</v>
      </c>
      <c r="G177" s="849">
        <v>31875</v>
      </c>
      <c r="H177" s="849">
        <v>3</v>
      </c>
      <c r="I177" s="849">
        <v>10625</v>
      </c>
      <c r="J177" s="849">
        <v>1</v>
      </c>
      <c r="K177" s="849">
        <v>10625</v>
      </c>
      <c r="L177" s="849">
        <v>1</v>
      </c>
      <c r="M177" s="849">
        <v>10625</v>
      </c>
      <c r="N177" s="849"/>
      <c r="O177" s="849"/>
      <c r="P177" s="837"/>
      <c r="Q177" s="850"/>
    </row>
    <row r="178" spans="1:17" ht="14.4" customHeight="1" x14ac:dyDescent="0.3">
      <c r="A178" s="831" t="s">
        <v>553</v>
      </c>
      <c r="B178" s="832" t="s">
        <v>3941</v>
      </c>
      <c r="C178" s="832" t="s">
        <v>3749</v>
      </c>
      <c r="D178" s="832" t="s">
        <v>4100</v>
      </c>
      <c r="E178" s="832" t="s">
        <v>4101</v>
      </c>
      <c r="F178" s="849">
        <v>2</v>
      </c>
      <c r="G178" s="849">
        <v>18620</v>
      </c>
      <c r="H178" s="849">
        <v>1</v>
      </c>
      <c r="I178" s="849">
        <v>9310</v>
      </c>
      <c r="J178" s="849">
        <v>2</v>
      </c>
      <c r="K178" s="849">
        <v>18620</v>
      </c>
      <c r="L178" s="849">
        <v>1</v>
      </c>
      <c r="M178" s="849">
        <v>9310</v>
      </c>
      <c r="N178" s="849"/>
      <c r="O178" s="849"/>
      <c r="P178" s="837"/>
      <c r="Q178" s="850"/>
    </row>
    <row r="179" spans="1:17" ht="14.4" customHeight="1" x14ac:dyDescent="0.3">
      <c r="A179" s="831" t="s">
        <v>553</v>
      </c>
      <c r="B179" s="832" t="s">
        <v>3941</v>
      </c>
      <c r="C179" s="832" t="s">
        <v>3749</v>
      </c>
      <c r="D179" s="832" t="s">
        <v>4102</v>
      </c>
      <c r="E179" s="832" t="s">
        <v>4103</v>
      </c>
      <c r="F179" s="849">
        <v>1</v>
      </c>
      <c r="G179" s="849">
        <v>14876.4</v>
      </c>
      <c r="H179" s="849"/>
      <c r="I179" s="849">
        <v>14876.4</v>
      </c>
      <c r="J179" s="849"/>
      <c r="K179" s="849"/>
      <c r="L179" s="849"/>
      <c r="M179" s="849"/>
      <c r="N179" s="849">
        <v>1</v>
      </c>
      <c r="O179" s="849">
        <v>14876.4</v>
      </c>
      <c r="P179" s="837"/>
      <c r="Q179" s="850">
        <v>14876.4</v>
      </c>
    </row>
    <row r="180" spans="1:17" ht="14.4" customHeight="1" x14ac:dyDescent="0.3">
      <c r="A180" s="831" t="s">
        <v>553</v>
      </c>
      <c r="B180" s="832" t="s">
        <v>3941</v>
      </c>
      <c r="C180" s="832" t="s">
        <v>3749</v>
      </c>
      <c r="D180" s="832" t="s">
        <v>4104</v>
      </c>
      <c r="E180" s="832" t="s">
        <v>4105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9261.7000000000007</v>
      </c>
      <c r="P180" s="837"/>
      <c r="Q180" s="850">
        <v>9261.7000000000007</v>
      </c>
    </row>
    <row r="181" spans="1:17" ht="14.4" customHeight="1" x14ac:dyDescent="0.3">
      <c r="A181" s="831" t="s">
        <v>553</v>
      </c>
      <c r="B181" s="832" t="s">
        <v>3941</v>
      </c>
      <c r="C181" s="832" t="s">
        <v>3749</v>
      </c>
      <c r="D181" s="832" t="s">
        <v>4106</v>
      </c>
      <c r="E181" s="832" t="s">
        <v>4107</v>
      </c>
      <c r="F181" s="849">
        <v>2</v>
      </c>
      <c r="G181" s="849">
        <v>18523.400000000001</v>
      </c>
      <c r="H181" s="849">
        <v>2</v>
      </c>
      <c r="I181" s="849">
        <v>9261.7000000000007</v>
      </c>
      <c r="J181" s="849">
        <v>1</v>
      </c>
      <c r="K181" s="849">
        <v>9261.7000000000007</v>
      </c>
      <c r="L181" s="849">
        <v>1</v>
      </c>
      <c r="M181" s="849">
        <v>9261.7000000000007</v>
      </c>
      <c r="N181" s="849">
        <v>3</v>
      </c>
      <c r="O181" s="849">
        <v>27785.100000000002</v>
      </c>
      <c r="P181" s="837">
        <v>3</v>
      </c>
      <c r="Q181" s="850">
        <v>9261.7000000000007</v>
      </c>
    </row>
    <row r="182" spans="1:17" ht="14.4" customHeight="1" x14ac:dyDescent="0.3">
      <c r="A182" s="831" t="s">
        <v>553</v>
      </c>
      <c r="B182" s="832" t="s">
        <v>3941</v>
      </c>
      <c r="C182" s="832" t="s">
        <v>3749</v>
      </c>
      <c r="D182" s="832" t="s">
        <v>4108</v>
      </c>
      <c r="E182" s="832" t="s">
        <v>4109</v>
      </c>
      <c r="F182" s="849"/>
      <c r="G182" s="849"/>
      <c r="H182" s="849"/>
      <c r="I182" s="849"/>
      <c r="J182" s="849">
        <v>2</v>
      </c>
      <c r="K182" s="849">
        <v>18523.400000000001</v>
      </c>
      <c r="L182" s="849">
        <v>1</v>
      </c>
      <c r="M182" s="849">
        <v>9261.7000000000007</v>
      </c>
      <c r="N182" s="849">
        <v>1</v>
      </c>
      <c r="O182" s="849">
        <v>9261.7000000000007</v>
      </c>
      <c r="P182" s="837">
        <v>0.5</v>
      </c>
      <c r="Q182" s="850">
        <v>9261.7000000000007</v>
      </c>
    </row>
    <row r="183" spans="1:17" ht="14.4" customHeight="1" x14ac:dyDescent="0.3">
      <c r="A183" s="831" t="s">
        <v>553</v>
      </c>
      <c r="B183" s="832" t="s">
        <v>3941</v>
      </c>
      <c r="C183" s="832" t="s">
        <v>3749</v>
      </c>
      <c r="D183" s="832" t="s">
        <v>4110</v>
      </c>
      <c r="E183" s="832" t="s">
        <v>4111</v>
      </c>
      <c r="F183" s="849">
        <v>7</v>
      </c>
      <c r="G183" s="849">
        <v>55612.619999999995</v>
      </c>
      <c r="H183" s="849">
        <v>1.1666666666666665</v>
      </c>
      <c r="I183" s="849">
        <v>7944.6599999999989</v>
      </c>
      <c r="J183" s="849">
        <v>6</v>
      </c>
      <c r="K183" s="849">
        <v>47667.96</v>
      </c>
      <c r="L183" s="849">
        <v>1</v>
      </c>
      <c r="M183" s="849">
        <v>7944.66</v>
      </c>
      <c r="N183" s="849">
        <v>3</v>
      </c>
      <c r="O183" s="849">
        <v>23833.98</v>
      </c>
      <c r="P183" s="837">
        <v>0.5</v>
      </c>
      <c r="Q183" s="850">
        <v>7944.66</v>
      </c>
    </row>
    <row r="184" spans="1:17" ht="14.4" customHeight="1" x14ac:dyDescent="0.3">
      <c r="A184" s="831" t="s">
        <v>553</v>
      </c>
      <c r="B184" s="832" t="s">
        <v>3941</v>
      </c>
      <c r="C184" s="832" t="s">
        <v>3749</v>
      </c>
      <c r="D184" s="832" t="s">
        <v>4112</v>
      </c>
      <c r="E184" s="832" t="s">
        <v>4113</v>
      </c>
      <c r="F184" s="849">
        <v>4</v>
      </c>
      <c r="G184" s="849">
        <v>33844.720000000001</v>
      </c>
      <c r="H184" s="849"/>
      <c r="I184" s="849">
        <v>8461.18</v>
      </c>
      <c r="J184" s="849"/>
      <c r="K184" s="849"/>
      <c r="L184" s="849"/>
      <c r="M184" s="849"/>
      <c r="N184" s="849">
        <v>4</v>
      </c>
      <c r="O184" s="849">
        <v>33844.720000000001</v>
      </c>
      <c r="P184" s="837"/>
      <c r="Q184" s="850">
        <v>8461.18</v>
      </c>
    </row>
    <row r="185" spans="1:17" ht="14.4" customHeight="1" x14ac:dyDescent="0.3">
      <c r="A185" s="831" t="s">
        <v>553</v>
      </c>
      <c r="B185" s="832" t="s">
        <v>3941</v>
      </c>
      <c r="C185" s="832" t="s">
        <v>3749</v>
      </c>
      <c r="D185" s="832" t="s">
        <v>4114</v>
      </c>
      <c r="E185" s="832" t="s">
        <v>4115</v>
      </c>
      <c r="F185" s="849">
        <v>8</v>
      </c>
      <c r="G185" s="849">
        <v>46885.119999999995</v>
      </c>
      <c r="H185" s="849">
        <v>2.6666666666666661</v>
      </c>
      <c r="I185" s="849">
        <v>5860.6399999999994</v>
      </c>
      <c r="J185" s="849">
        <v>3</v>
      </c>
      <c r="K185" s="849">
        <v>17581.920000000002</v>
      </c>
      <c r="L185" s="849">
        <v>1</v>
      </c>
      <c r="M185" s="849">
        <v>5860.64</v>
      </c>
      <c r="N185" s="849">
        <v>4</v>
      </c>
      <c r="O185" s="849">
        <v>23442.560000000001</v>
      </c>
      <c r="P185" s="837">
        <v>1.3333333333333333</v>
      </c>
      <c r="Q185" s="850">
        <v>5860.64</v>
      </c>
    </row>
    <row r="186" spans="1:17" ht="14.4" customHeight="1" x14ac:dyDescent="0.3">
      <c r="A186" s="831" t="s">
        <v>553</v>
      </c>
      <c r="B186" s="832" t="s">
        <v>3941</v>
      </c>
      <c r="C186" s="832" t="s">
        <v>3749</v>
      </c>
      <c r="D186" s="832" t="s">
        <v>4116</v>
      </c>
      <c r="E186" s="832" t="s">
        <v>4117</v>
      </c>
      <c r="F186" s="849">
        <v>1</v>
      </c>
      <c r="G186" s="849">
        <v>7829</v>
      </c>
      <c r="H186" s="849"/>
      <c r="I186" s="849">
        <v>7829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553</v>
      </c>
      <c r="B187" s="832" t="s">
        <v>3941</v>
      </c>
      <c r="C187" s="832" t="s">
        <v>3749</v>
      </c>
      <c r="D187" s="832" t="s">
        <v>4118</v>
      </c>
      <c r="E187" s="832" t="s">
        <v>4119</v>
      </c>
      <c r="F187" s="849">
        <v>2</v>
      </c>
      <c r="G187" s="849">
        <v>11849.78</v>
      </c>
      <c r="H187" s="849"/>
      <c r="I187" s="849">
        <v>5924.89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553</v>
      </c>
      <c r="B188" s="832" t="s">
        <v>3941</v>
      </c>
      <c r="C188" s="832" t="s">
        <v>3749</v>
      </c>
      <c r="D188" s="832" t="s">
        <v>4120</v>
      </c>
      <c r="E188" s="832" t="s">
        <v>4121</v>
      </c>
      <c r="F188" s="849">
        <v>4</v>
      </c>
      <c r="G188" s="849">
        <v>54665.68</v>
      </c>
      <c r="H188" s="849">
        <v>1</v>
      </c>
      <c r="I188" s="849">
        <v>13666.42</v>
      </c>
      <c r="J188" s="849">
        <v>4</v>
      </c>
      <c r="K188" s="849">
        <v>54665.68</v>
      </c>
      <c r="L188" s="849">
        <v>1</v>
      </c>
      <c r="M188" s="849">
        <v>13666.42</v>
      </c>
      <c r="N188" s="849">
        <v>5</v>
      </c>
      <c r="O188" s="849">
        <v>68332.100000000006</v>
      </c>
      <c r="P188" s="837">
        <v>1.25</v>
      </c>
      <c r="Q188" s="850">
        <v>13666.420000000002</v>
      </c>
    </row>
    <row r="189" spans="1:17" ht="14.4" customHeight="1" x14ac:dyDescent="0.3">
      <c r="A189" s="831" t="s">
        <v>553</v>
      </c>
      <c r="B189" s="832" t="s">
        <v>3941</v>
      </c>
      <c r="C189" s="832" t="s">
        <v>3749</v>
      </c>
      <c r="D189" s="832" t="s">
        <v>4120</v>
      </c>
      <c r="E189" s="832" t="s">
        <v>4122</v>
      </c>
      <c r="F189" s="849">
        <v>6</v>
      </c>
      <c r="G189" s="849">
        <v>81998.52</v>
      </c>
      <c r="H189" s="849">
        <v>0.85714285714285721</v>
      </c>
      <c r="I189" s="849">
        <v>13666.42</v>
      </c>
      <c r="J189" s="849">
        <v>7</v>
      </c>
      <c r="K189" s="849">
        <v>95664.94</v>
      </c>
      <c r="L189" s="849">
        <v>1</v>
      </c>
      <c r="M189" s="849">
        <v>13666.42</v>
      </c>
      <c r="N189" s="849">
        <v>13</v>
      </c>
      <c r="O189" s="849">
        <v>177663.46000000002</v>
      </c>
      <c r="P189" s="837">
        <v>1.8571428571428572</v>
      </c>
      <c r="Q189" s="850">
        <v>13666.420000000002</v>
      </c>
    </row>
    <row r="190" spans="1:17" ht="14.4" customHeight="1" x14ac:dyDescent="0.3">
      <c r="A190" s="831" t="s">
        <v>553</v>
      </c>
      <c r="B190" s="832" t="s">
        <v>3941</v>
      </c>
      <c r="C190" s="832" t="s">
        <v>3749</v>
      </c>
      <c r="D190" s="832" t="s">
        <v>4123</v>
      </c>
      <c r="E190" s="832" t="s">
        <v>4124</v>
      </c>
      <c r="F190" s="849"/>
      <c r="G190" s="849"/>
      <c r="H190" s="849"/>
      <c r="I190" s="849"/>
      <c r="J190" s="849">
        <v>1</v>
      </c>
      <c r="K190" s="849">
        <v>6755.23</v>
      </c>
      <c r="L190" s="849">
        <v>1</v>
      </c>
      <c r="M190" s="849">
        <v>6755.23</v>
      </c>
      <c r="N190" s="849"/>
      <c r="O190" s="849"/>
      <c r="P190" s="837"/>
      <c r="Q190" s="850"/>
    </row>
    <row r="191" spans="1:17" ht="14.4" customHeight="1" x14ac:dyDescent="0.3">
      <c r="A191" s="831" t="s">
        <v>553</v>
      </c>
      <c r="B191" s="832" t="s">
        <v>3941</v>
      </c>
      <c r="C191" s="832" t="s">
        <v>3749</v>
      </c>
      <c r="D191" s="832" t="s">
        <v>4125</v>
      </c>
      <c r="E191" s="832" t="s">
        <v>4126</v>
      </c>
      <c r="F191" s="849"/>
      <c r="G191" s="849"/>
      <c r="H191" s="849"/>
      <c r="I191" s="849"/>
      <c r="J191" s="849">
        <v>1</v>
      </c>
      <c r="K191" s="849">
        <v>6653.25</v>
      </c>
      <c r="L191" s="849">
        <v>1</v>
      </c>
      <c r="M191" s="849">
        <v>6653.25</v>
      </c>
      <c r="N191" s="849"/>
      <c r="O191" s="849"/>
      <c r="P191" s="837"/>
      <c r="Q191" s="850"/>
    </row>
    <row r="192" spans="1:17" ht="14.4" customHeight="1" x14ac:dyDescent="0.3">
      <c r="A192" s="831" t="s">
        <v>553</v>
      </c>
      <c r="B192" s="832" t="s">
        <v>3941</v>
      </c>
      <c r="C192" s="832" t="s">
        <v>3749</v>
      </c>
      <c r="D192" s="832" t="s">
        <v>4127</v>
      </c>
      <c r="E192" s="832" t="s">
        <v>4128</v>
      </c>
      <c r="F192" s="849">
        <v>1</v>
      </c>
      <c r="G192" s="849">
        <v>10908.14</v>
      </c>
      <c r="H192" s="849"/>
      <c r="I192" s="849">
        <v>10908.14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553</v>
      </c>
      <c r="B193" s="832" t="s">
        <v>3941</v>
      </c>
      <c r="C193" s="832" t="s">
        <v>3749</v>
      </c>
      <c r="D193" s="832" t="s">
        <v>4127</v>
      </c>
      <c r="E193" s="832" t="s">
        <v>4129</v>
      </c>
      <c r="F193" s="849">
        <v>4</v>
      </c>
      <c r="G193" s="849">
        <v>43632.56</v>
      </c>
      <c r="H193" s="849">
        <v>4</v>
      </c>
      <c r="I193" s="849">
        <v>10908.14</v>
      </c>
      <c r="J193" s="849">
        <v>1</v>
      </c>
      <c r="K193" s="849">
        <v>10908.14</v>
      </c>
      <c r="L193" s="849">
        <v>1</v>
      </c>
      <c r="M193" s="849">
        <v>10908.14</v>
      </c>
      <c r="N193" s="849"/>
      <c r="O193" s="849"/>
      <c r="P193" s="837"/>
      <c r="Q193" s="850"/>
    </row>
    <row r="194" spans="1:17" ht="14.4" customHeight="1" x14ac:dyDescent="0.3">
      <c r="A194" s="831" t="s">
        <v>553</v>
      </c>
      <c r="B194" s="832" t="s">
        <v>3941</v>
      </c>
      <c r="C194" s="832" t="s">
        <v>3749</v>
      </c>
      <c r="D194" s="832" t="s">
        <v>4130</v>
      </c>
      <c r="E194" s="832" t="s">
        <v>4131</v>
      </c>
      <c r="F194" s="849">
        <v>4</v>
      </c>
      <c r="G194" s="849">
        <v>10826.68</v>
      </c>
      <c r="H194" s="849">
        <v>1</v>
      </c>
      <c r="I194" s="849">
        <v>2706.67</v>
      </c>
      <c r="J194" s="849">
        <v>4</v>
      </c>
      <c r="K194" s="849">
        <v>10826.68</v>
      </c>
      <c r="L194" s="849">
        <v>1</v>
      </c>
      <c r="M194" s="849">
        <v>2706.67</v>
      </c>
      <c r="N194" s="849"/>
      <c r="O194" s="849"/>
      <c r="P194" s="837"/>
      <c r="Q194" s="850"/>
    </row>
    <row r="195" spans="1:17" ht="14.4" customHeight="1" x14ac:dyDescent="0.3">
      <c r="A195" s="831" t="s">
        <v>553</v>
      </c>
      <c r="B195" s="832" t="s">
        <v>3941</v>
      </c>
      <c r="C195" s="832" t="s">
        <v>3749</v>
      </c>
      <c r="D195" s="832" t="s">
        <v>4132</v>
      </c>
      <c r="E195" s="832" t="s">
        <v>4133</v>
      </c>
      <c r="F195" s="849"/>
      <c r="G195" s="849"/>
      <c r="H195" s="849"/>
      <c r="I195" s="849"/>
      <c r="J195" s="849"/>
      <c r="K195" s="849"/>
      <c r="L195" s="849"/>
      <c r="M195" s="849"/>
      <c r="N195" s="849">
        <v>35</v>
      </c>
      <c r="O195" s="849">
        <v>19705</v>
      </c>
      <c r="P195" s="837"/>
      <c r="Q195" s="850">
        <v>563</v>
      </c>
    </row>
    <row r="196" spans="1:17" ht="14.4" customHeight="1" x14ac:dyDescent="0.3">
      <c r="A196" s="831" t="s">
        <v>553</v>
      </c>
      <c r="B196" s="832" t="s">
        <v>3941</v>
      </c>
      <c r="C196" s="832" t="s">
        <v>3749</v>
      </c>
      <c r="D196" s="832" t="s">
        <v>4132</v>
      </c>
      <c r="E196" s="832" t="s">
        <v>4134</v>
      </c>
      <c r="F196" s="849">
        <v>6</v>
      </c>
      <c r="G196" s="849">
        <v>3378</v>
      </c>
      <c r="H196" s="849"/>
      <c r="I196" s="849">
        <v>563</v>
      </c>
      <c r="J196" s="849"/>
      <c r="K196" s="849"/>
      <c r="L196" s="849"/>
      <c r="M196" s="849"/>
      <c r="N196" s="849">
        <v>38</v>
      </c>
      <c r="O196" s="849">
        <v>21394</v>
      </c>
      <c r="P196" s="837"/>
      <c r="Q196" s="850">
        <v>563</v>
      </c>
    </row>
    <row r="197" spans="1:17" ht="14.4" customHeight="1" x14ac:dyDescent="0.3">
      <c r="A197" s="831" t="s">
        <v>553</v>
      </c>
      <c r="B197" s="832" t="s">
        <v>3941</v>
      </c>
      <c r="C197" s="832" t="s">
        <v>3749</v>
      </c>
      <c r="D197" s="832" t="s">
        <v>4135</v>
      </c>
      <c r="E197" s="832" t="s">
        <v>4136</v>
      </c>
      <c r="F197" s="849"/>
      <c r="G197" s="849"/>
      <c r="H197" s="849"/>
      <c r="I197" s="849"/>
      <c r="J197" s="849">
        <v>1</v>
      </c>
      <c r="K197" s="849">
        <v>11323.93</v>
      </c>
      <c r="L197" s="849">
        <v>1</v>
      </c>
      <c r="M197" s="849">
        <v>11323.93</v>
      </c>
      <c r="N197" s="849"/>
      <c r="O197" s="849"/>
      <c r="P197" s="837"/>
      <c r="Q197" s="850"/>
    </row>
    <row r="198" spans="1:17" ht="14.4" customHeight="1" x14ac:dyDescent="0.3">
      <c r="A198" s="831" t="s">
        <v>553</v>
      </c>
      <c r="B198" s="832" t="s">
        <v>3941</v>
      </c>
      <c r="C198" s="832" t="s">
        <v>3749</v>
      </c>
      <c r="D198" s="832" t="s">
        <v>4135</v>
      </c>
      <c r="E198" s="832" t="s">
        <v>4137</v>
      </c>
      <c r="F198" s="849"/>
      <c r="G198" s="849"/>
      <c r="H198" s="849"/>
      <c r="I198" s="849"/>
      <c r="J198" s="849">
        <v>1</v>
      </c>
      <c r="K198" s="849">
        <v>11323.93</v>
      </c>
      <c r="L198" s="849">
        <v>1</v>
      </c>
      <c r="M198" s="849">
        <v>11323.93</v>
      </c>
      <c r="N198" s="849"/>
      <c r="O198" s="849"/>
      <c r="P198" s="837"/>
      <c r="Q198" s="850"/>
    </row>
    <row r="199" spans="1:17" ht="14.4" customHeight="1" x14ac:dyDescent="0.3">
      <c r="A199" s="831" t="s">
        <v>553</v>
      </c>
      <c r="B199" s="832" t="s">
        <v>3941</v>
      </c>
      <c r="C199" s="832" t="s">
        <v>3749</v>
      </c>
      <c r="D199" s="832" t="s">
        <v>4138</v>
      </c>
      <c r="E199" s="832" t="s">
        <v>4139</v>
      </c>
      <c r="F199" s="849">
        <v>1</v>
      </c>
      <c r="G199" s="849">
        <v>15234.55</v>
      </c>
      <c r="H199" s="849"/>
      <c r="I199" s="849">
        <v>15234.55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553</v>
      </c>
      <c r="B200" s="832" t="s">
        <v>3941</v>
      </c>
      <c r="C200" s="832" t="s">
        <v>3749</v>
      </c>
      <c r="D200" s="832" t="s">
        <v>4140</v>
      </c>
      <c r="E200" s="832" t="s">
        <v>4141</v>
      </c>
      <c r="F200" s="849"/>
      <c r="G200" s="849"/>
      <c r="H200" s="849"/>
      <c r="I200" s="849"/>
      <c r="J200" s="849">
        <v>2</v>
      </c>
      <c r="K200" s="849">
        <v>39526</v>
      </c>
      <c r="L200" s="849">
        <v>1</v>
      </c>
      <c r="M200" s="849">
        <v>19763</v>
      </c>
      <c r="N200" s="849">
        <v>2</v>
      </c>
      <c r="O200" s="849">
        <v>39526</v>
      </c>
      <c r="P200" s="837">
        <v>1</v>
      </c>
      <c r="Q200" s="850">
        <v>19763</v>
      </c>
    </row>
    <row r="201" spans="1:17" ht="14.4" customHeight="1" x14ac:dyDescent="0.3">
      <c r="A201" s="831" t="s">
        <v>553</v>
      </c>
      <c r="B201" s="832" t="s">
        <v>3941</v>
      </c>
      <c r="C201" s="832" t="s">
        <v>3749</v>
      </c>
      <c r="D201" s="832" t="s">
        <v>4142</v>
      </c>
      <c r="E201" s="832" t="s">
        <v>4143</v>
      </c>
      <c r="F201" s="849">
        <v>2</v>
      </c>
      <c r="G201" s="849">
        <v>24885.16</v>
      </c>
      <c r="H201" s="849">
        <v>2.0833292869760318</v>
      </c>
      <c r="I201" s="849">
        <v>12442.58</v>
      </c>
      <c r="J201" s="849">
        <v>1</v>
      </c>
      <c r="K201" s="849">
        <v>11944.9</v>
      </c>
      <c r="L201" s="849">
        <v>1</v>
      </c>
      <c r="M201" s="849">
        <v>11944.9</v>
      </c>
      <c r="N201" s="849"/>
      <c r="O201" s="849"/>
      <c r="P201" s="837"/>
      <c r="Q201" s="850"/>
    </row>
    <row r="202" spans="1:17" ht="14.4" customHeight="1" x14ac:dyDescent="0.3">
      <c r="A202" s="831" t="s">
        <v>553</v>
      </c>
      <c r="B202" s="832" t="s">
        <v>3941</v>
      </c>
      <c r="C202" s="832" t="s">
        <v>3749</v>
      </c>
      <c r="D202" s="832" t="s">
        <v>4142</v>
      </c>
      <c r="E202" s="832" t="s">
        <v>4144</v>
      </c>
      <c r="F202" s="849">
        <v>2</v>
      </c>
      <c r="G202" s="849">
        <v>24885.16</v>
      </c>
      <c r="H202" s="849"/>
      <c r="I202" s="849">
        <v>12442.58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553</v>
      </c>
      <c r="B203" s="832" t="s">
        <v>3941</v>
      </c>
      <c r="C203" s="832" t="s">
        <v>3749</v>
      </c>
      <c r="D203" s="832" t="s">
        <v>4145</v>
      </c>
      <c r="E203" s="832" t="s">
        <v>4146</v>
      </c>
      <c r="F203" s="849">
        <v>2</v>
      </c>
      <c r="G203" s="849">
        <v>16320</v>
      </c>
      <c r="H203" s="849"/>
      <c r="I203" s="849">
        <v>8160</v>
      </c>
      <c r="J203" s="849"/>
      <c r="K203" s="849"/>
      <c r="L203" s="849"/>
      <c r="M203" s="849"/>
      <c r="N203" s="849">
        <v>1</v>
      </c>
      <c r="O203" s="849">
        <v>8160</v>
      </c>
      <c r="P203" s="837"/>
      <c r="Q203" s="850">
        <v>8160</v>
      </c>
    </row>
    <row r="204" spans="1:17" ht="14.4" customHeight="1" x14ac:dyDescent="0.3">
      <c r="A204" s="831" t="s">
        <v>553</v>
      </c>
      <c r="B204" s="832" t="s">
        <v>3941</v>
      </c>
      <c r="C204" s="832" t="s">
        <v>3749</v>
      </c>
      <c r="D204" s="832" t="s">
        <v>4147</v>
      </c>
      <c r="E204" s="832" t="s">
        <v>4148</v>
      </c>
      <c r="F204" s="849">
        <v>1</v>
      </c>
      <c r="G204" s="849">
        <v>8240</v>
      </c>
      <c r="H204" s="849"/>
      <c r="I204" s="849">
        <v>8240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553</v>
      </c>
      <c r="B205" s="832" t="s">
        <v>3941</v>
      </c>
      <c r="C205" s="832" t="s">
        <v>3749</v>
      </c>
      <c r="D205" s="832" t="s">
        <v>4149</v>
      </c>
      <c r="E205" s="832" t="s">
        <v>4150</v>
      </c>
      <c r="F205" s="849">
        <v>5</v>
      </c>
      <c r="G205" s="849">
        <v>6062.75</v>
      </c>
      <c r="H205" s="849"/>
      <c r="I205" s="849">
        <v>1212.55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553</v>
      </c>
      <c r="B206" s="832" t="s">
        <v>3941</v>
      </c>
      <c r="C206" s="832" t="s">
        <v>3749</v>
      </c>
      <c r="D206" s="832" t="s">
        <v>4151</v>
      </c>
      <c r="E206" s="832" t="s">
        <v>4152</v>
      </c>
      <c r="F206" s="849"/>
      <c r="G206" s="849"/>
      <c r="H206" s="849"/>
      <c r="I206" s="849"/>
      <c r="J206" s="849">
        <v>2</v>
      </c>
      <c r="K206" s="849">
        <v>2860.36</v>
      </c>
      <c r="L206" s="849">
        <v>1</v>
      </c>
      <c r="M206" s="849">
        <v>1430.18</v>
      </c>
      <c r="N206" s="849">
        <v>3</v>
      </c>
      <c r="O206" s="849">
        <v>4290.54</v>
      </c>
      <c r="P206" s="837">
        <v>1.5</v>
      </c>
      <c r="Q206" s="850">
        <v>1430.18</v>
      </c>
    </row>
    <row r="207" spans="1:17" ht="14.4" customHeight="1" x14ac:dyDescent="0.3">
      <c r="A207" s="831" t="s">
        <v>553</v>
      </c>
      <c r="B207" s="832" t="s">
        <v>3941</v>
      </c>
      <c r="C207" s="832" t="s">
        <v>3749</v>
      </c>
      <c r="D207" s="832" t="s">
        <v>4151</v>
      </c>
      <c r="E207" s="832" t="s">
        <v>4153</v>
      </c>
      <c r="F207" s="849"/>
      <c r="G207" s="849"/>
      <c r="H207" s="849"/>
      <c r="I207" s="849"/>
      <c r="J207" s="849">
        <v>2</v>
      </c>
      <c r="K207" s="849">
        <v>2860.36</v>
      </c>
      <c r="L207" s="849">
        <v>1</v>
      </c>
      <c r="M207" s="849">
        <v>1430.18</v>
      </c>
      <c r="N207" s="849">
        <v>2</v>
      </c>
      <c r="O207" s="849">
        <v>2860.36</v>
      </c>
      <c r="P207" s="837">
        <v>1</v>
      </c>
      <c r="Q207" s="850">
        <v>1430.18</v>
      </c>
    </row>
    <row r="208" spans="1:17" ht="14.4" customHeight="1" x14ac:dyDescent="0.3">
      <c r="A208" s="831" t="s">
        <v>553</v>
      </c>
      <c r="B208" s="832" t="s">
        <v>3941</v>
      </c>
      <c r="C208" s="832" t="s">
        <v>3749</v>
      </c>
      <c r="D208" s="832" t="s">
        <v>4154</v>
      </c>
      <c r="E208" s="832" t="s">
        <v>4155</v>
      </c>
      <c r="F208" s="849">
        <v>7</v>
      </c>
      <c r="G208" s="849">
        <v>57273.929999999993</v>
      </c>
      <c r="H208" s="849">
        <v>3.4999999999999996</v>
      </c>
      <c r="I208" s="849">
        <v>8181.9899999999989</v>
      </c>
      <c r="J208" s="849">
        <v>2</v>
      </c>
      <c r="K208" s="849">
        <v>16363.98</v>
      </c>
      <c r="L208" s="849">
        <v>1</v>
      </c>
      <c r="M208" s="849">
        <v>8181.99</v>
      </c>
      <c r="N208" s="849">
        <v>1</v>
      </c>
      <c r="O208" s="849">
        <v>8181.99</v>
      </c>
      <c r="P208" s="837">
        <v>0.5</v>
      </c>
      <c r="Q208" s="850">
        <v>8181.99</v>
      </c>
    </row>
    <row r="209" spans="1:17" ht="14.4" customHeight="1" x14ac:dyDescent="0.3">
      <c r="A209" s="831" t="s">
        <v>553</v>
      </c>
      <c r="B209" s="832" t="s">
        <v>3941</v>
      </c>
      <c r="C209" s="832" t="s">
        <v>3749</v>
      </c>
      <c r="D209" s="832" t="s">
        <v>4156</v>
      </c>
      <c r="E209" s="832" t="s">
        <v>4157</v>
      </c>
      <c r="F209" s="849">
        <v>1</v>
      </c>
      <c r="G209" s="849">
        <v>5900.6</v>
      </c>
      <c r="H209" s="849"/>
      <c r="I209" s="849">
        <v>5900.6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553</v>
      </c>
      <c r="B210" s="832" t="s">
        <v>3941</v>
      </c>
      <c r="C210" s="832" t="s">
        <v>3749</v>
      </c>
      <c r="D210" s="832" t="s">
        <v>4158</v>
      </c>
      <c r="E210" s="832" t="s">
        <v>4159</v>
      </c>
      <c r="F210" s="849">
        <v>5</v>
      </c>
      <c r="G210" s="849">
        <v>5378.75</v>
      </c>
      <c r="H210" s="849"/>
      <c r="I210" s="849">
        <v>1075.75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553</v>
      </c>
      <c r="B211" s="832" t="s">
        <v>3941</v>
      </c>
      <c r="C211" s="832" t="s">
        <v>3749</v>
      </c>
      <c r="D211" s="832" t="s">
        <v>4160</v>
      </c>
      <c r="E211" s="832" t="s">
        <v>4161</v>
      </c>
      <c r="F211" s="849"/>
      <c r="G211" s="849"/>
      <c r="H211" s="849"/>
      <c r="I211" s="849"/>
      <c r="J211" s="849">
        <v>2</v>
      </c>
      <c r="K211" s="849">
        <v>3233.46</v>
      </c>
      <c r="L211" s="849">
        <v>1</v>
      </c>
      <c r="M211" s="849">
        <v>1616.73</v>
      </c>
      <c r="N211" s="849">
        <v>3</v>
      </c>
      <c r="O211" s="849">
        <v>4850.1900000000005</v>
      </c>
      <c r="P211" s="837">
        <v>1.5000000000000002</v>
      </c>
      <c r="Q211" s="850">
        <v>1616.7300000000002</v>
      </c>
    </row>
    <row r="212" spans="1:17" ht="14.4" customHeight="1" x14ac:dyDescent="0.3">
      <c r="A212" s="831" t="s">
        <v>553</v>
      </c>
      <c r="B212" s="832" t="s">
        <v>3941</v>
      </c>
      <c r="C212" s="832" t="s">
        <v>3749</v>
      </c>
      <c r="D212" s="832" t="s">
        <v>4160</v>
      </c>
      <c r="E212" s="832" t="s">
        <v>4162</v>
      </c>
      <c r="F212" s="849"/>
      <c r="G212" s="849"/>
      <c r="H212" s="849"/>
      <c r="I212" s="849"/>
      <c r="J212" s="849">
        <v>2</v>
      </c>
      <c r="K212" s="849">
        <v>3233.46</v>
      </c>
      <c r="L212" s="849">
        <v>1</v>
      </c>
      <c r="M212" s="849">
        <v>1616.73</v>
      </c>
      <c r="N212" s="849">
        <v>2</v>
      </c>
      <c r="O212" s="849">
        <v>3233.46</v>
      </c>
      <c r="P212" s="837">
        <v>1</v>
      </c>
      <c r="Q212" s="850">
        <v>1616.73</v>
      </c>
    </row>
    <row r="213" spans="1:17" ht="14.4" customHeight="1" x14ac:dyDescent="0.3">
      <c r="A213" s="831" t="s">
        <v>553</v>
      </c>
      <c r="B213" s="832" t="s">
        <v>3941</v>
      </c>
      <c r="C213" s="832" t="s">
        <v>3749</v>
      </c>
      <c r="D213" s="832" t="s">
        <v>4163</v>
      </c>
      <c r="E213" s="832" t="s">
        <v>4164</v>
      </c>
      <c r="F213" s="849">
        <v>3</v>
      </c>
      <c r="G213" s="849">
        <v>22474.38</v>
      </c>
      <c r="H213" s="849">
        <v>3</v>
      </c>
      <c r="I213" s="849">
        <v>7491.46</v>
      </c>
      <c r="J213" s="849">
        <v>1</v>
      </c>
      <c r="K213" s="849">
        <v>7491.46</v>
      </c>
      <c r="L213" s="849">
        <v>1</v>
      </c>
      <c r="M213" s="849">
        <v>7491.46</v>
      </c>
      <c r="N213" s="849">
        <v>1</v>
      </c>
      <c r="O213" s="849">
        <v>7491.46</v>
      </c>
      <c r="P213" s="837">
        <v>1</v>
      </c>
      <c r="Q213" s="850">
        <v>7491.46</v>
      </c>
    </row>
    <row r="214" spans="1:17" ht="14.4" customHeight="1" x14ac:dyDescent="0.3">
      <c r="A214" s="831" t="s">
        <v>553</v>
      </c>
      <c r="B214" s="832" t="s">
        <v>3941</v>
      </c>
      <c r="C214" s="832" t="s">
        <v>3749</v>
      </c>
      <c r="D214" s="832" t="s">
        <v>4165</v>
      </c>
      <c r="E214" s="832" t="s">
        <v>4166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248.73</v>
      </c>
      <c r="P214" s="837"/>
      <c r="Q214" s="850">
        <v>248.73</v>
      </c>
    </row>
    <row r="215" spans="1:17" ht="14.4" customHeight="1" x14ac:dyDescent="0.3">
      <c r="A215" s="831" t="s">
        <v>553</v>
      </c>
      <c r="B215" s="832" t="s">
        <v>3941</v>
      </c>
      <c r="C215" s="832" t="s">
        <v>3749</v>
      </c>
      <c r="D215" s="832" t="s">
        <v>4165</v>
      </c>
      <c r="E215" s="832" t="s">
        <v>4167</v>
      </c>
      <c r="F215" s="849">
        <v>1</v>
      </c>
      <c r="G215" s="849">
        <v>248.73</v>
      </c>
      <c r="H215" s="849"/>
      <c r="I215" s="849">
        <v>248.73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553</v>
      </c>
      <c r="B216" s="832" t="s">
        <v>3941</v>
      </c>
      <c r="C216" s="832" t="s">
        <v>3749</v>
      </c>
      <c r="D216" s="832" t="s">
        <v>4168</v>
      </c>
      <c r="E216" s="832" t="s">
        <v>4169</v>
      </c>
      <c r="F216" s="849"/>
      <c r="G216" s="849"/>
      <c r="H216" s="849"/>
      <c r="I216" s="849"/>
      <c r="J216" s="849">
        <v>1</v>
      </c>
      <c r="K216" s="849">
        <v>5298.34</v>
      </c>
      <c r="L216" s="849">
        <v>1</v>
      </c>
      <c r="M216" s="849">
        <v>5298.34</v>
      </c>
      <c r="N216" s="849">
        <v>1</v>
      </c>
      <c r="O216" s="849">
        <v>5298.34</v>
      </c>
      <c r="P216" s="837">
        <v>1</v>
      </c>
      <c r="Q216" s="850">
        <v>5298.34</v>
      </c>
    </row>
    <row r="217" spans="1:17" ht="14.4" customHeight="1" x14ac:dyDescent="0.3">
      <c r="A217" s="831" t="s">
        <v>553</v>
      </c>
      <c r="B217" s="832" t="s">
        <v>3941</v>
      </c>
      <c r="C217" s="832" t="s">
        <v>3749</v>
      </c>
      <c r="D217" s="832" t="s">
        <v>4168</v>
      </c>
      <c r="E217" s="832" t="s">
        <v>4170</v>
      </c>
      <c r="F217" s="849">
        <v>2</v>
      </c>
      <c r="G217" s="849">
        <v>10596.68</v>
      </c>
      <c r="H217" s="849">
        <v>1</v>
      </c>
      <c r="I217" s="849">
        <v>5298.34</v>
      </c>
      <c r="J217" s="849">
        <v>2</v>
      </c>
      <c r="K217" s="849">
        <v>10596.68</v>
      </c>
      <c r="L217" s="849">
        <v>1</v>
      </c>
      <c r="M217" s="849">
        <v>5298.34</v>
      </c>
      <c r="N217" s="849">
        <v>2</v>
      </c>
      <c r="O217" s="849">
        <v>10596.68</v>
      </c>
      <c r="P217" s="837">
        <v>1</v>
      </c>
      <c r="Q217" s="850">
        <v>5298.34</v>
      </c>
    </row>
    <row r="218" spans="1:17" ht="14.4" customHeight="1" x14ac:dyDescent="0.3">
      <c r="A218" s="831" t="s">
        <v>553</v>
      </c>
      <c r="B218" s="832" t="s">
        <v>3941</v>
      </c>
      <c r="C218" s="832" t="s">
        <v>3749</v>
      </c>
      <c r="D218" s="832" t="s">
        <v>4171</v>
      </c>
      <c r="E218" s="832" t="s">
        <v>4172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2665.66</v>
      </c>
      <c r="P218" s="837"/>
      <c r="Q218" s="850">
        <v>2665.66</v>
      </c>
    </row>
    <row r="219" spans="1:17" ht="14.4" customHeight="1" x14ac:dyDescent="0.3">
      <c r="A219" s="831" t="s">
        <v>553</v>
      </c>
      <c r="B219" s="832" t="s">
        <v>3941</v>
      </c>
      <c r="C219" s="832" t="s">
        <v>3749</v>
      </c>
      <c r="D219" s="832" t="s">
        <v>4171</v>
      </c>
      <c r="E219" s="832" t="s">
        <v>4173</v>
      </c>
      <c r="F219" s="849">
        <v>3</v>
      </c>
      <c r="G219" s="849">
        <v>7996.98</v>
      </c>
      <c r="H219" s="849"/>
      <c r="I219" s="849">
        <v>2665.66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553</v>
      </c>
      <c r="B220" s="832" t="s">
        <v>3941</v>
      </c>
      <c r="C220" s="832" t="s">
        <v>3749</v>
      </c>
      <c r="D220" s="832" t="s">
        <v>4174</v>
      </c>
      <c r="E220" s="832" t="s">
        <v>4175</v>
      </c>
      <c r="F220" s="849"/>
      <c r="G220" s="849"/>
      <c r="H220" s="849"/>
      <c r="I220" s="849"/>
      <c r="J220" s="849">
        <v>2</v>
      </c>
      <c r="K220" s="849">
        <v>11799.48</v>
      </c>
      <c r="L220" s="849">
        <v>1</v>
      </c>
      <c r="M220" s="849">
        <v>5899.74</v>
      </c>
      <c r="N220" s="849">
        <v>6</v>
      </c>
      <c r="O220" s="849">
        <v>35398.44</v>
      </c>
      <c r="P220" s="837">
        <v>3.0000000000000004</v>
      </c>
      <c r="Q220" s="850">
        <v>5899.7400000000007</v>
      </c>
    </row>
    <row r="221" spans="1:17" ht="14.4" customHeight="1" x14ac:dyDescent="0.3">
      <c r="A221" s="831" t="s">
        <v>553</v>
      </c>
      <c r="B221" s="832" t="s">
        <v>3941</v>
      </c>
      <c r="C221" s="832" t="s">
        <v>3749</v>
      </c>
      <c r="D221" s="832" t="s">
        <v>4174</v>
      </c>
      <c r="E221" s="832" t="s">
        <v>4176</v>
      </c>
      <c r="F221" s="849"/>
      <c r="G221" s="849"/>
      <c r="H221" s="849"/>
      <c r="I221" s="849"/>
      <c r="J221" s="849">
        <v>4</v>
      </c>
      <c r="K221" s="849">
        <v>23598.959999999999</v>
      </c>
      <c r="L221" s="849">
        <v>1</v>
      </c>
      <c r="M221" s="849">
        <v>5899.74</v>
      </c>
      <c r="N221" s="849">
        <v>12</v>
      </c>
      <c r="O221" s="849">
        <v>70796.88</v>
      </c>
      <c r="P221" s="837">
        <v>3.0000000000000004</v>
      </c>
      <c r="Q221" s="850">
        <v>5899.7400000000007</v>
      </c>
    </row>
    <row r="222" spans="1:17" ht="14.4" customHeight="1" x14ac:dyDescent="0.3">
      <c r="A222" s="831" t="s">
        <v>553</v>
      </c>
      <c r="B222" s="832" t="s">
        <v>3941</v>
      </c>
      <c r="C222" s="832" t="s">
        <v>3749</v>
      </c>
      <c r="D222" s="832" t="s">
        <v>4177</v>
      </c>
      <c r="E222" s="832" t="s">
        <v>4178</v>
      </c>
      <c r="F222" s="849"/>
      <c r="G222" s="849"/>
      <c r="H222" s="849"/>
      <c r="I222" s="849"/>
      <c r="J222" s="849">
        <v>1</v>
      </c>
      <c r="K222" s="849">
        <v>5499.04</v>
      </c>
      <c r="L222" s="849">
        <v>1</v>
      </c>
      <c r="M222" s="849">
        <v>5499.04</v>
      </c>
      <c r="N222" s="849"/>
      <c r="O222" s="849"/>
      <c r="P222" s="837"/>
      <c r="Q222" s="850"/>
    </row>
    <row r="223" spans="1:17" ht="14.4" customHeight="1" x14ac:dyDescent="0.3">
      <c r="A223" s="831" t="s">
        <v>553</v>
      </c>
      <c r="B223" s="832" t="s">
        <v>3941</v>
      </c>
      <c r="C223" s="832" t="s">
        <v>3749</v>
      </c>
      <c r="D223" s="832" t="s">
        <v>4179</v>
      </c>
      <c r="E223" s="832" t="s">
        <v>4180</v>
      </c>
      <c r="F223" s="849"/>
      <c r="G223" s="849"/>
      <c r="H223" s="849"/>
      <c r="I223" s="849"/>
      <c r="J223" s="849">
        <v>1</v>
      </c>
      <c r="K223" s="849">
        <v>15311.7</v>
      </c>
      <c r="L223" s="849">
        <v>1</v>
      </c>
      <c r="M223" s="849">
        <v>15311.7</v>
      </c>
      <c r="N223" s="849"/>
      <c r="O223" s="849"/>
      <c r="P223" s="837"/>
      <c r="Q223" s="850"/>
    </row>
    <row r="224" spans="1:17" ht="14.4" customHeight="1" x14ac:dyDescent="0.3">
      <c r="A224" s="831" t="s">
        <v>553</v>
      </c>
      <c r="B224" s="832" t="s">
        <v>3941</v>
      </c>
      <c r="C224" s="832" t="s">
        <v>3749</v>
      </c>
      <c r="D224" s="832" t="s">
        <v>4181</v>
      </c>
      <c r="E224" s="832" t="s">
        <v>4182</v>
      </c>
      <c r="F224" s="849"/>
      <c r="G224" s="849"/>
      <c r="H224" s="849"/>
      <c r="I224" s="849"/>
      <c r="J224" s="849">
        <v>8</v>
      </c>
      <c r="K224" s="849">
        <v>81592</v>
      </c>
      <c r="L224" s="849">
        <v>1</v>
      </c>
      <c r="M224" s="849">
        <v>10199</v>
      </c>
      <c r="N224" s="849">
        <v>5</v>
      </c>
      <c r="O224" s="849">
        <v>50995</v>
      </c>
      <c r="P224" s="837">
        <v>0.625</v>
      </c>
      <c r="Q224" s="850">
        <v>10199</v>
      </c>
    </row>
    <row r="225" spans="1:17" ht="14.4" customHeight="1" x14ac:dyDescent="0.3">
      <c r="A225" s="831" t="s">
        <v>553</v>
      </c>
      <c r="B225" s="832" t="s">
        <v>3941</v>
      </c>
      <c r="C225" s="832" t="s">
        <v>3749</v>
      </c>
      <c r="D225" s="832" t="s">
        <v>4183</v>
      </c>
      <c r="E225" s="832" t="s">
        <v>4184</v>
      </c>
      <c r="F225" s="849"/>
      <c r="G225" s="849"/>
      <c r="H225" s="849"/>
      <c r="I225" s="849"/>
      <c r="J225" s="849">
        <v>1</v>
      </c>
      <c r="K225" s="849">
        <v>11543.3</v>
      </c>
      <c r="L225" s="849">
        <v>1</v>
      </c>
      <c r="M225" s="849">
        <v>11543.3</v>
      </c>
      <c r="N225" s="849"/>
      <c r="O225" s="849"/>
      <c r="P225" s="837"/>
      <c r="Q225" s="850"/>
    </row>
    <row r="226" spans="1:17" ht="14.4" customHeight="1" x14ac:dyDescent="0.3">
      <c r="A226" s="831" t="s">
        <v>553</v>
      </c>
      <c r="B226" s="832" t="s">
        <v>3941</v>
      </c>
      <c r="C226" s="832" t="s">
        <v>3749</v>
      </c>
      <c r="D226" s="832" t="s">
        <v>4183</v>
      </c>
      <c r="E226" s="832" t="s">
        <v>4185</v>
      </c>
      <c r="F226" s="849"/>
      <c r="G226" s="849"/>
      <c r="H226" s="849"/>
      <c r="I226" s="849"/>
      <c r="J226" s="849">
        <v>1</v>
      </c>
      <c r="K226" s="849">
        <v>11543.3</v>
      </c>
      <c r="L226" s="849">
        <v>1</v>
      </c>
      <c r="M226" s="849">
        <v>11543.3</v>
      </c>
      <c r="N226" s="849"/>
      <c r="O226" s="849"/>
      <c r="P226" s="837"/>
      <c r="Q226" s="850"/>
    </row>
    <row r="227" spans="1:17" ht="14.4" customHeight="1" x14ac:dyDescent="0.3">
      <c r="A227" s="831" t="s">
        <v>553</v>
      </c>
      <c r="B227" s="832" t="s">
        <v>3941</v>
      </c>
      <c r="C227" s="832" t="s">
        <v>3749</v>
      </c>
      <c r="D227" s="832" t="s">
        <v>4186</v>
      </c>
      <c r="E227" s="832" t="s">
        <v>4187</v>
      </c>
      <c r="F227" s="849"/>
      <c r="G227" s="849"/>
      <c r="H227" s="849"/>
      <c r="I227" s="849"/>
      <c r="J227" s="849">
        <v>2</v>
      </c>
      <c r="K227" s="849">
        <v>24359</v>
      </c>
      <c r="L227" s="849">
        <v>1</v>
      </c>
      <c r="M227" s="849">
        <v>12179.5</v>
      </c>
      <c r="N227" s="849"/>
      <c r="O227" s="849"/>
      <c r="P227" s="837"/>
      <c r="Q227" s="850"/>
    </row>
    <row r="228" spans="1:17" ht="14.4" customHeight="1" x14ac:dyDescent="0.3">
      <c r="A228" s="831" t="s">
        <v>553</v>
      </c>
      <c r="B228" s="832" t="s">
        <v>3941</v>
      </c>
      <c r="C228" s="832" t="s">
        <v>3749</v>
      </c>
      <c r="D228" s="832" t="s">
        <v>4186</v>
      </c>
      <c r="E228" s="832" t="s">
        <v>4188</v>
      </c>
      <c r="F228" s="849"/>
      <c r="G228" s="849"/>
      <c r="H228" s="849"/>
      <c r="I228" s="849"/>
      <c r="J228" s="849"/>
      <c r="K228" s="849"/>
      <c r="L228" s="849"/>
      <c r="M228" s="849"/>
      <c r="N228" s="849">
        <v>2</v>
      </c>
      <c r="O228" s="849">
        <v>24359</v>
      </c>
      <c r="P228" s="837"/>
      <c r="Q228" s="850">
        <v>12179.5</v>
      </c>
    </row>
    <row r="229" spans="1:17" ht="14.4" customHeight="1" x14ac:dyDescent="0.3">
      <c r="A229" s="831" t="s">
        <v>553</v>
      </c>
      <c r="B229" s="832" t="s">
        <v>3941</v>
      </c>
      <c r="C229" s="832" t="s">
        <v>3749</v>
      </c>
      <c r="D229" s="832" t="s">
        <v>4189</v>
      </c>
      <c r="E229" s="832" t="s">
        <v>4190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5902.87</v>
      </c>
      <c r="P229" s="837"/>
      <c r="Q229" s="850">
        <v>5902.87</v>
      </c>
    </row>
    <row r="230" spans="1:17" ht="14.4" customHeight="1" x14ac:dyDescent="0.3">
      <c r="A230" s="831" t="s">
        <v>553</v>
      </c>
      <c r="B230" s="832" t="s">
        <v>3941</v>
      </c>
      <c r="C230" s="832" t="s">
        <v>3749</v>
      </c>
      <c r="D230" s="832" t="s">
        <v>4191</v>
      </c>
      <c r="E230" s="832" t="s">
        <v>4192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8093.4</v>
      </c>
      <c r="P230" s="837"/>
      <c r="Q230" s="850">
        <v>8093.4</v>
      </c>
    </row>
    <row r="231" spans="1:17" ht="14.4" customHeight="1" x14ac:dyDescent="0.3">
      <c r="A231" s="831" t="s">
        <v>553</v>
      </c>
      <c r="B231" s="832" t="s">
        <v>3941</v>
      </c>
      <c r="C231" s="832" t="s">
        <v>3749</v>
      </c>
      <c r="D231" s="832" t="s">
        <v>4191</v>
      </c>
      <c r="E231" s="832" t="s">
        <v>4193</v>
      </c>
      <c r="F231" s="849"/>
      <c r="G231" s="849"/>
      <c r="H231" s="849"/>
      <c r="I231" s="849"/>
      <c r="J231" s="849">
        <v>1</v>
      </c>
      <c r="K231" s="849">
        <v>8093.4</v>
      </c>
      <c r="L231" s="849">
        <v>1</v>
      </c>
      <c r="M231" s="849">
        <v>8093.4</v>
      </c>
      <c r="N231" s="849">
        <v>1</v>
      </c>
      <c r="O231" s="849">
        <v>8093.4</v>
      </c>
      <c r="P231" s="837">
        <v>1</v>
      </c>
      <c r="Q231" s="850">
        <v>8093.4</v>
      </c>
    </row>
    <row r="232" spans="1:17" ht="14.4" customHeight="1" x14ac:dyDescent="0.3">
      <c r="A232" s="831" t="s">
        <v>553</v>
      </c>
      <c r="B232" s="832" t="s">
        <v>3941</v>
      </c>
      <c r="C232" s="832" t="s">
        <v>3749</v>
      </c>
      <c r="D232" s="832" t="s">
        <v>4194</v>
      </c>
      <c r="E232" s="832" t="s">
        <v>4195</v>
      </c>
      <c r="F232" s="849"/>
      <c r="G232" s="849"/>
      <c r="H232" s="849"/>
      <c r="I232" s="849"/>
      <c r="J232" s="849">
        <v>1</v>
      </c>
      <c r="K232" s="849">
        <v>5546</v>
      </c>
      <c r="L232" s="849">
        <v>1</v>
      </c>
      <c r="M232" s="849">
        <v>5546</v>
      </c>
      <c r="N232" s="849"/>
      <c r="O232" s="849"/>
      <c r="P232" s="837"/>
      <c r="Q232" s="850"/>
    </row>
    <row r="233" spans="1:17" ht="14.4" customHeight="1" x14ac:dyDescent="0.3">
      <c r="A233" s="831" t="s">
        <v>553</v>
      </c>
      <c r="B233" s="832" t="s">
        <v>3941</v>
      </c>
      <c r="C233" s="832" t="s">
        <v>3749</v>
      </c>
      <c r="D233" s="832" t="s">
        <v>4196</v>
      </c>
      <c r="E233" s="832" t="s">
        <v>4197</v>
      </c>
      <c r="F233" s="849"/>
      <c r="G233" s="849"/>
      <c r="H233" s="849"/>
      <c r="I233" s="849"/>
      <c r="J233" s="849">
        <v>1</v>
      </c>
      <c r="K233" s="849">
        <v>5900</v>
      </c>
      <c r="L233" s="849">
        <v>1</v>
      </c>
      <c r="M233" s="849">
        <v>5900</v>
      </c>
      <c r="N233" s="849"/>
      <c r="O233" s="849"/>
      <c r="P233" s="837"/>
      <c r="Q233" s="850"/>
    </row>
    <row r="234" spans="1:17" ht="14.4" customHeight="1" x14ac:dyDescent="0.3">
      <c r="A234" s="831" t="s">
        <v>553</v>
      </c>
      <c r="B234" s="832" t="s">
        <v>3941</v>
      </c>
      <c r="C234" s="832" t="s">
        <v>3749</v>
      </c>
      <c r="D234" s="832" t="s">
        <v>4198</v>
      </c>
      <c r="E234" s="832" t="s">
        <v>4199</v>
      </c>
      <c r="F234" s="849"/>
      <c r="G234" s="849"/>
      <c r="H234" s="849"/>
      <c r="I234" s="849"/>
      <c r="J234" s="849">
        <v>1</v>
      </c>
      <c r="K234" s="849">
        <v>1487.39</v>
      </c>
      <c r="L234" s="849">
        <v>1</v>
      </c>
      <c r="M234" s="849">
        <v>1487.39</v>
      </c>
      <c r="N234" s="849">
        <v>3</v>
      </c>
      <c r="O234" s="849">
        <v>4462.17</v>
      </c>
      <c r="P234" s="837">
        <v>3</v>
      </c>
      <c r="Q234" s="850">
        <v>1487.39</v>
      </c>
    </row>
    <row r="235" spans="1:17" ht="14.4" customHeight="1" x14ac:dyDescent="0.3">
      <c r="A235" s="831" t="s">
        <v>553</v>
      </c>
      <c r="B235" s="832" t="s">
        <v>3941</v>
      </c>
      <c r="C235" s="832" t="s">
        <v>3749</v>
      </c>
      <c r="D235" s="832" t="s">
        <v>4200</v>
      </c>
      <c r="E235" s="832" t="s">
        <v>4201</v>
      </c>
      <c r="F235" s="849"/>
      <c r="G235" s="849"/>
      <c r="H235" s="849"/>
      <c r="I235" s="849"/>
      <c r="J235" s="849"/>
      <c r="K235" s="849"/>
      <c r="L235" s="849"/>
      <c r="M235" s="849"/>
      <c r="N235" s="849">
        <v>2</v>
      </c>
      <c r="O235" s="849">
        <v>31692</v>
      </c>
      <c r="P235" s="837"/>
      <c r="Q235" s="850">
        <v>15846</v>
      </c>
    </row>
    <row r="236" spans="1:17" ht="14.4" customHeight="1" x14ac:dyDescent="0.3">
      <c r="A236" s="831" t="s">
        <v>553</v>
      </c>
      <c r="B236" s="832" t="s">
        <v>3941</v>
      </c>
      <c r="C236" s="832" t="s">
        <v>3749</v>
      </c>
      <c r="D236" s="832" t="s">
        <v>4202</v>
      </c>
      <c r="E236" s="832" t="s">
        <v>4203</v>
      </c>
      <c r="F236" s="849">
        <v>1</v>
      </c>
      <c r="G236" s="849">
        <v>689.7</v>
      </c>
      <c r="H236" s="849"/>
      <c r="I236" s="849">
        <v>689.7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553</v>
      </c>
      <c r="B237" s="832" t="s">
        <v>3941</v>
      </c>
      <c r="C237" s="832" t="s">
        <v>3753</v>
      </c>
      <c r="D237" s="832" t="s">
        <v>4204</v>
      </c>
      <c r="E237" s="832" t="s">
        <v>4205</v>
      </c>
      <c r="F237" s="849">
        <v>8</v>
      </c>
      <c r="G237" s="849">
        <v>1560</v>
      </c>
      <c r="H237" s="849">
        <v>1.3265306122448979</v>
      </c>
      <c r="I237" s="849">
        <v>195</v>
      </c>
      <c r="J237" s="849">
        <v>6</v>
      </c>
      <c r="K237" s="849">
        <v>1176</v>
      </c>
      <c r="L237" s="849">
        <v>1</v>
      </c>
      <c r="M237" s="849">
        <v>196</v>
      </c>
      <c r="N237" s="849">
        <v>9</v>
      </c>
      <c r="O237" s="849">
        <v>1764</v>
      </c>
      <c r="P237" s="837">
        <v>1.5</v>
      </c>
      <c r="Q237" s="850">
        <v>196</v>
      </c>
    </row>
    <row r="238" spans="1:17" ht="14.4" customHeight="1" x14ac:dyDescent="0.3">
      <c r="A238" s="831" t="s">
        <v>553</v>
      </c>
      <c r="B238" s="832" t="s">
        <v>3941</v>
      </c>
      <c r="C238" s="832" t="s">
        <v>3753</v>
      </c>
      <c r="D238" s="832" t="s">
        <v>4204</v>
      </c>
      <c r="E238" s="832" t="s">
        <v>4206</v>
      </c>
      <c r="F238" s="849">
        <v>15</v>
      </c>
      <c r="G238" s="849">
        <v>2925</v>
      </c>
      <c r="H238" s="849">
        <v>1.2436224489795917</v>
      </c>
      <c r="I238" s="849">
        <v>195</v>
      </c>
      <c r="J238" s="849">
        <v>12</v>
      </c>
      <c r="K238" s="849">
        <v>2352</v>
      </c>
      <c r="L238" s="849">
        <v>1</v>
      </c>
      <c r="M238" s="849">
        <v>196</v>
      </c>
      <c r="N238" s="849">
        <v>12</v>
      </c>
      <c r="O238" s="849">
        <v>2352</v>
      </c>
      <c r="P238" s="837">
        <v>1</v>
      </c>
      <c r="Q238" s="850">
        <v>196</v>
      </c>
    </row>
    <row r="239" spans="1:17" ht="14.4" customHeight="1" x14ac:dyDescent="0.3">
      <c r="A239" s="831" t="s">
        <v>553</v>
      </c>
      <c r="B239" s="832" t="s">
        <v>3941</v>
      </c>
      <c r="C239" s="832" t="s">
        <v>3753</v>
      </c>
      <c r="D239" s="832" t="s">
        <v>4207</v>
      </c>
      <c r="E239" s="832" t="s">
        <v>4208</v>
      </c>
      <c r="F239" s="849">
        <v>72</v>
      </c>
      <c r="G239" s="849">
        <v>28068</v>
      </c>
      <c r="H239" s="849">
        <v>1.2626180836707153</v>
      </c>
      <c r="I239" s="849">
        <v>389.83333333333331</v>
      </c>
      <c r="J239" s="849">
        <v>57</v>
      </c>
      <c r="K239" s="849">
        <v>22230</v>
      </c>
      <c r="L239" s="849">
        <v>1</v>
      </c>
      <c r="M239" s="849">
        <v>390</v>
      </c>
      <c r="N239" s="849">
        <v>114</v>
      </c>
      <c r="O239" s="849">
        <v>44552</v>
      </c>
      <c r="P239" s="837">
        <v>2.0041385515069727</v>
      </c>
      <c r="Q239" s="850">
        <v>390.80701754385967</v>
      </c>
    </row>
    <row r="240" spans="1:17" ht="14.4" customHeight="1" x14ac:dyDescent="0.3">
      <c r="A240" s="831" t="s">
        <v>553</v>
      </c>
      <c r="B240" s="832" t="s">
        <v>3941</v>
      </c>
      <c r="C240" s="832" t="s">
        <v>3753</v>
      </c>
      <c r="D240" s="832" t="s">
        <v>4207</v>
      </c>
      <c r="E240" s="832" t="s">
        <v>4209</v>
      </c>
      <c r="F240" s="849">
        <v>161</v>
      </c>
      <c r="G240" s="849">
        <v>62766</v>
      </c>
      <c r="H240" s="849">
        <v>1.0058653846153847</v>
      </c>
      <c r="I240" s="849">
        <v>389.85093167701865</v>
      </c>
      <c r="J240" s="849">
        <v>160</v>
      </c>
      <c r="K240" s="849">
        <v>62400</v>
      </c>
      <c r="L240" s="849">
        <v>1</v>
      </c>
      <c r="M240" s="849">
        <v>390</v>
      </c>
      <c r="N240" s="849">
        <v>132</v>
      </c>
      <c r="O240" s="849">
        <v>51612</v>
      </c>
      <c r="P240" s="837">
        <v>0.82711538461538459</v>
      </c>
      <c r="Q240" s="850">
        <v>391</v>
      </c>
    </row>
    <row r="241" spans="1:17" ht="14.4" customHeight="1" x14ac:dyDescent="0.3">
      <c r="A241" s="831" t="s">
        <v>553</v>
      </c>
      <c r="B241" s="832" t="s">
        <v>3941</v>
      </c>
      <c r="C241" s="832" t="s">
        <v>3753</v>
      </c>
      <c r="D241" s="832" t="s">
        <v>3775</v>
      </c>
      <c r="E241" s="832" t="s">
        <v>3776</v>
      </c>
      <c r="F241" s="849"/>
      <c r="G241" s="849"/>
      <c r="H241" s="849"/>
      <c r="I241" s="849"/>
      <c r="J241" s="849">
        <v>1</v>
      </c>
      <c r="K241" s="849">
        <v>630</v>
      </c>
      <c r="L241" s="849">
        <v>1</v>
      </c>
      <c r="M241" s="849">
        <v>630</v>
      </c>
      <c r="N241" s="849"/>
      <c r="O241" s="849"/>
      <c r="P241" s="837"/>
      <c r="Q241" s="850"/>
    </row>
    <row r="242" spans="1:17" ht="14.4" customHeight="1" x14ac:dyDescent="0.3">
      <c r="A242" s="831" t="s">
        <v>553</v>
      </c>
      <c r="B242" s="832" t="s">
        <v>3941</v>
      </c>
      <c r="C242" s="832" t="s">
        <v>3753</v>
      </c>
      <c r="D242" s="832" t="s">
        <v>3775</v>
      </c>
      <c r="E242" s="832" t="s">
        <v>3777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631</v>
      </c>
      <c r="P242" s="837"/>
      <c r="Q242" s="850">
        <v>631</v>
      </c>
    </row>
    <row r="243" spans="1:17" ht="14.4" customHeight="1" x14ac:dyDescent="0.3">
      <c r="A243" s="831" t="s">
        <v>553</v>
      </c>
      <c r="B243" s="832" t="s">
        <v>3941</v>
      </c>
      <c r="C243" s="832" t="s">
        <v>3753</v>
      </c>
      <c r="D243" s="832" t="s">
        <v>3778</v>
      </c>
      <c r="E243" s="832" t="s">
        <v>3779</v>
      </c>
      <c r="F243" s="849">
        <v>1</v>
      </c>
      <c r="G243" s="849">
        <v>392</v>
      </c>
      <c r="H243" s="849"/>
      <c r="I243" s="849">
        <v>392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553</v>
      </c>
      <c r="B244" s="832" t="s">
        <v>3941</v>
      </c>
      <c r="C244" s="832" t="s">
        <v>3753</v>
      </c>
      <c r="D244" s="832" t="s">
        <v>3778</v>
      </c>
      <c r="E244" s="832" t="s">
        <v>3780</v>
      </c>
      <c r="F244" s="849"/>
      <c r="G244" s="849"/>
      <c r="H244" s="849"/>
      <c r="I244" s="849"/>
      <c r="J244" s="849">
        <v>1</v>
      </c>
      <c r="K244" s="849">
        <v>392</v>
      </c>
      <c r="L244" s="849">
        <v>1</v>
      </c>
      <c r="M244" s="849">
        <v>392</v>
      </c>
      <c r="N244" s="849">
        <v>2</v>
      </c>
      <c r="O244" s="849">
        <v>786</v>
      </c>
      <c r="P244" s="837">
        <v>2.0051020408163267</v>
      </c>
      <c r="Q244" s="850">
        <v>393</v>
      </c>
    </row>
    <row r="245" spans="1:17" ht="14.4" customHeight="1" x14ac:dyDescent="0.3">
      <c r="A245" s="831" t="s">
        <v>553</v>
      </c>
      <c r="B245" s="832" t="s">
        <v>3941</v>
      </c>
      <c r="C245" s="832" t="s">
        <v>3753</v>
      </c>
      <c r="D245" s="832" t="s">
        <v>3787</v>
      </c>
      <c r="E245" s="832" t="s">
        <v>3788</v>
      </c>
      <c r="F245" s="849">
        <v>209</v>
      </c>
      <c r="G245" s="849">
        <v>52443</v>
      </c>
      <c r="H245" s="849">
        <v>0.84248489911322455</v>
      </c>
      <c r="I245" s="849">
        <v>250.92344497607655</v>
      </c>
      <c r="J245" s="849">
        <v>248</v>
      </c>
      <c r="K245" s="849">
        <v>62248</v>
      </c>
      <c r="L245" s="849">
        <v>1</v>
      </c>
      <c r="M245" s="849">
        <v>251</v>
      </c>
      <c r="N245" s="849">
        <v>208</v>
      </c>
      <c r="O245" s="849">
        <v>52415</v>
      </c>
      <c r="P245" s="837">
        <v>0.84203508546459327</v>
      </c>
      <c r="Q245" s="850">
        <v>251.99519230769232</v>
      </c>
    </row>
    <row r="246" spans="1:17" ht="14.4" customHeight="1" x14ac:dyDescent="0.3">
      <c r="A246" s="831" t="s">
        <v>553</v>
      </c>
      <c r="B246" s="832" t="s">
        <v>3941</v>
      </c>
      <c r="C246" s="832" t="s">
        <v>3753</v>
      </c>
      <c r="D246" s="832" t="s">
        <v>3787</v>
      </c>
      <c r="E246" s="832" t="s">
        <v>3789</v>
      </c>
      <c r="F246" s="849">
        <v>303</v>
      </c>
      <c r="G246" s="849">
        <v>76053</v>
      </c>
      <c r="H246" s="849">
        <v>1.0706713780918728</v>
      </c>
      <c r="I246" s="849">
        <v>251</v>
      </c>
      <c r="J246" s="849">
        <v>283</v>
      </c>
      <c r="K246" s="849">
        <v>71033</v>
      </c>
      <c r="L246" s="849">
        <v>1</v>
      </c>
      <c r="M246" s="849">
        <v>251</v>
      </c>
      <c r="N246" s="849">
        <v>324</v>
      </c>
      <c r="O246" s="849">
        <v>81648</v>
      </c>
      <c r="P246" s="837">
        <v>1.1494375853476553</v>
      </c>
      <c r="Q246" s="850">
        <v>252</v>
      </c>
    </row>
    <row r="247" spans="1:17" ht="14.4" customHeight="1" x14ac:dyDescent="0.3">
      <c r="A247" s="831" t="s">
        <v>553</v>
      </c>
      <c r="B247" s="832" t="s">
        <v>3941</v>
      </c>
      <c r="C247" s="832" t="s">
        <v>3753</v>
      </c>
      <c r="D247" s="832" t="s">
        <v>4210</v>
      </c>
      <c r="E247" s="832" t="s">
        <v>4211</v>
      </c>
      <c r="F247" s="849">
        <v>1</v>
      </c>
      <c r="G247" s="849">
        <v>1658</v>
      </c>
      <c r="H247" s="849"/>
      <c r="I247" s="849">
        <v>1658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553</v>
      </c>
      <c r="B248" s="832" t="s">
        <v>3941</v>
      </c>
      <c r="C248" s="832" t="s">
        <v>3753</v>
      </c>
      <c r="D248" s="832" t="s">
        <v>4212</v>
      </c>
      <c r="E248" s="832" t="s">
        <v>4213</v>
      </c>
      <c r="F248" s="849">
        <v>4</v>
      </c>
      <c r="G248" s="849">
        <v>2456</v>
      </c>
      <c r="H248" s="849">
        <v>0.99837398373983743</v>
      </c>
      <c r="I248" s="849">
        <v>614</v>
      </c>
      <c r="J248" s="849">
        <v>4</v>
      </c>
      <c r="K248" s="849">
        <v>2460</v>
      </c>
      <c r="L248" s="849">
        <v>1</v>
      </c>
      <c r="M248" s="849">
        <v>615</v>
      </c>
      <c r="N248" s="849">
        <v>3</v>
      </c>
      <c r="O248" s="849">
        <v>1848</v>
      </c>
      <c r="P248" s="837">
        <v>0.75121951219512195</v>
      </c>
      <c r="Q248" s="850">
        <v>616</v>
      </c>
    </row>
    <row r="249" spans="1:17" ht="14.4" customHeight="1" x14ac:dyDescent="0.3">
      <c r="A249" s="831" t="s">
        <v>553</v>
      </c>
      <c r="B249" s="832" t="s">
        <v>3941</v>
      </c>
      <c r="C249" s="832" t="s">
        <v>3753</v>
      </c>
      <c r="D249" s="832" t="s">
        <v>4212</v>
      </c>
      <c r="E249" s="832" t="s">
        <v>4214</v>
      </c>
      <c r="F249" s="849">
        <v>7</v>
      </c>
      <c r="G249" s="849">
        <v>4298</v>
      </c>
      <c r="H249" s="849">
        <v>6.9886178861788615</v>
      </c>
      <c r="I249" s="849">
        <v>614</v>
      </c>
      <c r="J249" s="849">
        <v>1</v>
      </c>
      <c r="K249" s="849">
        <v>615</v>
      </c>
      <c r="L249" s="849">
        <v>1</v>
      </c>
      <c r="M249" s="849">
        <v>615</v>
      </c>
      <c r="N249" s="849">
        <v>3</v>
      </c>
      <c r="O249" s="849">
        <v>1848</v>
      </c>
      <c r="P249" s="837">
        <v>3.0048780487804878</v>
      </c>
      <c r="Q249" s="850">
        <v>616</v>
      </c>
    </row>
    <row r="250" spans="1:17" ht="14.4" customHeight="1" x14ac:dyDescent="0.3">
      <c r="A250" s="831" t="s">
        <v>553</v>
      </c>
      <c r="B250" s="832" t="s">
        <v>3941</v>
      </c>
      <c r="C250" s="832" t="s">
        <v>3753</v>
      </c>
      <c r="D250" s="832" t="s">
        <v>4215</v>
      </c>
      <c r="E250" s="832" t="s">
        <v>4216</v>
      </c>
      <c r="F250" s="849">
        <v>9</v>
      </c>
      <c r="G250" s="849">
        <v>27900</v>
      </c>
      <c r="H250" s="849">
        <v>0.8179179736741814</v>
      </c>
      <c r="I250" s="849">
        <v>3100</v>
      </c>
      <c r="J250" s="849">
        <v>11</v>
      </c>
      <c r="K250" s="849">
        <v>34111</v>
      </c>
      <c r="L250" s="849">
        <v>1</v>
      </c>
      <c r="M250" s="849">
        <v>3101</v>
      </c>
      <c r="N250" s="849">
        <v>23</v>
      </c>
      <c r="O250" s="849">
        <v>71438</v>
      </c>
      <c r="P250" s="837">
        <v>2.0942804373955615</v>
      </c>
      <c r="Q250" s="850">
        <v>3106</v>
      </c>
    </row>
    <row r="251" spans="1:17" ht="14.4" customHeight="1" x14ac:dyDescent="0.3">
      <c r="A251" s="831" t="s">
        <v>553</v>
      </c>
      <c r="B251" s="832" t="s">
        <v>3941</v>
      </c>
      <c r="C251" s="832" t="s">
        <v>3753</v>
      </c>
      <c r="D251" s="832" t="s">
        <v>4217</v>
      </c>
      <c r="E251" s="832" t="s">
        <v>4218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3956</v>
      </c>
      <c r="P251" s="837"/>
      <c r="Q251" s="850">
        <v>3956</v>
      </c>
    </row>
    <row r="252" spans="1:17" ht="14.4" customHeight="1" x14ac:dyDescent="0.3">
      <c r="A252" s="831" t="s">
        <v>553</v>
      </c>
      <c r="B252" s="832" t="s">
        <v>3941</v>
      </c>
      <c r="C252" s="832" t="s">
        <v>3753</v>
      </c>
      <c r="D252" s="832" t="s">
        <v>4219</v>
      </c>
      <c r="E252" s="832" t="s">
        <v>4220</v>
      </c>
      <c r="F252" s="849">
        <v>1</v>
      </c>
      <c r="G252" s="849">
        <v>14826</v>
      </c>
      <c r="H252" s="849">
        <v>0.9993259638716635</v>
      </c>
      <c r="I252" s="849">
        <v>14826</v>
      </c>
      <c r="J252" s="849">
        <v>1</v>
      </c>
      <c r="K252" s="849">
        <v>14836</v>
      </c>
      <c r="L252" s="849">
        <v>1</v>
      </c>
      <c r="M252" s="849">
        <v>14836</v>
      </c>
      <c r="N252" s="849">
        <v>2</v>
      </c>
      <c r="O252" s="849">
        <v>29730</v>
      </c>
      <c r="P252" s="837">
        <v>2.0039094095443515</v>
      </c>
      <c r="Q252" s="850">
        <v>14865</v>
      </c>
    </row>
    <row r="253" spans="1:17" ht="14.4" customHeight="1" x14ac:dyDescent="0.3">
      <c r="A253" s="831" t="s">
        <v>553</v>
      </c>
      <c r="B253" s="832" t="s">
        <v>3941</v>
      </c>
      <c r="C253" s="832" t="s">
        <v>3753</v>
      </c>
      <c r="D253" s="832" t="s">
        <v>4219</v>
      </c>
      <c r="E253" s="832" t="s">
        <v>4221</v>
      </c>
      <c r="F253" s="849">
        <v>5</v>
      </c>
      <c r="G253" s="849">
        <v>74130</v>
      </c>
      <c r="H253" s="849">
        <v>1.2491574548395794</v>
      </c>
      <c r="I253" s="849">
        <v>14826</v>
      </c>
      <c r="J253" s="849">
        <v>4</v>
      </c>
      <c r="K253" s="849">
        <v>59344</v>
      </c>
      <c r="L253" s="849">
        <v>1</v>
      </c>
      <c r="M253" s="849">
        <v>14836</v>
      </c>
      <c r="N253" s="849">
        <v>7</v>
      </c>
      <c r="O253" s="849">
        <v>104055</v>
      </c>
      <c r="P253" s="837">
        <v>1.7534207333513077</v>
      </c>
      <c r="Q253" s="850">
        <v>14865</v>
      </c>
    </row>
    <row r="254" spans="1:17" ht="14.4" customHeight="1" x14ac:dyDescent="0.3">
      <c r="A254" s="831" t="s">
        <v>553</v>
      </c>
      <c r="B254" s="832" t="s">
        <v>3941</v>
      </c>
      <c r="C254" s="832" t="s">
        <v>3753</v>
      </c>
      <c r="D254" s="832" t="s">
        <v>4222</v>
      </c>
      <c r="E254" s="832" t="s">
        <v>4223</v>
      </c>
      <c r="F254" s="849">
        <v>4</v>
      </c>
      <c r="G254" s="849">
        <v>25360</v>
      </c>
      <c r="H254" s="849">
        <v>1.3327027169057755</v>
      </c>
      <c r="I254" s="849">
        <v>6340</v>
      </c>
      <c r="J254" s="849">
        <v>3</v>
      </c>
      <c r="K254" s="849">
        <v>19029</v>
      </c>
      <c r="L254" s="849">
        <v>1</v>
      </c>
      <c r="M254" s="849">
        <v>6343</v>
      </c>
      <c r="N254" s="849">
        <v>2</v>
      </c>
      <c r="O254" s="849">
        <v>12702</v>
      </c>
      <c r="P254" s="837">
        <v>0.66750748857007725</v>
      </c>
      <c r="Q254" s="850">
        <v>6351</v>
      </c>
    </row>
    <row r="255" spans="1:17" ht="14.4" customHeight="1" x14ac:dyDescent="0.3">
      <c r="A255" s="831" t="s">
        <v>553</v>
      </c>
      <c r="B255" s="832" t="s">
        <v>3941</v>
      </c>
      <c r="C255" s="832" t="s">
        <v>3753</v>
      </c>
      <c r="D255" s="832" t="s">
        <v>4224</v>
      </c>
      <c r="E255" s="832" t="s">
        <v>4225</v>
      </c>
      <c r="F255" s="849">
        <v>1</v>
      </c>
      <c r="G255" s="849">
        <v>10365</v>
      </c>
      <c r="H255" s="849">
        <v>0.9992287669912272</v>
      </c>
      <c r="I255" s="849">
        <v>10365</v>
      </c>
      <c r="J255" s="849">
        <v>1</v>
      </c>
      <c r="K255" s="849">
        <v>10373</v>
      </c>
      <c r="L255" s="849">
        <v>1</v>
      </c>
      <c r="M255" s="849">
        <v>10373</v>
      </c>
      <c r="N255" s="849"/>
      <c r="O255" s="849"/>
      <c r="P255" s="837"/>
      <c r="Q255" s="850"/>
    </row>
    <row r="256" spans="1:17" ht="14.4" customHeight="1" x14ac:dyDescent="0.3">
      <c r="A256" s="831" t="s">
        <v>553</v>
      </c>
      <c r="B256" s="832" t="s">
        <v>3941</v>
      </c>
      <c r="C256" s="832" t="s">
        <v>3753</v>
      </c>
      <c r="D256" s="832" t="s">
        <v>4224</v>
      </c>
      <c r="E256" s="832" t="s">
        <v>4226</v>
      </c>
      <c r="F256" s="849"/>
      <c r="G256" s="849"/>
      <c r="H256" s="849"/>
      <c r="I256" s="849"/>
      <c r="J256" s="849">
        <v>1</v>
      </c>
      <c r="K256" s="849">
        <v>10373</v>
      </c>
      <c r="L256" s="849">
        <v>1</v>
      </c>
      <c r="M256" s="849">
        <v>10373</v>
      </c>
      <c r="N256" s="849"/>
      <c r="O256" s="849"/>
      <c r="P256" s="837"/>
      <c r="Q256" s="850"/>
    </row>
    <row r="257" spans="1:17" ht="14.4" customHeight="1" x14ac:dyDescent="0.3">
      <c r="A257" s="831" t="s">
        <v>553</v>
      </c>
      <c r="B257" s="832" t="s">
        <v>3941</v>
      </c>
      <c r="C257" s="832" t="s">
        <v>3753</v>
      </c>
      <c r="D257" s="832" t="s">
        <v>4227</v>
      </c>
      <c r="E257" s="832" t="s">
        <v>4228</v>
      </c>
      <c r="F257" s="849">
        <v>2</v>
      </c>
      <c r="G257" s="849">
        <v>5044</v>
      </c>
      <c r="H257" s="849">
        <v>0.66640243096842389</v>
      </c>
      <c r="I257" s="849">
        <v>2522</v>
      </c>
      <c r="J257" s="849">
        <v>3</v>
      </c>
      <c r="K257" s="849">
        <v>7569</v>
      </c>
      <c r="L257" s="849">
        <v>1</v>
      </c>
      <c r="M257" s="849">
        <v>2523</v>
      </c>
      <c r="N257" s="849">
        <v>3</v>
      </c>
      <c r="O257" s="849">
        <v>7578</v>
      </c>
      <c r="P257" s="837">
        <v>1.0011890606420928</v>
      </c>
      <c r="Q257" s="850">
        <v>2526</v>
      </c>
    </row>
    <row r="258" spans="1:17" ht="14.4" customHeight="1" x14ac:dyDescent="0.3">
      <c r="A258" s="831" t="s">
        <v>553</v>
      </c>
      <c r="B258" s="832" t="s">
        <v>3941</v>
      </c>
      <c r="C258" s="832" t="s">
        <v>3753</v>
      </c>
      <c r="D258" s="832" t="s">
        <v>4227</v>
      </c>
      <c r="E258" s="832" t="s">
        <v>4229</v>
      </c>
      <c r="F258" s="849">
        <v>5</v>
      </c>
      <c r="G258" s="849">
        <v>12610</v>
      </c>
      <c r="H258" s="849">
        <v>1.2495045580657946</v>
      </c>
      <c r="I258" s="849">
        <v>2522</v>
      </c>
      <c r="J258" s="849">
        <v>4</v>
      </c>
      <c r="K258" s="849">
        <v>10092</v>
      </c>
      <c r="L258" s="849">
        <v>1</v>
      </c>
      <c r="M258" s="849">
        <v>2523</v>
      </c>
      <c r="N258" s="849">
        <v>2</v>
      </c>
      <c r="O258" s="849">
        <v>5052</v>
      </c>
      <c r="P258" s="837">
        <v>0.50059453032104639</v>
      </c>
      <c r="Q258" s="850">
        <v>2526</v>
      </c>
    </row>
    <row r="259" spans="1:17" ht="14.4" customHeight="1" x14ac:dyDescent="0.3">
      <c r="A259" s="831" t="s">
        <v>553</v>
      </c>
      <c r="B259" s="832" t="s">
        <v>3941</v>
      </c>
      <c r="C259" s="832" t="s">
        <v>3753</v>
      </c>
      <c r="D259" s="832" t="s">
        <v>4230</v>
      </c>
      <c r="E259" s="832" t="s">
        <v>4231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3622</v>
      </c>
      <c r="P259" s="837"/>
      <c r="Q259" s="850">
        <v>3622</v>
      </c>
    </row>
    <row r="260" spans="1:17" ht="14.4" customHeight="1" x14ac:dyDescent="0.3">
      <c r="A260" s="831" t="s">
        <v>553</v>
      </c>
      <c r="B260" s="832" t="s">
        <v>3941</v>
      </c>
      <c r="C260" s="832" t="s">
        <v>3753</v>
      </c>
      <c r="D260" s="832" t="s">
        <v>4232</v>
      </c>
      <c r="E260" s="832" t="s">
        <v>4233</v>
      </c>
      <c r="F260" s="849">
        <v>29</v>
      </c>
      <c r="G260" s="849">
        <v>80258</v>
      </c>
      <c r="H260" s="849">
        <v>0.99875556882948802</v>
      </c>
      <c r="I260" s="849">
        <v>2767.5172413793102</v>
      </c>
      <c r="J260" s="849">
        <v>29</v>
      </c>
      <c r="K260" s="849">
        <v>80358</v>
      </c>
      <c r="L260" s="849">
        <v>1</v>
      </c>
      <c r="M260" s="849">
        <v>2770.9655172413795</v>
      </c>
      <c r="N260" s="849">
        <v>21</v>
      </c>
      <c r="O260" s="849">
        <v>58251</v>
      </c>
      <c r="P260" s="837">
        <v>0.72489360113492118</v>
      </c>
      <c r="Q260" s="850">
        <v>2773.8571428571427</v>
      </c>
    </row>
    <row r="261" spans="1:17" ht="14.4" customHeight="1" x14ac:dyDescent="0.3">
      <c r="A261" s="831" t="s">
        <v>553</v>
      </c>
      <c r="B261" s="832" t="s">
        <v>3941</v>
      </c>
      <c r="C261" s="832" t="s">
        <v>3753</v>
      </c>
      <c r="D261" s="832" t="s">
        <v>4232</v>
      </c>
      <c r="E261" s="832" t="s">
        <v>4234</v>
      </c>
      <c r="F261" s="849">
        <v>32</v>
      </c>
      <c r="G261" s="849">
        <v>88640</v>
      </c>
      <c r="H261" s="849">
        <v>0.57122235397226373</v>
      </c>
      <c r="I261" s="849">
        <v>2770</v>
      </c>
      <c r="J261" s="849">
        <v>56</v>
      </c>
      <c r="K261" s="849">
        <v>155176</v>
      </c>
      <c r="L261" s="849">
        <v>1</v>
      </c>
      <c r="M261" s="849">
        <v>2771</v>
      </c>
      <c r="N261" s="849">
        <v>43</v>
      </c>
      <c r="O261" s="849">
        <v>119282</v>
      </c>
      <c r="P261" s="837">
        <v>0.76868845697788313</v>
      </c>
      <c r="Q261" s="850">
        <v>2774</v>
      </c>
    </row>
    <row r="262" spans="1:17" ht="14.4" customHeight="1" x14ac:dyDescent="0.3">
      <c r="A262" s="831" t="s">
        <v>553</v>
      </c>
      <c r="B262" s="832" t="s">
        <v>3941</v>
      </c>
      <c r="C262" s="832" t="s">
        <v>3753</v>
      </c>
      <c r="D262" s="832" t="s">
        <v>4235</v>
      </c>
      <c r="E262" s="832" t="s">
        <v>4236</v>
      </c>
      <c r="F262" s="849">
        <v>14</v>
      </c>
      <c r="G262" s="849">
        <v>86380</v>
      </c>
      <c r="H262" s="849">
        <v>0.93287974512662675</v>
      </c>
      <c r="I262" s="849">
        <v>6170</v>
      </c>
      <c r="J262" s="849">
        <v>15</v>
      </c>
      <c r="K262" s="849">
        <v>92595</v>
      </c>
      <c r="L262" s="849">
        <v>1</v>
      </c>
      <c r="M262" s="849">
        <v>6173</v>
      </c>
      <c r="N262" s="849">
        <v>12</v>
      </c>
      <c r="O262" s="849">
        <v>74160</v>
      </c>
      <c r="P262" s="837">
        <v>0.80090717641341325</v>
      </c>
      <c r="Q262" s="850">
        <v>6180</v>
      </c>
    </row>
    <row r="263" spans="1:17" ht="14.4" customHeight="1" x14ac:dyDescent="0.3">
      <c r="A263" s="831" t="s">
        <v>553</v>
      </c>
      <c r="B263" s="832" t="s">
        <v>3941</v>
      </c>
      <c r="C263" s="832" t="s">
        <v>3753</v>
      </c>
      <c r="D263" s="832" t="s">
        <v>4235</v>
      </c>
      <c r="E263" s="832" t="s">
        <v>4237</v>
      </c>
      <c r="F263" s="849">
        <v>18</v>
      </c>
      <c r="G263" s="849">
        <v>111060</v>
      </c>
      <c r="H263" s="849">
        <v>0.69197123951700334</v>
      </c>
      <c r="I263" s="849">
        <v>6170</v>
      </c>
      <c r="J263" s="849">
        <v>26</v>
      </c>
      <c r="K263" s="849">
        <v>160498</v>
      </c>
      <c r="L263" s="849">
        <v>1</v>
      </c>
      <c r="M263" s="849">
        <v>6173</v>
      </c>
      <c r="N263" s="849">
        <v>19</v>
      </c>
      <c r="O263" s="849">
        <v>117420</v>
      </c>
      <c r="P263" s="837">
        <v>0.7315979015314833</v>
      </c>
      <c r="Q263" s="850">
        <v>6180</v>
      </c>
    </row>
    <row r="264" spans="1:17" ht="14.4" customHeight="1" x14ac:dyDescent="0.3">
      <c r="A264" s="831" t="s">
        <v>553</v>
      </c>
      <c r="B264" s="832" t="s">
        <v>3941</v>
      </c>
      <c r="C264" s="832" t="s">
        <v>3753</v>
      </c>
      <c r="D264" s="832" t="s">
        <v>4238</v>
      </c>
      <c r="E264" s="832" t="s">
        <v>4239</v>
      </c>
      <c r="F264" s="849"/>
      <c r="G264" s="849"/>
      <c r="H264" s="849"/>
      <c r="I264" s="849"/>
      <c r="J264" s="849">
        <v>1</v>
      </c>
      <c r="K264" s="849">
        <v>11395</v>
      </c>
      <c r="L264" s="849">
        <v>1</v>
      </c>
      <c r="M264" s="849">
        <v>11395</v>
      </c>
      <c r="N264" s="849">
        <v>1</v>
      </c>
      <c r="O264" s="849">
        <v>11419</v>
      </c>
      <c r="P264" s="837">
        <v>1.0021061869240895</v>
      </c>
      <c r="Q264" s="850">
        <v>11419</v>
      </c>
    </row>
    <row r="265" spans="1:17" ht="14.4" customHeight="1" x14ac:dyDescent="0.3">
      <c r="A265" s="831" t="s">
        <v>553</v>
      </c>
      <c r="B265" s="832" t="s">
        <v>3941</v>
      </c>
      <c r="C265" s="832" t="s">
        <v>3753</v>
      </c>
      <c r="D265" s="832" t="s">
        <v>4240</v>
      </c>
      <c r="E265" s="832" t="s">
        <v>4241</v>
      </c>
      <c r="F265" s="849"/>
      <c r="G265" s="849"/>
      <c r="H265" s="849"/>
      <c r="I265" s="849"/>
      <c r="J265" s="849">
        <v>2</v>
      </c>
      <c r="K265" s="849">
        <v>4920</v>
      </c>
      <c r="L265" s="849">
        <v>1</v>
      </c>
      <c r="M265" s="849">
        <v>2460</v>
      </c>
      <c r="N265" s="849"/>
      <c r="O265" s="849"/>
      <c r="P265" s="837"/>
      <c r="Q265" s="850"/>
    </row>
    <row r="266" spans="1:17" ht="14.4" customHeight="1" x14ac:dyDescent="0.3">
      <c r="A266" s="831" t="s">
        <v>553</v>
      </c>
      <c r="B266" s="832" t="s">
        <v>3941</v>
      </c>
      <c r="C266" s="832" t="s">
        <v>3753</v>
      </c>
      <c r="D266" s="832" t="s">
        <v>4240</v>
      </c>
      <c r="E266" s="832" t="s">
        <v>4242</v>
      </c>
      <c r="F266" s="849">
        <v>1</v>
      </c>
      <c r="G266" s="849">
        <v>2459</v>
      </c>
      <c r="H266" s="849">
        <v>0.49979674796747969</v>
      </c>
      <c r="I266" s="849">
        <v>2459</v>
      </c>
      <c r="J266" s="849">
        <v>2</v>
      </c>
      <c r="K266" s="849">
        <v>4920</v>
      </c>
      <c r="L266" s="849">
        <v>1</v>
      </c>
      <c r="M266" s="849">
        <v>2460</v>
      </c>
      <c r="N266" s="849">
        <v>2</v>
      </c>
      <c r="O266" s="849">
        <v>4926</v>
      </c>
      <c r="P266" s="837">
        <v>1.001219512195122</v>
      </c>
      <c r="Q266" s="850">
        <v>2463</v>
      </c>
    </row>
    <row r="267" spans="1:17" ht="14.4" customHeight="1" x14ac:dyDescent="0.3">
      <c r="A267" s="831" t="s">
        <v>553</v>
      </c>
      <c r="B267" s="832" t="s">
        <v>3941</v>
      </c>
      <c r="C267" s="832" t="s">
        <v>3753</v>
      </c>
      <c r="D267" s="832" t="s">
        <v>4243</v>
      </c>
      <c r="E267" s="832" t="s">
        <v>4244</v>
      </c>
      <c r="F267" s="849">
        <v>4</v>
      </c>
      <c r="G267" s="849">
        <v>13240</v>
      </c>
      <c r="H267" s="849"/>
      <c r="I267" s="849">
        <v>3310</v>
      </c>
      <c r="J267" s="849"/>
      <c r="K267" s="849"/>
      <c r="L267" s="849"/>
      <c r="M267" s="849"/>
      <c r="N267" s="849">
        <v>1</v>
      </c>
      <c r="O267" s="849">
        <v>3316</v>
      </c>
      <c r="P267" s="837"/>
      <c r="Q267" s="850">
        <v>3316</v>
      </c>
    </row>
    <row r="268" spans="1:17" ht="14.4" customHeight="1" x14ac:dyDescent="0.3">
      <c r="A268" s="831" t="s">
        <v>553</v>
      </c>
      <c r="B268" s="832" t="s">
        <v>3941</v>
      </c>
      <c r="C268" s="832" t="s">
        <v>3753</v>
      </c>
      <c r="D268" s="832" t="s">
        <v>4243</v>
      </c>
      <c r="E268" s="832" t="s">
        <v>4245</v>
      </c>
      <c r="F268" s="849">
        <v>1</v>
      </c>
      <c r="G268" s="849">
        <v>3310</v>
      </c>
      <c r="H268" s="849"/>
      <c r="I268" s="849">
        <v>3310</v>
      </c>
      <c r="J268" s="849"/>
      <c r="K268" s="849"/>
      <c r="L268" s="849"/>
      <c r="M268" s="849"/>
      <c r="N268" s="849">
        <v>2</v>
      </c>
      <c r="O268" s="849">
        <v>6632</v>
      </c>
      <c r="P268" s="837"/>
      <c r="Q268" s="850">
        <v>3316</v>
      </c>
    </row>
    <row r="269" spans="1:17" ht="14.4" customHeight="1" x14ac:dyDescent="0.3">
      <c r="A269" s="831" t="s">
        <v>553</v>
      </c>
      <c r="B269" s="832" t="s">
        <v>3941</v>
      </c>
      <c r="C269" s="832" t="s">
        <v>3753</v>
      </c>
      <c r="D269" s="832" t="s">
        <v>4246</v>
      </c>
      <c r="E269" s="832" t="s">
        <v>4247</v>
      </c>
      <c r="F269" s="849">
        <v>1</v>
      </c>
      <c r="G269" s="849">
        <v>3232</v>
      </c>
      <c r="H269" s="849"/>
      <c r="I269" s="849">
        <v>3232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553</v>
      </c>
      <c r="B270" s="832" t="s">
        <v>3941</v>
      </c>
      <c r="C270" s="832" t="s">
        <v>3753</v>
      </c>
      <c r="D270" s="832" t="s">
        <v>4248</v>
      </c>
      <c r="E270" s="832" t="s">
        <v>4249</v>
      </c>
      <c r="F270" s="849">
        <v>3</v>
      </c>
      <c r="G270" s="849">
        <v>7386</v>
      </c>
      <c r="H270" s="849">
        <v>0.49979699553390172</v>
      </c>
      <c r="I270" s="849">
        <v>2462</v>
      </c>
      <c r="J270" s="849">
        <v>6</v>
      </c>
      <c r="K270" s="849">
        <v>14778</v>
      </c>
      <c r="L270" s="849">
        <v>1</v>
      </c>
      <c r="M270" s="849">
        <v>2463</v>
      </c>
      <c r="N270" s="849">
        <v>1</v>
      </c>
      <c r="O270" s="849">
        <v>2466</v>
      </c>
      <c r="P270" s="837">
        <v>0.16686967113276491</v>
      </c>
      <c r="Q270" s="850">
        <v>2466</v>
      </c>
    </row>
    <row r="271" spans="1:17" ht="14.4" customHeight="1" x14ac:dyDescent="0.3">
      <c r="A271" s="831" t="s">
        <v>553</v>
      </c>
      <c r="B271" s="832" t="s">
        <v>3941</v>
      </c>
      <c r="C271" s="832" t="s">
        <v>3753</v>
      </c>
      <c r="D271" s="832" t="s">
        <v>4250</v>
      </c>
      <c r="E271" s="832" t="s">
        <v>4251</v>
      </c>
      <c r="F271" s="849">
        <v>3</v>
      </c>
      <c r="G271" s="849">
        <v>30804</v>
      </c>
      <c r="H271" s="849">
        <v>0.42823778012567426</v>
      </c>
      <c r="I271" s="849">
        <v>10268</v>
      </c>
      <c r="J271" s="849">
        <v>7</v>
      </c>
      <c r="K271" s="849">
        <v>71932</v>
      </c>
      <c r="L271" s="849">
        <v>1</v>
      </c>
      <c r="M271" s="849">
        <v>10276</v>
      </c>
      <c r="N271" s="849">
        <v>3</v>
      </c>
      <c r="O271" s="849">
        <v>30885</v>
      </c>
      <c r="P271" s="837">
        <v>0.42936384363009511</v>
      </c>
      <c r="Q271" s="850">
        <v>10295</v>
      </c>
    </row>
    <row r="272" spans="1:17" ht="14.4" customHeight="1" x14ac:dyDescent="0.3">
      <c r="A272" s="831" t="s">
        <v>553</v>
      </c>
      <c r="B272" s="832" t="s">
        <v>3941</v>
      </c>
      <c r="C272" s="832" t="s">
        <v>3753</v>
      </c>
      <c r="D272" s="832" t="s">
        <v>4250</v>
      </c>
      <c r="E272" s="832" t="s">
        <v>4252</v>
      </c>
      <c r="F272" s="849">
        <v>1</v>
      </c>
      <c r="G272" s="849">
        <v>10268</v>
      </c>
      <c r="H272" s="849">
        <v>0.99922148695990654</v>
      </c>
      <c r="I272" s="849">
        <v>10268</v>
      </c>
      <c r="J272" s="849">
        <v>1</v>
      </c>
      <c r="K272" s="849">
        <v>10276</v>
      </c>
      <c r="L272" s="849">
        <v>1</v>
      </c>
      <c r="M272" s="849">
        <v>10276</v>
      </c>
      <c r="N272" s="849">
        <v>2</v>
      </c>
      <c r="O272" s="849">
        <v>20590</v>
      </c>
      <c r="P272" s="837">
        <v>2.0036979369404437</v>
      </c>
      <c r="Q272" s="850">
        <v>10295</v>
      </c>
    </row>
    <row r="273" spans="1:17" ht="14.4" customHeight="1" x14ac:dyDescent="0.3">
      <c r="A273" s="831" t="s">
        <v>553</v>
      </c>
      <c r="B273" s="832" t="s">
        <v>3941</v>
      </c>
      <c r="C273" s="832" t="s">
        <v>3753</v>
      </c>
      <c r="D273" s="832" t="s">
        <v>4253</v>
      </c>
      <c r="E273" s="832" t="s">
        <v>4254</v>
      </c>
      <c r="F273" s="849">
        <v>2</v>
      </c>
      <c r="G273" s="849">
        <v>6958</v>
      </c>
      <c r="H273" s="849">
        <v>0.99971264367816093</v>
      </c>
      <c r="I273" s="849">
        <v>3479</v>
      </c>
      <c r="J273" s="849">
        <v>2</v>
      </c>
      <c r="K273" s="849">
        <v>6960</v>
      </c>
      <c r="L273" s="849">
        <v>1</v>
      </c>
      <c r="M273" s="849">
        <v>3480</v>
      </c>
      <c r="N273" s="849">
        <v>6</v>
      </c>
      <c r="O273" s="849">
        <v>20910</v>
      </c>
      <c r="P273" s="837">
        <v>3.0043103448275863</v>
      </c>
      <c r="Q273" s="850">
        <v>3485</v>
      </c>
    </row>
    <row r="274" spans="1:17" ht="14.4" customHeight="1" x14ac:dyDescent="0.3">
      <c r="A274" s="831" t="s">
        <v>553</v>
      </c>
      <c r="B274" s="832" t="s">
        <v>3941</v>
      </c>
      <c r="C274" s="832" t="s">
        <v>3753</v>
      </c>
      <c r="D274" s="832" t="s">
        <v>4255</v>
      </c>
      <c r="E274" s="832" t="s">
        <v>4256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4410</v>
      </c>
      <c r="P274" s="837"/>
      <c r="Q274" s="850">
        <v>4410</v>
      </c>
    </row>
    <row r="275" spans="1:17" ht="14.4" customHeight="1" x14ac:dyDescent="0.3">
      <c r="A275" s="831" t="s">
        <v>553</v>
      </c>
      <c r="B275" s="832" t="s">
        <v>3941</v>
      </c>
      <c r="C275" s="832" t="s">
        <v>3753</v>
      </c>
      <c r="D275" s="832" t="s">
        <v>4255</v>
      </c>
      <c r="E275" s="832" t="s">
        <v>4257</v>
      </c>
      <c r="F275" s="849">
        <v>2</v>
      </c>
      <c r="G275" s="849">
        <v>8804</v>
      </c>
      <c r="H275" s="849"/>
      <c r="I275" s="849">
        <v>4402</v>
      </c>
      <c r="J275" s="849"/>
      <c r="K275" s="849"/>
      <c r="L275" s="849"/>
      <c r="M275" s="849"/>
      <c r="N275" s="849">
        <v>1</v>
      </c>
      <c r="O275" s="849">
        <v>4410</v>
      </c>
      <c r="P275" s="837"/>
      <c r="Q275" s="850">
        <v>4410</v>
      </c>
    </row>
    <row r="276" spans="1:17" ht="14.4" customHeight="1" x14ac:dyDescent="0.3">
      <c r="A276" s="831" t="s">
        <v>553</v>
      </c>
      <c r="B276" s="832" t="s">
        <v>3941</v>
      </c>
      <c r="C276" s="832" t="s">
        <v>3753</v>
      </c>
      <c r="D276" s="832" t="s">
        <v>4258</v>
      </c>
      <c r="E276" s="832" t="s">
        <v>4259</v>
      </c>
      <c r="F276" s="849">
        <v>5</v>
      </c>
      <c r="G276" s="849">
        <v>10653</v>
      </c>
      <c r="H276" s="849">
        <v>1.6547064305684995</v>
      </c>
      <c r="I276" s="849">
        <v>2130.6</v>
      </c>
      <c r="J276" s="849">
        <v>3</v>
      </c>
      <c r="K276" s="849">
        <v>6438</v>
      </c>
      <c r="L276" s="849">
        <v>1</v>
      </c>
      <c r="M276" s="849">
        <v>2146</v>
      </c>
      <c r="N276" s="849">
        <v>1</v>
      </c>
      <c r="O276" s="849">
        <v>2149</v>
      </c>
      <c r="P276" s="837">
        <v>0.33379931655793726</v>
      </c>
      <c r="Q276" s="850">
        <v>2149</v>
      </c>
    </row>
    <row r="277" spans="1:17" ht="14.4" customHeight="1" x14ac:dyDescent="0.3">
      <c r="A277" s="831" t="s">
        <v>553</v>
      </c>
      <c r="B277" s="832" t="s">
        <v>3941</v>
      </c>
      <c r="C277" s="832" t="s">
        <v>3753</v>
      </c>
      <c r="D277" s="832" t="s">
        <v>4258</v>
      </c>
      <c r="E277" s="832" t="s">
        <v>4260</v>
      </c>
      <c r="F277" s="849">
        <v>5</v>
      </c>
      <c r="G277" s="849">
        <v>10725</v>
      </c>
      <c r="H277" s="849">
        <v>0.99953401677539611</v>
      </c>
      <c r="I277" s="849">
        <v>2145</v>
      </c>
      <c r="J277" s="849">
        <v>5</v>
      </c>
      <c r="K277" s="849">
        <v>10730</v>
      </c>
      <c r="L277" s="849">
        <v>1</v>
      </c>
      <c r="M277" s="849">
        <v>2146</v>
      </c>
      <c r="N277" s="849">
        <v>4</v>
      </c>
      <c r="O277" s="849">
        <v>8596</v>
      </c>
      <c r="P277" s="837">
        <v>0.80111835973904943</v>
      </c>
      <c r="Q277" s="850">
        <v>2149</v>
      </c>
    </row>
    <row r="278" spans="1:17" ht="14.4" customHeight="1" x14ac:dyDescent="0.3">
      <c r="A278" s="831" t="s">
        <v>553</v>
      </c>
      <c r="B278" s="832" t="s">
        <v>3941</v>
      </c>
      <c r="C278" s="832" t="s">
        <v>3753</v>
      </c>
      <c r="D278" s="832" t="s">
        <v>4261</v>
      </c>
      <c r="E278" s="832" t="s">
        <v>4262</v>
      </c>
      <c r="F278" s="849">
        <v>1</v>
      </c>
      <c r="G278" s="849">
        <v>1678</v>
      </c>
      <c r="H278" s="849">
        <v>0.33313480246178279</v>
      </c>
      <c r="I278" s="849">
        <v>1678</v>
      </c>
      <c r="J278" s="849">
        <v>3</v>
      </c>
      <c r="K278" s="849">
        <v>5037</v>
      </c>
      <c r="L278" s="849">
        <v>1</v>
      </c>
      <c r="M278" s="849">
        <v>1679</v>
      </c>
      <c r="N278" s="849">
        <v>3</v>
      </c>
      <c r="O278" s="849">
        <v>5043</v>
      </c>
      <c r="P278" s="837">
        <v>1.0011911852293032</v>
      </c>
      <c r="Q278" s="850">
        <v>1681</v>
      </c>
    </row>
    <row r="279" spans="1:17" ht="14.4" customHeight="1" x14ac:dyDescent="0.3">
      <c r="A279" s="831" t="s">
        <v>553</v>
      </c>
      <c r="B279" s="832" t="s">
        <v>3941</v>
      </c>
      <c r="C279" s="832" t="s">
        <v>3753</v>
      </c>
      <c r="D279" s="832" t="s">
        <v>4261</v>
      </c>
      <c r="E279" s="832" t="s">
        <v>4263</v>
      </c>
      <c r="F279" s="849">
        <v>1</v>
      </c>
      <c r="G279" s="849">
        <v>1678</v>
      </c>
      <c r="H279" s="849">
        <v>0.49970220369267421</v>
      </c>
      <c r="I279" s="849">
        <v>1678</v>
      </c>
      <c r="J279" s="849">
        <v>2</v>
      </c>
      <c r="K279" s="849">
        <v>3358</v>
      </c>
      <c r="L279" s="849">
        <v>1</v>
      </c>
      <c r="M279" s="849">
        <v>1679</v>
      </c>
      <c r="N279" s="849">
        <v>3</v>
      </c>
      <c r="O279" s="849">
        <v>5043</v>
      </c>
      <c r="P279" s="837">
        <v>1.5017867778439546</v>
      </c>
      <c r="Q279" s="850">
        <v>1681</v>
      </c>
    </row>
    <row r="280" spans="1:17" ht="14.4" customHeight="1" x14ac:dyDescent="0.3">
      <c r="A280" s="831" t="s">
        <v>553</v>
      </c>
      <c r="B280" s="832" t="s">
        <v>3941</v>
      </c>
      <c r="C280" s="832" t="s">
        <v>3753</v>
      </c>
      <c r="D280" s="832" t="s">
        <v>4264</v>
      </c>
      <c r="E280" s="832" t="s">
        <v>4265</v>
      </c>
      <c r="F280" s="849"/>
      <c r="G280" s="849"/>
      <c r="H280" s="849"/>
      <c r="I280" s="849"/>
      <c r="J280" s="849">
        <v>1</v>
      </c>
      <c r="K280" s="849">
        <v>2314</v>
      </c>
      <c r="L280" s="849">
        <v>1</v>
      </c>
      <c r="M280" s="849">
        <v>2314</v>
      </c>
      <c r="N280" s="849"/>
      <c r="O280" s="849"/>
      <c r="P280" s="837"/>
      <c r="Q280" s="850"/>
    </row>
    <row r="281" spans="1:17" ht="14.4" customHeight="1" x14ac:dyDescent="0.3">
      <c r="A281" s="831" t="s">
        <v>553</v>
      </c>
      <c r="B281" s="832" t="s">
        <v>3941</v>
      </c>
      <c r="C281" s="832" t="s">
        <v>3753</v>
      </c>
      <c r="D281" s="832" t="s">
        <v>4264</v>
      </c>
      <c r="E281" s="832" t="s">
        <v>4266</v>
      </c>
      <c r="F281" s="849">
        <v>1</v>
      </c>
      <c r="G281" s="849">
        <v>2314</v>
      </c>
      <c r="H281" s="849">
        <v>0.99956803455723542</v>
      </c>
      <c r="I281" s="849">
        <v>2314</v>
      </c>
      <c r="J281" s="849">
        <v>1</v>
      </c>
      <c r="K281" s="849">
        <v>2315</v>
      </c>
      <c r="L281" s="849">
        <v>1</v>
      </c>
      <c r="M281" s="849">
        <v>2315</v>
      </c>
      <c r="N281" s="849"/>
      <c r="O281" s="849"/>
      <c r="P281" s="837"/>
      <c r="Q281" s="850"/>
    </row>
    <row r="282" spans="1:17" ht="14.4" customHeight="1" x14ac:dyDescent="0.3">
      <c r="A282" s="831" t="s">
        <v>553</v>
      </c>
      <c r="B282" s="832" t="s">
        <v>3941</v>
      </c>
      <c r="C282" s="832" t="s">
        <v>3753</v>
      </c>
      <c r="D282" s="832" t="s">
        <v>4267</v>
      </c>
      <c r="E282" s="832" t="s">
        <v>4268</v>
      </c>
      <c r="F282" s="849">
        <v>2</v>
      </c>
      <c r="G282" s="849">
        <v>5538</v>
      </c>
      <c r="H282" s="849">
        <v>0.49981949458483754</v>
      </c>
      <c r="I282" s="849">
        <v>2769</v>
      </c>
      <c r="J282" s="849">
        <v>4</v>
      </c>
      <c r="K282" s="849">
        <v>11080</v>
      </c>
      <c r="L282" s="849">
        <v>1</v>
      </c>
      <c r="M282" s="849">
        <v>2770</v>
      </c>
      <c r="N282" s="849">
        <v>3</v>
      </c>
      <c r="O282" s="849">
        <v>8319</v>
      </c>
      <c r="P282" s="837">
        <v>0.75081227436823106</v>
      </c>
      <c r="Q282" s="850">
        <v>2773</v>
      </c>
    </row>
    <row r="283" spans="1:17" ht="14.4" customHeight="1" x14ac:dyDescent="0.3">
      <c r="A283" s="831" t="s">
        <v>553</v>
      </c>
      <c r="B283" s="832" t="s">
        <v>3941</v>
      </c>
      <c r="C283" s="832" t="s">
        <v>3753</v>
      </c>
      <c r="D283" s="832" t="s">
        <v>4267</v>
      </c>
      <c r="E283" s="832" t="s">
        <v>4269</v>
      </c>
      <c r="F283" s="849"/>
      <c r="G283" s="849"/>
      <c r="H283" s="849"/>
      <c r="I283" s="849"/>
      <c r="J283" s="849">
        <v>4</v>
      </c>
      <c r="K283" s="849">
        <v>11080</v>
      </c>
      <c r="L283" s="849">
        <v>1</v>
      </c>
      <c r="M283" s="849">
        <v>2770</v>
      </c>
      <c r="N283" s="849">
        <v>6</v>
      </c>
      <c r="O283" s="849">
        <v>16638</v>
      </c>
      <c r="P283" s="837">
        <v>1.5016245487364621</v>
      </c>
      <c r="Q283" s="850">
        <v>2773</v>
      </c>
    </row>
    <row r="284" spans="1:17" ht="14.4" customHeight="1" x14ac:dyDescent="0.3">
      <c r="A284" s="831" t="s">
        <v>553</v>
      </c>
      <c r="B284" s="832" t="s">
        <v>3941</v>
      </c>
      <c r="C284" s="832" t="s">
        <v>3753</v>
      </c>
      <c r="D284" s="832" t="s">
        <v>4270</v>
      </c>
      <c r="E284" s="832" t="s">
        <v>4271</v>
      </c>
      <c r="F284" s="849">
        <v>1</v>
      </c>
      <c r="G284" s="849">
        <v>3320</v>
      </c>
      <c r="H284" s="849">
        <v>0.33323296195924923</v>
      </c>
      <c r="I284" s="849">
        <v>3320</v>
      </c>
      <c r="J284" s="849">
        <v>3</v>
      </c>
      <c r="K284" s="849">
        <v>9963</v>
      </c>
      <c r="L284" s="849">
        <v>1</v>
      </c>
      <c r="M284" s="849">
        <v>3321</v>
      </c>
      <c r="N284" s="849">
        <v>13</v>
      </c>
      <c r="O284" s="849">
        <v>43238</v>
      </c>
      <c r="P284" s="837">
        <v>4.3398574726488004</v>
      </c>
      <c r="Q284" s="850">
        <v>3326</v>
      </c>
    </row>
    <row r="285" spans="1:17" ht="14.4" customHeight="1" x14ac:dyDescent="0.3">
      <c r="A285" s="831" t="s">
        <v>553</v>
      </c>
      <c r="B285" s="832" t="s">
        <v>3941</v>
      </c>
      <c r="C285" s="832" t="s">
        <v>3753</v>
      </c>
      <c r="D285" s="832" t="s">
        <v>3796</v>
      </c>
      <c r="E285" s="832" t="s">
        <v>3797</v>
      </c>
      <c r="F285" s="849">
        <v>2</v>
      </c>
      <c r="G285" s="849">
        <v>192</v>
      </c>
      <c r="H285" s="849">
        <v>0.2857142857142857</v>
      </c>
      <c r="I285" s="849">
        <v>96</v>
      </c>
      <c r="J285" s="849">
        <v>7</v>
      </c>
      <c r="K285" s="849">
        <v>672</v>
      </c>
      <c r="L285" s="849">
        <v>1</v>
      </c>
      <c r="M285" s="849">
        <v>96</v>
      </c>
      <c r="N285" s="849"/>
      <c r="O285" s="849"/>
      <c r="P285" s="837"/>
      <c r="Q285" s="850"/>
    </row>
    <row r="286" spans="1:17" ht="14.4" customHeight="1" x14ac:dyDescent="0.3">
      <c r="A286" s="831" t="s">
        <v>553</v>
      </c>
      <c r="B286" s="832" t="s">
        <v>3941</v>
      </c>
      <c r="C286" s="832" t="s">
        <v>3753</v>
      </c>
      <c r="D286" s="832" t="s">
        <v>3796</v>
      </c>
      <c r="E286" s="832" t="s">
        <v>3939</v>
      </c>
      <c r="F286" s="849">
        <v>5</v>
      </c>
      <c r="G286" s="849">
        <v>480</v>
      </c>
      <c r="H286" s="849">
        <v>5</v>
      </c>
      <c r="I286" s="849">
        <v>96</v>
      </c>
      <c r="J286" s="849">
        <v>1</v>
      </c>
      <c r="K286" s="849">
        <v>96</v>
      </c>
      <c r="L286" s="849">
        <v>1</v>
      </c>
      <c r="M286" s="849">
        <v>96</v>
      </c>
      <c r="N286" s="849"/>
      <c r="O286" s="849"/>
      <c r="P286" s="837"/>
      <c r="Q286" s="850"/>
    </row>
    <row r="287" spans="1:17" ht="14.4" customHeight="1" x14ac:dyDescent="0.3">
      <c r="A287" s="831" t="s">
        <v>553</v>
      </c>
      <c r="B287" s="832" t="s">
        <v>3941</v>
      </c>
      <c r="C287" s="832" t="s">
        <v>3753</v>
      </c>
      <c r="D287" s="832" t="s">
        <v>4272</v>
      </c>
      <c r="E287" s="832" t="s">
        <v>4273</v>
      </c>
      <c r="F287" s="849">
        <v>2</v>
      </c>
      <c r="G287" s="849">
        <v>6510</v>
      </c>
      <c r="H287" s="849">
        <v>0.5</v>
      </c>
      <c r="I287" s="849">
        <v>3255</v>
      </c>
      <c r="J287" s="849">
        <v>4</v>
      </c>
      <c r="K287" s="849">
        <v>13020</v>
      </c>
      <c r="L287" s="849">
        <v>1</v>
      </c>
      <c r="M287" s="849">
        <v>3255</v>
      </c>
      <c r="N287" s="849"/>
      <c r="O287" s="849"/>
      <c r="P287" s="837"/>
      <c r="Q287" s="850"/>
    </row>
    <row r="288" spans="1:17" ht="14.4" customHeight="1" x14ac:dyDescent="0.3">
      <c r="A288" s="831" t="s">
        <v>553</v>
      </c>
      <c r="B288" s="832" t="s">
        <v>3941</v>
      </c>
      <c r="C288" s="832" t="s">
        <v>3753</v>
      </c>
      <c r="D288" s="832" t="s">
        <v>4272</v>
      </c>
      <c r="E288" s="832" t="s">
        <v>4274</v>
      </c>
      <c r="F288" s="849">
        <v>2</v>
      </c>
      <c r="G288" s="849">
        <v>6510</v>
      </c>
      <c r="H288" s="849">
        <v>2</v>
      </c>
      <c r="I288" s="849">
        <v>3255</v>
      </c>
      <c r="J288" s="849">
        <v>1</v>
      </c>
      <c r="K288" s="849">
        <v>3255</v>
      </c>
      <c r="L288" s="849">
        <v>1</v>
      </c>
      <c r="M288" s="849">
        <v>3255</v>
      </c>
      <c r="N288" s="849">
        <v>2</v>
      </c>
      <c r="O288" s="849">
        <v>6514</v>
      </c>
      <c r="P288" s="837">
        <v>2.0012288786482335</v>
      </c>
      <c r="Q288" s="850">
        <v>3257</v>
      </c>
    </row>
    <row r="289" spans="1:17" ht="14.4" customHeight="1" x14ac:dyDescent="0.3">
      <c r="A289" s="831" t="s">
        <v>553</v>
      </c>
      <c r="B289" s="832" t="s">
        <v>3941</v>
      </c>
      <c r="C289" s="832" t="s">
        <v>3753</v>
      </c>
      <c r="D289" s="832" t="s">
        <v>4275</v>
      </c>
      <c r="E289" s="832" t="s">
        <v>4276</v>
      </c>
      <c r="F289" s="849"/>
      <c r="G289" s="849"/>
      <c r="H289" s="849"/>
      <c r="I289" s="849"/>
      <c r="J289" s="849">
        <v>1</v>
      </c>
      <c r="K289" s="849">
        <v>3626</v>
      </c>
      <c r="L289" s="849">
        <v>1</v>
      </c>
      <c r="M289" s="849">
        <v>3626</v>
      </c>
      <c r="N289" s="849"/>
      <c r="O289" s="849"/>
      <c r="P289" s="837"/>
      <c r="Q289" s="850"/>
    </row>
    <row r="290" spans="1:17" ht="14.4" customHeight="1" x14ac:dyDescent="0.3">
      <c r="A290" s="831" t="s">
        <v>553</v>
      </c>
      <c r="B290" s="832" t="s">
        <v>3941</v>
      </c>
      <c r="C290" s="832" t="s">
        <v>3753</v>
      </c>
      <c r="D290" s="832" t="s">
        <v>4275</v>
      </c>
      <c r="E290" s="832" t="s">
        <v>4277</v>
      </c>
      <c r="F290" s="849">
        <v>2</v>
      </c>
      <c r="G290" s="849">
        <v>7250</v>
      </c>
      <c r="H290" s="849"/>
      <c r="I290" s="849">
        <v>3625</v>
      </c>
      <c r="J290" s="849"/>
      <c r="K290" s="849"/>
      <c r="L290" s="849"/>
      <c r="M290" s="849"/>
      <c r="N290" s="849">
        <v>2</v>
      </c>
      <c r="O290" s="849">
        <v>7262</v>
      </c>
      <c r="P290" s="837"/>
      <c r="Q290" s="850">
        <v>3631</v>
      </c>
    </row>
    <row r="291" spans="1:17" ht="14.4" customHeight="1" x14ac:dyDescent="0.3">
      <c r="A291" s="831" t="s">
        <v>553</v>
      </c>
      <c r="B291" s="832" t="s">
        <v>3941</v>
      </c>
      <c r="C291" s="832" t="s">
        <v>3753</v>
      </c>
      <c r="D291" s="832" t="s">
        <v>4278</v>
      </c>
      <c r="E291" s="832" t="s">
        <v>4279</v>
      </c>
      <c r="F291" s="849"/>
      <c r="G291" s="849"/>
      <c r="H291" s="849"/>
      <c r="I291" s="849"/>
      <c r="J291" s="849">
        <v>2</v>
      </c>
      <c r="K291" s="849">
        <v>4932</v>
      </c>
      <c r="L291" s="849">
        <v>1</v>
      </c>
      <c r="M291" s="849">
        <v>2466</v>
      </c>
      <c r="N291" s="849">
        <v>1</v>
      </c>
      <c r="O291" s="849">
        <v>2469</v>
      </c>
      <c r="P291" s="837">
        <v>0.50060827250608275</v>
      </c>
      <c r="Q291" s="850">
        <v>2469</v>
      </c>
    </row>
    <row r="292" spans="1:17" ht="14.4" customHeight="1" x14ac:dyDescent="0.3">
      <c r="A292" s="831" t="s">
        <v>553</v>
      </c>
      <c r="B292" s="832" t="s">
        <v>3941</v>
      </c>
      <c r="C292" s="832" t="s">
        <v>3753</v>
      </c>
      <c r="D292" s="832" t="s">
        <v>4280</v>
      </c>
      <c r="E292" s="832" t="s">
        <v>4281</v>
      </c>
      <c r="F292" s="849">
        <v>1</v>
      </c>
      <c r="G292" s="849">
        <v>3006</v>
      </c>
      <c r="H292" s="849">
        <v>0.49983372131692716</v>
      </c>
      <c r="I292" s="849">
        <v>3006</v>
      </c>
      <c r="J292" s="849">
        <v>2</v>
      </c>
      <c r="K292" s="849">
        <v>6014</v>
      </c>
      <c r="L292" s="849">
        <v>1</v>
      </c>
      <c r="M292" s="849">
        <v>3007</v>
      </c>
      <c r="N292" s="849">
        <v>1</v>
      </c>
      <c r="O292" s="849">
        <v>3012</v>
      </c>
      <c r="P292" s="837">
        <v>0.5008313934153642</v>
      </c>
      <c r="Q292" s="850">
        <v>3012</v>
      </c>
    </row>
    <row r="293" spans="1:17" ht="14.4" customHeight="1" x14ac:dyDescent="0.3">
      <c r="A293" s="831" t="s">
        <v>553</v>
      </c>
      <c r="B293" s="832" t="s">
        <v>3941</v>
      </c>
      <c r="C293" s="832" t="s">
        <v>3753</v>
      </c>
      <c r="D293" s="832" t="s">
        <v>4280</v>
      </c>
      <c r="E293" s="832" t="s">
        <v>4282</v>
      </c>
      <c r="F293" s="849">
        <v>1</v>
      </c>
      <c r="G293" s="849">
        <v>3006</v>
      </c>
      <c r="H293" s="849">
        <v>0.99966744263385432</v>
      </c>
      <c r="I293" s="849">
        <v>3006</v>
      </c>
      <c r="J293" s="849">
        <v>1</v>
      </c>
      <c r="K293" s="849">
        <v>3007</v>
      </c>
      <c r="L293" s="849">
        <v>1</v>
      </c>
      <c r="M293" s="849">
        <v>3007</v>
      </c>
      <c r="N293" s="849"/>
      <c r="O293" s="849"/>
      <c r="P293" s="837"/>
      <c r="Q293" s="850"/>
    </row>
    <row r="294" spans="1:17" ht="14.4" customHeight="1" x14ac:dyDescent="0.3">
      <c r="A294" s="831" t="s">
        <v>553</v>
      </c>
      <c r="B294" s="832" t="s">
        <v>3941</v>
      </c>
      <c r="C294" s="832" t="s">
        <v>3753</v>
      </c>
      <c r="D294" s="832" t="s">
        <v>4283</v>
      </c>
      <c r="E294" s="832" t="s">
        <v>4284</v>
      </c>
      <c r="F294" s="849">
        <v>1</v>
      </c>
      <c r="G294" s="849">
        <v>289</v>
      </c>
      <c r="H294" s="849"/>
      <c r="I294" s="849">
        <v>289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553</v>
      </c>
      <c r="B295" s="832" t="s">
        <v>3941</v>
      </c>
      <c r="C295" s="832" t="s">
        <v>3753</v>
      </c>
      <c r="D295" s="832" t="s">
        <v>4283</v>
      </c>
      <c r="E295" s="832" t="s">
        <v>4285</v>
      </c>
      <c r="F295" s="849">
        <v>2</v>
      </c>
      <c r="G295" s="849">
        <v>578</v>
      </c>
      <c r="H295" s="849"/>
      <c r="I295" s="849">
        <v>289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553</v>
      </c>
      <c r="B296" s="832" t="s">
        <v>3941</v>
      </c>
      <c r="C296" s="832" t="s">
        <v>3753</v>
      </c>
      <c r="D296" s="832" t="s">
        <v>4286</v>
      </c>
      <c r="E296" s="832" t="s">
        <v>4287</v>
      </c>
      <c r="F296" s="849">
        <v>19</v>
      </c>
      <c r="G296" s="849">
        <v>97812</v>
      </c>
      <c r="H296" s="849">
        <v>1</v>
      </c>
      <c r="I296" s="849">
        <v>5148</v>
      </c>
      <c r="J296" s="849">
        <v>19</v>
      </c>
      <c r="K296" s="849">
        <v>97812</v>
      </c>
      <c r="L296" s="849">
        <v>1</v>
      </c>
      <c r="M296" s="849">
        <v>5148</v>
      </c>
      <c r="N296" s="849">
        <v>27</v>
      </c>
      <c r="O296" s="849">
        <v>138996</v>
      </c>
      <c r="P296" s="837">
        <v>1.4210526315789473</v>
      </c>
      <c r="Q296" s="850">
        <v>5148</v>
      </c>
    </row>
    <row r="297" spans="1:17" ht="14.4" customHeight="1" x14ac:dyDescent="0.3">
      <c r="A297" s="831" t="s">
        <v>553</v>
      </c>
      <c r="B297" s="832" t="s">
        <v>3941</v>
      </c>
      <c r="C297" s="832" t="s">
        <v>3753</v>
      </c>
      <c r="D297" s="832" t="s">
        <v>4286</v>
      </c>
      <c r="E297" s="832" t="s">
        <v>4288</v>
      </c>
      <c r="F297" s="849">
        <v>22</v>
      </c>
      <c r="G297" s="849">
        <v>113256</v>
      </c>
      <c r="H297" s="849">
        <v>0.70967741935483875</v>
      </c>
      <c r="I297" s="849">
        <v>5148</v>
      </c>
      <c r="J297" s="849">
        <v>31</v>
      </c>
      <c r="K297" s="849">
        <v>159588</v>
      </c>
      <c r="L297" s="849">
        <v>1</v>
      </c>
      <c r="M297" s="849">
        <v>5148</v>
      </c>
      <c r="N297" s="849">
        <v>45</v>
      </c>
      <c r="O297" s="849">
        <v>231660</v>
      </c>
      <c r="P297" s="837">
        <v>1.4516129032258065</v>
      </c>
      <c r="Q297" s="850">
        <v>5148</v>
      </c>
    </row>
    <row r="298" spans="1:17" ht="14.4" customHeight="1" x14ac:dyDescent="0.3">
      <c r="A298" s="831" t="s">
        <v>553</v>
      </c>
      <c r="B298" s="832" t="s">
        <v>3941</v>
      </c>
      <c r="C298" s="832" t="s">
        <v>3753</v>
      </c>
      <c r="D298" s="832" t="s">
        <v>4289</v>
      </c>
      <c r="E298" s="832" t="s">
        <v>4290</v>
      </c>
      <c r="F298" s="849">
        <v>18</v>
      </c>
      <c r="G298" s="849">
        <v>88866</v>
      </c>
      <c r="H298" s="849">
        <v>1.125</v>
      </c>
      <c r="I298" s="849">
        <v>4937</v>
      </c>
      <c r="J298" s="849">
        <v>16</v>
      </c>
      <c r="K298" s="849">
        <v>78992</v>
      </c>
      <c r="L298" s="849">
        <v>1</v>
      </c>
      <c r="M298" s="849">
        <v>4937</v>
      </c>
      <c r="N298" s="849">
        <v>10</v>
      </c>
      <c r="O298" s="849">
        <v>49390</v>
      </c>
      <c r="P298" s="837">
        <v>0.62525319019647563</v>
      </c>
      <c r="Q298" s="850">
        <v>4939</v>
      </c>
    </row>
    <row r="299" spans="1:17" ht="14.4" customHeight="1" x14ac:dyDescent="0.3">
      <c r="A299" s="831" t="s">
        <v>553</v>
      </c>
      <c r="B299" s="832" t="s">
        <v>3941</v>
      </c>
      <c r="C299" s="832" t="s">
        <v>3753</v>
      </c>
      <c r="D299" s="832" t="s">
        <v>4291</v>
      </c>
      <c r="E299" s="832" t="s">
        <v>4292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9305</v>
      </c>
      <c r="P299" s="837"/>
      <c r="Q299" s="850">
        <v>9305</v>
      </c>
    </row>
    <row r="300" spans="1:17" ht="14.4" customHeight="1" x14ac:dyDescent="0.3">
      <c r="A300" s="831" t="s">
        <v>553</v>
      </c>
      <c r="B300" s="832" t="s">
        <v>3941</v>
      </c>
      <c r="C300" s="832" t="s">
        <v>3753</v>
      </c>
      <c r="D300" s="832" t="s">
        <v>4293</v>
      </c>
      <c r="E300" s="832" t="s">
        <v>4294</v>
      </c>
      <c r="F300" s="849">
        <v>2</v>
      </c>
      <c r="G300" s="849">
        <v>5454</v>
      </c>
      <c r="H300" s="849"/>
      <c r="I300" s="849">
        <v>2727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553</v>
      </c>
      <c r="B301" s="832" t="s">
        <v>3941</v>
      </c>
      <c r="C301" s="832" t="s">
        <v>3753</v>
      </c>
      <c r="D301" s="832" t="s">
        <v>4295</v>
      </c>
      <c r="E301" s="832" t="s">
        <v>4296</v>
      </c>
      <c r="F301" s="849"/>
      <c r="G301" s="849"/>
      <c r="H301" s="849"/>
      <c r="I301" s="849"/>
      <c r="J301" s="849">
        <v>1</v>
      </c>
      <c r="K301" s="849">
        <v>710</v>
      </c>
      <c r="L301" s="849">
        <v>1</v>
      </c>
      <c r="M301" s="849">
        <v>710</v>
      </c>
      <c r="N301" s="849"/>
      <c r="O301" s="849"/>
      <c r="P301" s="837"/>
      <c r="Q301" s="850"/>
    </row>
    <row r="302" spans="1:17" ht="14.4" customHeight="1" x14ac:dyDescent="0.3">
      <c r="A302" s="831" t="s">
        <v>553</v>
      </c>
      <c r="B302" s="832" t="s">
        <v>3941</v>
      </c>
      <c r="C302" s="832" t="s">
        <v>3753</v>
      </c>
      <c r="D302" s="832" t="s">
        <v>4297</v>
      </c>
      <c r="E302" s="832" t="s">
        <v>4298</v>
      </c>
      <c r="F302" s="849">
        <v>3</v>
      </c>
      <c r="G302" s="849">
        <v>10815</v>
      </c>
      <c r="H302" s="849">
        <v>2.9991680532445923</v>
      </c>
      <c r="I302" s="849">
        <v>3605</v>
      </c>
      <c r="J302" s="849">
        <v>1</v>
      </c>
      <c r="K302" s="849">
        <v>3606</v>
      </c>
      <c r="L302" s="849">
        <v>1</v>
      </c>
      <c r="M302" s="849">
        <v>3606</v>
      </c>
      <c r="N302" s="849"/>
      <c r="O302" s="849"/>
      <c r="P302" s="837"/>
      <c r="Q302" s="850"/>
    </row>
    <row r="303" spans="1:17" ht="14.4" customHeight="1" x14ac:dyDescent="0.3">
      <c r="A303" s="831" t="s">
        <v>553</v>
      </c>
      <c r="B303" s="832" t="s">
        <v>3941</v>
      </c>
      <c r="C303" s="832" t="s">
        <v>3753</v>
      </c>
      <c r="D303" s="832" t="s">
        <v>4297</v>
      </c>
      <c r="E303" s="832" t="s">
        <v>4299</v>
      </c>
      <c r="F303" s="849"/>
      <c r="G303" s="849"/>
      <c r="H303" s="849"/>
      <c r="I303" s="849"/>
      <c r="J303" s="849">
        <v>3</v>
      </c>
      <c r="K303" s="849">
        <v>10818</v>
      </c>
      <c r="L303" s="849">
        <v>1</v>
      </c>
      <c r="M303" s="849">
        <v>3606</v>
      </c>
      <c r="N303" s="849">
        <v>1</v>
      </c>
      <c r="O303" s="849">
        <v>3609</v>
      </c>
      <c r="P303" s="837">
        <v>0.3336106489184692</v>
      </c>
      <c r="Q303" s="850">
        <v>3609</v>
      </c>
    </row>
    <row r="304" spans="1:17" ht="14.4" customHeight="1" x14ac:dyDescent="0.3">
      <c r="A304" s="831" t="s">
        <v>553</v>
      </c>
      <c r="B304" s="832" t="s">
        <v>3941</v>
      </c>
      <c r="C304" s="832" t="s">
        <v>3753</v>
      </c>
      <c r="D304" s="832" t="s">
        <v>4300</v>
      </c>
      <c r="E304" s="832" t="s">
        <v>4301</v>
      </c>
      <c r="F304" s="849">
        <v>2</v>
      </c>
      <c r="G304" s="849">
        <v>19580</v>
      </c>
      <c r="H304" s="849"/>
      <c r="I304" s="849">
        <v>9790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553</v>
      </c>
      <c r="B305" s="832" t="s">
        <v>3941</v>
      </c>
      <c r="C305" s="832" t="s">
        <v>3753</v>
      </c>
      <c r="D305" s="832" t="s">
        <v>4302</v>
      </c>
      <c r="E305" s="832" t="s">
        <v>4303</v>
      </c>
      <c r="F305" s="849">
        <v>1</v>
      </c>
      <c r="G305" s="849">
        <v>7481</v>
      </c>
      <c r="H305" s="849"/>
      <c r="I305" s="849">
        <v>7481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553</v>
      </c>
      <c r="B306" s="832" t="s">
        <v>3941</v>
      </c>
      <c r="C306" s="832" t="s">
        <v>3753</v>
      </c>
      <c r="D306" s="832" t="s">
        <v>4304</v>
      </c>
      <c r="E306" s="832" t="s">
        <v>4305</v>
      </c>
      <c r="F306" s="849">
        <v>2</v>
      </c>
      <c r="G306" s="849">
        <v>1911</v>
      </c>
      <c r="H306" s="849">
        <v>0.9932432432432432</v>
      </c>
      <c r="I306" s="849">
        <v>955.5</v>
      </c>
      <c r="J306" s="849">
        <v>2</v>
      </c>
      <c r="K306" s="849">
        <v>1924</v>
      </c>
      <c r="L306" s="849">
        <v>1</v>
      </c>
      <c r="M306" s="849">
        <v>962</v>
      </c>
      <c r="N306" s="849">
        <v>1</v>
      </c>
      <c r="O306" s="849">
        <v>964</v>
      </c>
      <c r="P306" s="837">
        <v>0.50103950103950101</v>
      </c>
      <c r="Q306" s="850">
        <v>964</v>
      </c>
    </row>
    <row r="307" spans="1:17" ht="14.4" customHeight="1" x14ac:dyDescent="0.3">
      <c r="A307" s="831" t="s">
        <v>553</v>
      </c>
      <c r="B307" s="832" t="s">
        <v>3941</v>
      </c>
      <c r="C307" s="832" t="s">
        <v>3753</v>
      </c>
      <c r="D307" s="832" t="s">
        <v>4306</v>
      </c>
      <c r="E307" s="832" t="s">
        <v>4307</v>
      </c>
      <c r="F307" s="849">
        <v>2</v>
      </c>
      <c r="G307" s="849">
        <v>854</v>
      </c>
      <c r="H307" s="849">
        <v>1.9953271028037383</v>
      </c>
      <c r="I307" s="849">
        <v>427</v>
      </c>
      <c r="J307" s="849">
        <v>1</v>
      </c>
      <c r="K307" s="849">
        <v>428</v>
      </c>
      <c r="L307" s="849">
        <v>1</v>
      </c>
      <c r="M307" s="849">
        <v>428</v>
      </c>
      <c r="N307" s="849">
        <v>1</v>
      </c>
      <c r="O307" s="849">
        <v>428</v>
      </c>
      <c r="P307" s="837">
        <v>1</v>
      </c>
      <c r="Q307" s="850">
        <v>428</v>
      </c>
    </row>
    <row r="308" spans="1:17" ht="14.4" customHeight="1" x14ac:dyDescent="0.3">
      <c r="A308" s="831" t="s">
        <v>553</v>
      </c>
      <c r="B308" s="832" t="s">
        <v>3941</v>
      </c>
      <c r="C308" s="832" t="s">
        <v>3753</v>
      </c>
      <c r="D308" s="832" t="s">
        <v>4308</v>
      </c>
      <c r="E308" s="832" t="s">
        <v>4309</v>
      </c>
      <c r="F308" s="849">
        <v>1</v>
      </c>
      <c r="G308" s="849">
        <v>10104</v>
      </c>
      <c r="H308" s="849"/>
      <c r="I308" s="849">
        <v>10104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553</v>
      </c>
      <c r="B309" s="832" t="s">
        <v>3941</v>
      </c>
      <c r="C309" s="832" t="s">
        <v>3753</v>
      </c>
      <c r="D309" s="832" t="s">
        <v>4310</v>
      </c>
      <c r="E309" s="832" t="s">
        <v>4311</v>
      </c>
      <c r="F309" s="849"/>
      <c r="G309" s="849"/>
      <c r="H309" s="849"/>
      <c r="I309" s="849"/>
      <c r="J309" s="849"/>
      <c r="K309" s="849"/>
      <c r="L309" s="849"/>
      <c r="M309" s="849"/>
      <c r="N309" s="849">
        <v>3</v>
      </c>
      <c r="O309" s="849">
        <v>14784</v>
      </c>
      <c r="P309" s="837"/>
      <c r="Q309" s="850">
        <v>4928</v>
      </c>
    </row>
    <row r="310" spans="1:17" ht="14.4" customHeight="1" x14ac:dyDescent="0.3">
      <c r="A310" s="831" t="s">
        <v>553</v>
      </c>
      <c r="B310" s="832" t="s">
        <v>3941</v>
      </c>
      <c r="C310" s="832" t="s">
        <v>3753</v>
      </c>
      <c r="D310" s="832" t="s">
        <v>4310</v>
      </c>
      <c r="E310" s="832" t="s">
        <v>4312</v>
      </c>
      <c r="F310" s="849"/>
      <c r="G310" s="849"/>
      <c r="H310" s="849"/>
      <c r="I310" s="849"/>
      <c r="J310" s="849">
        <v>2</v>
      </c>
      <c r="K310" s="849">
        <v>9846</v>
      </c>
      <c r="L310" s="849">
        <v>1</v>
      </c>
      <c r="M310" s="849">
        <v>4923</v>
      </c>
      <c r="N310" s="849"/>
      <c r="O310" s="849"/>
      <c r="P310" s="837"/>
      <c r="Q310" s="850"/>
    </row>
    <row r="311" spans="1:17" ht="14.4" customHeight="1" x14ac:dyDescent="0.3">
      <c r="A311" s="831" t="s">
        <v>553</v>
      </c>
      <c r="B311" s="832" t="s">
        <v>3941</v>
      </c>
      <c r="C311" s="832" t="s">
        <v>3753</v>
      </c>
      <c r="D311" s="832" t="s">
        <v>3802</v>
      </c>
      <c r="E311" s="832" t="s">
        <v>3804</v>
      </c>
      <c r="F311" s="849">
        <v>1</v>
      </c>
      <c r="G311" s="849">
        <v>679</v>
      </c>
      <c r="H311" s="849"/>
      <c r="I311" s="849">
        <v>679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553</v>
      </c>
      <c r="B312" s="832" t="s">
        <v>3941</v>
      </c>
      <c r="C312" s="832" t="s">
        <v>3753</v>
      </c>
      <c r="D312" s="832" t="s">
        <v>4313</v>
      </c>
      <c r="E312" s="832" t="s">
        <v>4314</v>
      </c>
      <c r="F312" s="849"/>
      <c r="G312" s="849"/>
      <c r="H312" s="849"/>
      <c r="I312" s="849"/>
      <c r="J312" s="849">
        <v>4</v>
      </c>
      <c r="K312" s="849">
        <v>6836</v>
      </c>
      <c r="L312" s="849">
        <v>1</v>
      </c>
      <c r="M312" s="849">
        <v>1709</v>
      </c>
      <c r="N312" s="849"/>
      <c r="O312" s="849"/>
      <c r="P312" s="837"/>
      <c r="Q312" s="850"/>
    </row>
    <row r="313" spans="1:17" ht="14.4" customHeight="1" x14ac:dyDescent="0.3">
      <c r="A313" s="831" t="s">
        <v>553</v>
      </c>
      <c r="B313" s="832" t="s">
        <v>3941</v>
      </c>
      <c r="C313" s="832" t="s">
        <v>3753</v>
      </c>
      <c r="D313" s="832" t="s">
        <v>3805</v>
      </c>
      <c r="E313" s="832" t="s">
        <v>3806</v>
      </c>
      <c r="F313" s="849"/>
      <c r="G313" s="849"/>
      <c r="H313" s="849"/>
      <c r="I313" s="849"/>
      <c r="J313" s="849">
        <v>3</v>
      </c>
      <c r="K313" s="849">
        <v>3084</v>
      </c>
      <c r="L313" s="849">
        <v>1</v>
      </c>
      <c r="M313" s="849">
        <v>1028</v>
      </c>
      <c r="N313" s="849"/>
      <c r="O313" s="849"/>
      <c r="P313" s="837"/>
      <c r="Q313" s="850"/>
    </row>
    <row r="314" spans="1:17" ht="14.4" customHeight="1" x14ac:dyDescent="0.3">
      <c r="A314" s="831" t="s">
        <v>553</v>
      </c>
      <c r="B314" s="832" t="s">
        <v>3941</v>
      </c>
      <c r="C314" s="832" t="s">
        <v>3753</v>
      </c>
      <c r="D314" s="832" t="s">
        <v>3805</v>
      </c>
      <c r="E314" s="832" t="s">
        <v>3807</v>
      </c>
      <c r="F314" s="849"/>
      <c r="G314" s="849"/>
      <c r="H314" s="849"/>
      <c r="I314" s="849"/>
      <c r="J314" s="849">
        <v>1</v>
      </c>
      <c r="K314" s="849">
        <v>1028</v>
      </c>
      <c r="L314" s="849">
        <v>1</v>
      </c>
      <c r="M314" s="849">
        <v>1028</v>
      </c>
      <c r="N314" s="849"/>
      <c r="O314" s="849"/>
      <c r="P314" s="837"/>
      <c r="Q314" s="850"/>
    </row>
    <row r="315" spans="1:17" ht="14.4" customHeight="1" x14ac:dyDescent="0.3">
      <c r="A315" s="831" t="s">
        <v>553</v>
      </c>
      <c r="B315" s="832" t="s">
        <v>3941</v>
      </c>
      <c r="C315" s="832" t="s">
        <v>3753</v>
      </c>
      <c r="D315" s="832" t="s">
        <v>4315</v>
      </c>
      <c r="E315" s="832" t="s">
        <v>4316</v>
      </c>
      <c r="F315" s="849"/>
      <c r="G315" s="849"/>
      <c r="H315" s="849"/>
      <c r="I315" s="849"/>
      <c r="J315" s="849">
        <v>1</v>
      </c>
      <c r="K315" s="849">
        <v>837</v>
      </c>
      <c r="L315" s="849">
        <v>1</v>
      </c>
      <c r="M315" s="849">
        <v>837</v>
      </c>
      <c r="N315" s="849"/>
      <c r="O315" s="849"/>
      <c r="P315" s="837"/>
      <c r="Q315" s="850"/>
    </row>
    <row r="316" spans="1:17" ht="14.4" customHeight="1" x14ac:dyDescent="0.3">
      <c r="A316" s="831" t="s">
        <v>553</v>
      </c>
      <c r="B316" s="832" t="s">
        <v>3941</v>
      </c>
      <c r="C316" s="832" t="s">
        <v>3753</v>
      </c>
      <c r="D316" s="832" t="s">
        <v>4317</v>
      </c>
      <c r="E316" s="832" t="s">
        <v>4318</v>
      </c>
      <c r="F316" s="849">
        <v>0</v>
      </c>
      <c r="G316" s="849">
        <v>0</v>
      </c>
      <c r="H316" s="849"/>
      <c r="I316" s="849"/>
      <c r="J316" s="849">
        <v>0</v>
      </c>
      <c r="K316" s="849">
        <v>0</v>
      </c>
      <c r="L316" s="849"/>
      <c r="M316" s="849"/>
      <c r="N316" s="849">
        <v>0</v>
      </c>
      <c r="O316" s="849">
        <v>0</v>
      </c>
      <c r="P316" s="837"/>
      <c r="Q316" s="850"/>
    </row>
    <row r="317" spans="1:17" ht="14.4" customHeight="1" x14ac:dyDescent="0.3">
      <c r="A317" s="831" t="s">
        <v>553</v>
      </c>
      <c r="B317" s="832" t="s">
        <v>3941</v>
      </c>
      <c r="C317" s="832" t="s">
        <v>3753</v>
      </c>
      <c r="D317" s="832" t="s">
        <v>4319</v>
      </c>
      <c r="E317" s="832" t="s">
        <v>4320</v>
      </c>
      <c r="F317" s="849">
        <v>364</v>
      </c>
      <c r="G317" s="849">
        <v>0</v>
      </c>
      <c r="H317" s="849"/>
      <c r="I317" s="849">
        <v>0</v>
      </c>
      <c r="J317" s="849">
        <v>466</v>
      </c>
      <c r="K317" s="849">
        <v>0</v>
      </c>
      <c r="L317" s="849"/>
      <c r="M317" s="849">
        <v>0</v>
      </c>
      <c r="N317" s="849">
        <v>370</v>
      </c>
      <c r="O317" s="849">
        <v>0</v>
      </c>
      <c r="P317" s="837"/>
      <c r="Q317" s="850">
        <v>0</v>
      </c>
    </row>
    <row r="318" spans="1:17" ht="14.4" customHeight="1" x14ac:dyDescent="0.3">
      <c r="A318" s="831" t="s">
        <v>553</v>
      </c>
      <c r="B318" s="832" t="s">
        <v>3941</v>
      </c>
      <c r="C318" s="832" t="s">
        <v>3753</v>
      </c>
      <c r="D318" s="832" t="s">
        <v>4319</v>
      </c>
      <c r="E318" s="832" t="s">
        <v>4321</v>
      </c>
      <c r="F318" s="849">
        <v>620</v>
      </c>
      <c r="G318" s="849">
        <v>0</v>
      </c>
      <c r="H318" s="849"/>
      <c r="I318" s="849">
        <v>0</v>
      </c>
      <c r="J318" s="849">
        <v>457</v>
      </c>
      <c r="K318" s="849">
        <v>0</v>
      </c>
      <c r="L318" s="849"/>
      <c r="M318" s="849">
        <v>0</v>
      </c>
      <c r="N318" s="849">
        <v>484</v>
      </c>
      <c r="O318" s="849">
        <v>0</v>
      </c>
      <c r="P318" s="837"/>
      <c r="Q318" s="850">
        <v>0</v>
      </c>
    </row>
    <row r="319" spans="1:17" ht="14.4" customHeight="1" x14ac:dyDescent="0.3">
      <c r="A319" s="831" t="s">
        <v>553</v>
      </c>
      <c r="B319" s="832" t="s">
        <v>3941</v>
      </c>
      <c r="C319" s="832" t="s">
        <v>3753</v>
      </c>
      <c r="D319" s="832" t="s">
        <v>4322</v>
      </c>
      <c r="E319" s="832" t="s">
        <v>4323</v>
      </c>
      <c r="F319" s="849"/>
      <c r="G319" s="849"/>
      <c r="H319" s="849"/>
      <c r="I319" s="849"/>
      <c r="J319" s="849">
        <v>2</v>
      </c>
      <c r="K319" s="849">
        <v>0</v>
      </c>
      <c r="L319" s="849"/>
      <c r="M319" s="849">
        <v>0</v>
      </c>
      <c r="N319" s="849">
        <v>2</v>
      </c>
      <c r="O319" s="849">
        <v>0</v>
      </c>
      <c r="P319" s="837"/>
      <c r="Q319" s="850">
        <v>0</v>
      </c>
    </row>
    <row r="320" spans="1:17" ht="14.4" customHeight="1" x14ac:dyDescent="0.3">
      <c r="A320" s="831" t="s">
        <v>553</v>
      </c>
      <c r="B320" s="832" t="s">
        <v>3941</v>
      </c>
      <c r="C320" s="832" t="s">
        <v>3753</v>
      </c>
      <c r="D320" s="832" t="s">
        <v>4324</v>
      </c>
      <c r="E320" s="832" t="s">
        <v>4325</v>
      </c>
      <c r="F320" s="849">
        <v>2</v>
      </c>
      <c r="G320" s="849">
        <v>0</v>
      </c>
      <c r="H320" s="849"/>
      <c r="I320" s="849">
        <v>0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553</v>
      </c>
      <c r="B321" s="832" t="s">
        <v>3941</v>
      </c>
      <c r="C321" s="832" t="s">
        <v>3753</v>
      </c>
      <c r="D321" s="832" t="s">
        <v>4324</v>
      </c>
      <c r="E321" s="832" t="s">
        <v>4326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0</v>
      </c>
      <c r="P321" s="837"/>
      <c r="Q321" s="850">
        <v>0</v>
      </c>
    </row>
    <row r="322" spans="1:17" ht="14.4" customHeight="1" x14ac:dyDescent="0.3">
      <c r="A322" s="831" t="s">
        <v>553</v>
      </c>
      <c r="B322" s="832" t="s">
        <v>3941</v>
      </c>
      <c r="C322" s="832" t="s">
        <v>3753</v>
      </c>
      <c r="D322" s="832" t="s">
        <v>4327</v>
      </c>
      <c r="E322" s="832" t="s">
        <v>4328</v>
      </c>
      <c r="F322" s="849"/>
      <c r="G322" s="849"/>
      <c r="H322" s="849"/>
      <c r="I322" s="849"/>
      <c r="J322" s="849">
        <v>1</v>
      </c>
      <c r="K322" s="849">
        <v>0</v>
      </c>
      <c r="L322" s="849"/>
      <c r="M322" s="849">
        <v>0</v>
      </c>
      <c r="N322" s="849">
        <v>2</v>
      </c>
      <c r="O322" s="849">
        <v>0</v>
      </c>
      <c r="P322" s="837"/>
      <c r="Q322" s="850">
        <v>0</v>
      </c>
    </row>
    <row r="323" spans="1:17" ht="14.4" customHeight="1" x14ac:dyDescent="0.3">
      <c r="A323" s="831" t="s">
        <v>553</v>
      </c>
      <c r="B323" s="832" t="s">
        <v>3941</v>
      </c>
      <c r="C323" s="832" t="s">
        <v>3753</v>
      </c>
      <c r="D323" s="832" t="s">
        <v>4327</v>
      </c>
      <c r="E323" s="832" t="s">
        <v>4329</v>
      </c>
      <c r="F323" s="849"/>
      <c r="G323" s="849"/>
      <c r="H323" s="849"/>
      <c r="I323" s="849"/>
      <c r="J323" s="849"/>
      <c r="K323" s="849"/>
      <c r="L323" s="849"/>
      <c r="M323" s="849"/>
      <c r="N323" s="849">
        <v>2</v>
      </c>
      <c r="O323" s="849">
        <v>0</v>
      </c>
      <c r="P323" s="837"/>
      <c r="Q323" s="850">
        <v>0</v>
      </c>
    </row>
    <row r="324" spans="1:17" ht="14.4" customHeight="1" x14ac:dyDescent="0.3">
      <c r="A324" s="831" t="s">
        <v>553</v>
      </c>
      <c r="B324" s="832" t="s">
        <v>3941</v>
      </c>
      <c r="C324" s="832" t="s">
        <v>3753</v>
      </c>
      <c r="D324" s="832" t="s">
        <v>4330</v>
      </c>
      <c r="E324" s="832" t="s">
        <v>4331</v>
      </c>
      <c r="F324" s="849">
        <v>3</v>
      </c>
      <c r="G324" s="849">
        <v>0</v>
      </c>
      <c r="H324" s="849"/>
      <c r="I324" s="849">
        <v>0</v>
      </c>
      <c r="J324" s="849">
        <v>1</v>
      </c>
      <c r="K324" s="849">
        <v>0</v>
      </c>
      <c r="L324" s="849"/>
      <c r="M324" s="849">
        <v>0</v>
      </c>
      <c r="N324" s="849"/>
      <c r="O324" s="849"/>
      <c r="P324" s="837"/>
      <c r="Q324" s="850"/>
    </row>
    <row r="325" spans="1:17" ht="14.4" customHeight="1" x14ac:dyDescent="0.3">
      <c r="A325" s="831" t="s">
        <v>553</v>
      </c>
      <c r="B325" s="832" t="s">
        <v>3941</v>
      </c>
      <c r="C325" s="832" t="s">
        <v>3753</v>
      </c>
      <c r="D325" s="832" t="s">
        <v>4332</v>
      </c>
      <c r="E325" s="832" t="s">
        <v>4333</v>
      </c>
      <c r="F325" s="849">
        <v>1</v>
      </c>
      <c r="G325" s="849">
        <v>0</v>
      </c>
      <c r="H325" s="849"/>
      <c r="I325" s="849">
        <v>0</v>
      </c>
      <c r="J325" s="849"/>
      <c r="K325" s="849"/>
      <c r="L325" s="849"/>
      <c r="M325" s="849"/>
      <c r="N325" s="849">
        <v>1</v>
      </c>
      <c r="O325" s="849">
        <v>0</v>
      </c>
      <c r="P325" s="837"/>
      <c r="Q325" s="850">
        <v>0</v>
      </c>
    </row>
    <row r="326" spans="1:17" ht="14.4" customHeight="1" x14ac:dyDescent="0.3">
      <c r="A326" s="831" t="s">
        <v>553</v>
      </c>
      <c r="B326" s="832" t="s">
        <v>3941</v>
      </c>
      <c r="C326" s="832" t="s">
        <v>3753</v>
      </c>
      <c r="D326" s="832" t="s">
        <v>4334</v>
      </c>
      <c r="E326" s="832" t="s">
        <v>4335</v>
      </c>
      <c r="F326" s="849"/>
      <c r="G326" s="849"/>
      <c r="H326" s="849"/>
      <c r="I326" s="849"/>
      <c r="J326" s="849">
        <v>2</v>
      </c>
      <c r="K326" s="849">
        <v>0</v>
      </c>
      <c r="L326" s="849"/>
      <c r="M326" s="849">
        <v>0</v>
      </c>
      <c r="N326" s="849">
        <v>1</v>
      </c>
      <c r="O326" s="849">
        <v>0</v>
      </c>
      <c r="P326" s="837"/>
      <c r="Q326" s="850">
        <v>0</v>
      </c>
    </row>
    <row r="327" spans="1:17" ht="14.4" customHeight="1" x14ac:dyDescent="0.3">
      <c r="A327" s="831" t="s">
        <v>553</v>
      </c>
      <c r="B327" s="832" t="s">
        <v>3941</v>
      </c>
      <c r="C327" s="832" t="s">
        <v>3753</v>
      </c>
      <c r="D327" s="832" t="s">
        <v>4336</v>
      </c>
      <c r="E327" s="832" t="s">
        <v>4337</v>
      </c>
      <c r="F327" s="849">
        <v>2</v>
      </c>
      <c r="G327" s="849">
        <v>0</v>
      </c>
      <c r="H327" s="849"/>
      <c r="I327" s="849">
        <v>0</v>
      </c>
      <c r="J327" s="849">
        <v>1</v>
      </c>
      <c r="K327" s="849">
        <v>0</v>
      </c>
      <c r="L327" s="849"/>
      <c r="M327" s="849">
        <v>0</v>
      </c>
      <c r="N327" s="849">
        <v>3</v>
      </c>
      <c r="O327" s="849">
        <v>0</v>
      </c>
      <c r="P327" s="837"/>
      <c r="Q327" s="850">
        <v>0</v>
      </c>
    </row>
    <row r="328" spans="1:17" ht="14.4" customHeight="1" x14ac:dyDescent="0.3">
      <c r="A328" s="831" t="s">
        <v>553</v>
      </c>
      <c r="B328" s="832" t="s">
        <v>3941</v>
      </c>
      <c r="C328" s="832" t="s">
        <v>3753</v>
      </c>
      <c r="D328" s="832" t="s">
        <v>4338</v>
      </c>
      <c r="E328" s="832" t="s">
        <v>4339</v>
      </c>
      <c r="F328" s="849"/>
      <c r="G328" s="849"/>
      <c r="H328" s="849"/>
      <c r="I328" s="849"/>
      <c r="J328" s="849">
        <v>1</v>
      </c>
      <c r="K328" s="849">
        <v>0</v>
      </c>
      <c r="L328" s="849"/>
      <c r="M328" s="849">
        <v>0</v>
      </c>
      <c r="N328" s="849"/>
      <c r="O328" s="849"/>
      <c r="P328" s="837"/>
      <c r="Q328" s="850"/>
    </row>
    <row r="329" spans="1:17" ht="14.4" customHeight="1" x14ac:dyDescent="0.3">
      <c r="A329" s="831" t="s">
        <v>553</v>
      </c>
      <c r="B329" s="832" t="s">
        <v>3941</v>
      </c>
      <c r="C329" s="832" t="s">
        <v>3753</v>
      </c>
      <c r="D329" s="832" t="s">
        <v>4338</v>
      </c>
      <c r="E329" s="832" t="s">
        <v>4340</v>
      </c>
      <c r="F329" s="849"/>
      <c r="G329" s="849"/>
      <c r="H329" s="849"/>
      <c r="I329" s="849"/>
      <c r="J329" s="849">
        <v>1</v>
      </c>
      <c r="K329" s="849">
        <v>0</v>
      </c>
      <c r="L329" s="849"/>
      <c r="M329" s="849">
        <v>0</v>
      </c>
      <c r="N329" s="849">
        <v>1</v>
      </c>
      <c r="O329" s="849">
        <v>0</v>
      </c>
      <c r="P329" s="837"/>
      <c r="Q329" s="850">
        <v>0</v>
      </c>
    </row>
    <row r="330" spans="1:17" ht="14.4" customHeight="1" x14ac:dyDescent="0.3">
      <c r="A330" s="831" t="s">
        <v>553</v>
      </c>
      <c r="B330" s="832" t="s">
        <v>3941</v>
      </c>
      <c r="C330" s="832" t="s">
        <v>3753</v>
      </c>
      <c r="D330" s="832" t="s">
        <v>4341</v>
      </c>
      <c r="E330" s="832" t="s">
        <v>4342</v>
      </c>
      <c r="F330" s="849">
        <v>1</v>
      </c>
      <c r="G330" s="849">
        <v>0</v>
      </c>
      <c r="H330" s="849"/>
      <c r="I330" s="849">
        <v>0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553</v>
      </c>
      <c r="B331" s="832" t="s">
        <v>3941</v>
      </c>
      <c r="C331" s="832" t="s">
        <v>3753</v>
      </c>
      <c r="D331" s="832" t="s">
        <v>4343</v>
      </c>
      <c r="E331" s="832" t="s">
        <v>4344</v>
      </c>
      <c r="F331" s="849"/>
      <c r="G331" s="849"/>
      <c r="H331" s="849"/>
      <c r="I331" s="849"/>
      <c r="J331" s="849">
        <v>1</v>
      </c>
      <c r="K331" s="849">
        <v>0</v>
      </c>
      <c r="L331" s="849"/>
      <c r="M331" s="849">
        <v>0</v>
      </c>
      <c r="N331" s="849"/>
      <c r="O331" s="849"/>
      <c r="P331" s="837"/>
      <c r="Q331" s="850"/>
    </row>
    <row r="332" spans="1:17" ht="14.4" customHeight="1" x14ac:dyDescent="0.3">
      <c r="A332" s="831" t="s">
        <v>553</v>
      </c>
      <c r="B332" s="832" t="s">
        <v>3941</v>
      </c>
      <c r="C332" s="832" t="s">
        <v>3753</v>
      </c>
      <c r="D332" s="832" t="s">
        <v>4343</v>
      </c>
      <c r="E332" s="832" t="s">
        <v>4345</v>
      </c>
      <c r="F332" s="849">
        <v>2</v>
      </c>
      <c r="G332" s="849">
        <v>0</v>
      </c>
      <c r="H332" s="849"/>
      <c r="I332" s="849">
        <v>0</v>
      </c>
      <c r="J332" s="849">
        <v>1</v>
      </c>
      <c r="K332" s="849">
        <v>0</v>
      </c>
      <c r="L332" s="849"/>
      <c r="M332" s="849">
        <v>0</v>
      </c>
      <c r="N332" s="849">
        <v>1</v>
      </c>
      <c r="O332" s="849">
        <v>0</v>
      </c>
      <c r="P332" s="837"/>
      <c r="Q332" s="850">
        <v>0</v>
      </c>
    </row>
    <row r="333" spans="1:17" ht="14.4" customHeight="1" x14ac:dyDescent="0.3">
      <c r="A333" s="831" t="s">
        <v>553</v>
      </c>
      <c r="B333" s="832" t="s">
        <v>3941</v>
      </c>
      <c r="C333" s="832" t="s">
        <v>3753</v>
      </c>
      <c r="D333" s="832" t="s">
        <v>4346</v>
      </c>
      <c r="E333" s="832" t="s">
        <v>4347</v>
      </c>
      <c r="F333" s="849">
        <v>2</v>
      </c>
      <c r="G333" s="849">
        <v>1536</v>
      </c>
      <c r="H333" s="849"/>
      <c r="I333" s="849">
        <v>768</v>
      </c>
      <c r="J333" s="849"/>
      <c r="K333" s="849"/>
      <c r="L333" s="849"/>
      <c r="M333" s="849"/>
      <c r="N333" s="849">
        <v>1</v>
      </c>
      <c r="O333" s="849">
        <v>770</v>
      </c>
      <c r="P333" s="837"/>
      <c r="Q333" s="850">
        <v>770</v>
      </c>
    </row>
    <row r="334" spans="1:17" ht="14.4" customHeight="1" x14ac:dyDescent="0.3">
      <c r="A334" s="831" t="s">
        <v>553</v>
      </c>
      <c r="B334" s="832" t="s">
        <v>3941</v>
      </c>
      <c r="C334" s="832" t="s">
        <v>3753</v>
      </c>
      <c r="D334" s="832" t="s">
        <v>4348</v>
      </c>
      <c r="E334" s="832" t="s">
        <v>4349</v>
      </c>
      <c r="F334" s="849">
        <v>18</v>
      </c>
      <c r="G334" s="849">
        <v>63810</v>
      </c>
      <c r="H334" s="849">
        <v>1.1243656611220749</v>
      </c>
      <c r="I334" s="849">
        <v>3545</v>
      </c>
      <c r="J334" s="849">
        <v>16</v>
      </c>
      <c r="K334" s="849">
        <v>56752</v>
      </c>
      <c r="L334" s="849">
        <v>1</v>
      </c>
      <c r="M334" s="849">
        <v>3547</v>
      </c>
      <c r="N334" s="849">
        <v>25</v>
      </c>
      <c r="O334" s="849">
        <v>88825</v>
      </c>
      <c r="P334" s="837">
        <v>1.5651430786580209</v>
      </c>
      <c r="Q334" s="850">
        <v>3553</v>
      </c>
    </row>
    <row r="335" spans="1:17" ht="14.4" customHeight="1" x14ac:dyDescent="0.3">
      <c r="A335" s="831" t="s">
        <v>553</v>
      </c>
      <c r="B335" s="832" t="s">
        <v>3941</v>
      </c>
      <c r="C335" s="832" t="s">
        <v>3753</v>
      </c>
      <c r="D335" s="832" t="s">
        <v>4348</v>
      </c>
      <c r="E335" s="832" t="s">
        <v>4350</v>
      </c>
      <c r="F335" s="849">
        <v>40</v>
      </c>
      <c r="G335" s="849">
        <v>141800</v>
      </c>
      <c r="H335" s="849">
        <v>1.9036878918468993</v>
      </c>
      <c r="I335" s="849">
        <v>3545</v>
      </c>
      <c r="J335" s="849">
        <v>21</v>
      </c>
      <c r="K335" s="849">
        <v>74487</v>
      </c>
      <c r="L335" s="849">
        <v>1</v>
      </c>
      <c r="M335" s="849">
        <v>3547</v>
      </c>
      <c r="N335" s="849">
        <v>31</v>
      </c>
      <c r="O335" s="849">
        <v>110143</v>
      </c>
      <c r="P335" s="837">
        <v>1.4786875562178636</v>
      </c>
      <c r="Q335" s="850">
        <v>3553</v>
      </c>
    </row>
    <row r="336" spans="1:17" ht="14.4" customHeight="1" x14ac:dyDescent="0.3">
      <c r="A336" s="831" t="s">
        <v>553</v>
      </c>
      <c r="B336" s="832" t="s">
        <v>3941</v>
      </c>
      <c r="C336" s="832" t="s">
        <v>3753</v>
      </c>
      <c r="D336" s="832" t="s">
        <v>4351</v>
      </c>
      <c r="E336" s="832" t="s">
        <v>4352</v>
      </c>
      <c r="F336" s="849"/>
      <c r="G336" s="849"/>
      <c r="H336" s="849"/>
      <c r="I336" s="849"/>
      <c r="J336" s="849"/>
      <c r="K336" s="849"/>
      <c r="L336" s="849"/>
      <c r="M336" s="849"/>
      <c r="N336" s="849">
        <v>41</v>
      </c>
      <c r="O336" s="849">
        <v>38091</v>
      </c>
      <c r="P336" s="837"/>
      <c r="Q336" s="850">
        <v>929.04878048780483</v>
      </c>
    </row>
    <row r="337" spans="1:17" ht="14.4" customHeight="1" x14ac:dyDescent="0.3">
      <c r="A337" s="831" t="s">
        <v>553</v>
      </c>
      <c r="B337" s="832" t="s">
        <v>3941</v>
      </c>
      <c r="C337" s="832" t="s">
        <v>3753</v>
      </c>
      <c r="D337" s="832" t="s">
        <v>4351</v>
      </c>
      <c r="E337" s="832" t="s">
        <v>4353</v>
      </c>
      <c r="F337" s="849">
        <v>2384</v>
      </c>
      <c r="G337" s="849">
        <v>2533425</v>
      </c>
      <c r="H337" s="849">
        <v>1.0118518175329736</v>
      </c>
      <c r="I337" s="849">
        <v>1062.6782718120805</v>
      </c>
      <c r="J337" s="849">
        <v>2374</v>
      </c>
      <c r="K337" s="849">
        <v>2503751</v>
      </c>
      <c r="L337" s="849">
        <v>1</v>
      </c>
      <c r="M337" s="849">
        <v>1054.6550126368998</v>
      </c>
      <c r="N337" s="849">
        <v>2302</v>
      </c>
      <c r="O337" s="849">
        <v>2434283</v>
      </c>
      <c r="P337" s="837">
        <v>0.97225442945404716</v>
      </c>
      <c r="Q337" s="850">
        <v>1057.4643788010426</v>
      </c>
    </row>
    <row r="338" spans="1:17" ht="14.4" customHeight="1" x14ac:dyDescent="0.3">
      <c r="A338" s="831" t="s">
        <v>553</v>
      </c>
      <c r="B338" s="832" t="s">
        <v>3941</v>
      </c>
      <c r="C338" s="832" t="s">
        <v>3753</v>
      </c>
      <c r="D338" s="832" t="s">
        <v>4354</v>
      </c>
      <c r="E338" s="832" t="s">
        <v>4355</v>
      </c>
      <c r="F338" s="849"/>
      <c r="G338" s="849"/>
      <c r="H338" s="849"/>
      <c r="I338" s="849"/>
      <c r="J338" s="849">
        <v>2</v>
      </c>
      <c r="K338" s="849">
        <v>7384</v>
      </c>
      <c r="L338" s="849">
        <v>1</v>
      </c>
      <c r="M338" s="849">
        <v>3692</v>
      </c>
      <c r="N338" s="849"/>
      <c r="O338" s="849"/>
      <c r="P338" s="837"/>
      <c r="Q338" s="850"/>
    </row>
    <row r="339" spans="1:17" ht="14.4" customHeight="1" x14ac:dyDescent="0.3">
      <c r="A339" s="831" t="s">
        <v>553</v>
      </c>
      <c r="B339" s="832" t="s">
        <v>3941</v>
      </c>
      <c r="C339" s="832" t="s">
        <v>3753</v>
      </c>
      <c r="D339" s="832" t="s">
        <v>4354</v>
      </c>
      <c r="E339" s="832" t="s">
        <v>4356</v>
      </c>
      <c r="F339" s="849">
        <v>1</v>
      </c>
      <c r="G339" s="849">
        <v>3690</v>
      </c>
      <c r="H339" s="849">
        <v>0.99945828819068261</v>
      </c>
      <c r="I339" s="849">
        <v>3690</v>
      </c>
      <c r="J339" s="849">
        <v>1</v>
      </c>
      <c r="K339" s="849">
        <v>3692</v>
      </c>
      <c r="L339" s="849">
        <v>1</v>
      </c>
      <c r="M339" s="849">
        <v>3692</v>
      </c>
      <c r="N339" s="849">
        <v>1</v>
      </c>
      <c r="O339" s="849">
        <v>3698</v>
      </c>
      <c r="P339" s="837">
        <v>1.0016251354279524</v>
      </c>
      <c r="Q339" s="850">
        <v>3698</v>
      </c>
    </row>
    <row r="340" spans="1:17" ht="14.4" customHeight="1" x14ac:dyDescent="0.3">
      <c r="A340" s="831" t="s">
        <v>553</v>
      </c>
      <c r="B340" s="832" t="s">
        <v>3941</v>
      </c>
      <c r="C340" s="832" t="s">
        <v>3753</v>
      </c>
      <c r="D340" s="832" t="s">
        <v>4357</v>
      </c>
      <c r="E340" s="832" t="s">
        <v>4358</v>
      </c>
      <c r="F340" s="849">
        <v>21</v>
      </c>
      <c r="G340" s="849">
        <v>59010</v>
      </c>
      <c r="H340" s="849">
        <v>1.7493774457488438</v>
      </c>
      <c r="I340" s="849">
        <v>2810</v>
      </c>
      <c r="J340" s="849">
        <v>12</v>
      </c>
      <c r="K340" s="849">
        <v>33732</v>
      </c>
      <c r="L340" s="849">
        <v>1</v>
      </c>
      <c r="M340" s="849">
        <v>2811</v>
      </c>
      <c r="N340" s="849">
        <v>22</v>
      </c>
      <c r="O340" s="849">
        <v>61908</v>
      </c>
      <c r="P340" s="837">
        <v>1.8352899324083956</v>
      </c>
      <c r="Q340" s="850">
        <v>2814</v>
      </c>
    </row>
    <row r="341" spans="1:17" ht="14.4" customHeight="1" x14ac:dyDescent="0.3">
      <c r="A341" s="831" t="s">
        <v>553</v>
      </c>
      <c r="B341" s="832" t="s">
        <v>3941</v>
      </c>
      <c r="C341" s="832" t="s">
        <v>3753</v>
      </c>
      <c r="D341" s="832" t="s">
        <v>4357</v>
      </c>
      <c r="E341" s="832" t="s">
        <v>4359</v>
      </c>
      <c r="F341" s="849">
        <v>7</v>
      </c>
      <c r="G341" s="849">
        <v>19670</v>
      </c>
      <c r="H341" s="849">
        <v>0.99964425471362506</v>
      </c>
      <c r="I341" s="849">
        <v>2810</v>
      </c>
      <c r="J341" s="849">
        <v>7</v>
      </c>
      <c r="K341" s="849">
        <v>19677</v>
      </c>
      <c r="L341" s="849">
        <v>1</v>
      </c>
      <c r="M341" s="849">
        <v>2811</v>
      </c>
      <c r="N341" s="849">
        <v>3</v>
      </c>
      <c r="O341" s="849">
        <v>8442</v>
      </c>
      <c r="P341" s="837">
        <v>0.42902881536819637</v>
      </c>
      <c r="Q341" s="850">
        <v>2814</v>
      </c>
    </row>
    <row r="342" spans="1:17" ht="14.4" customHeight="1" x14ac:dyDescent="0.3">
      <c r="A342" s="831" t="s">
        <v>553</v>
      </c>
      <c r="B342" s="832" t="s">
        <v>3941</v>
      </c>
      <c r="C342" s="832" t="s">
        <v>3753</v>
      </c>
      <c r="D342" s="832" t="s">
        <v>4360</v>
      </c>
      <c r="E342" s="832" t="s">
        <v>4361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689</v>
      </c>
      <c r="P342" s="837"/>
      <c r="Q342" s="850">
        <v>689</v>
      </c>
    </row>
    <row r="343" spans="1:17" ht="14.4" customHeight="1" x14ac:dyDescent="0.3">
      <c r="A343" s="831" t="s">
        <v>553</v>
      </c>
      <c r="B343" s="832" t="s">
        <v>3941</v>
      </c>
      <c r="C343" s="832" t="s">
        <v>3753</v>
      </c>
      <c r="D343" s="832" t="s">
        <v>4362</v>
      </c>
      <c r="E343" s="832" t="s">
        <v>4363</v>
      </c>
      <c r="F343" s="849">
        <v>1</v>
      </c>
      <c r="G343" s="849">
        <v>0</v>
      </c>
      <c r="H343" s="849"/>
      <c r="I343" s="849">
        <v>0</v>
      </c>
      <c r="J343" s="849">
        <v>11</v>
      </c>
      <c r="K343" s="849">
        <v>0</v>
      </c>
      <c r="L343" s="849"/>
      <c r="M343" s="849">
        <v>0</v>
      </c>
      <c r="N343" s="849">
        <v>4</v>
      </c>
      <c r="O343" s="849">
        <v>0</v>
      </c>
      <c r="P343" s="837"/>
      <c r="Q343" s="850">
        <v>0</v>
      </c>
    </row>
    <row r="344" spans="1:17" ht="14.4" customHeight="1" x14ac:dyDescent="0.3">
      <c r="A344" s="831" t="s">
        <v>553</v>
      </c>
      <c r="B344" s="832" t="s">
        <v>3941</v>
      </c>
      <c r="C344" s="832" t="s">
        <v>3753</v>
      </c>
      <c r="D344" s="832" t="s">
        <v>4362</v>
      </c>
      <c r="E344" s="832" t="s">
        <v>4364</v>
      </c>
      <c r="F344" s="849">
        <v>15</v>
      </c>
      <c r="G344" s="849">
        <v>0</v>
      </c>
      <c r="H344" s="849"/>
      <c r="I344" s="849">
        <v>0</v>
      </c>
      <c r="J344" s="849">
        <v>5</v>
      </c>
      <c r="K344" s="849">
        <v>0</v>
      </c>
      <c r="L344" s="849"/>
      <c r="M344" s="849">
        <v>0</v>
      </c>
      <c r="N344" s="849"/>
      <c r="O344" s="849"/>
      <c r="P344" s="837"/>
      <c r="Q344" s="850"/>
    </row>
    <row r="345" spans="1:17" ht="14.4" customHeight="1" x14ac:dyDescent="0.3">
      <c r="A345" s="831" t="s">
        <v>553</v>
      </c>
      <c r="B345" s="832" t="s">
        <v>3941</v>
      </c>
      <c r="C345" s="832" t="s">
        <v>3753</v>
      </c>
      <c r="D345" s="832" t="s">
        <v>4365</v>
      </c>
      <c r="E345" s="832" t="s">
        <v>4366</v>
      </c>
      <c r="F345" s="849">
        <v>3</v>
      </c>
      <c r="G345" s="849">
        <v>2097</v>
      </c>
      <c r="H345" s="849">
        <v>1.4978571428571428</v>
      </c>
      <c r="I345" s="849">
        <v>699</v>
      </c>
      <c r="J345" s="849">
        <v>2</v>
      </c>
      <c r="K345" s="849">
        <v>1400</v>
      </c>
      <c r="L345" s="849">
        <v>1</v>
      </c>
      <c r="M345" s="849">
        <v>700</v>
      </c>
      <c r="N345" s="849">
        <v>5</v>
      </c>
      <c r="O345" s="849">
        <v>3505</v>
      </c>
      <c r="P345" s="837">
        <v>2.5035714285714286</v>
      </c>
      <c r="Q345" s="850">
        <v>701</v>
      </c>
    </row>
    <row r="346" spans="1:17" ht="14.4" customHeight="1" x14ac:dyDescent="0.3">
      <c r="A346" s="831" t="s">
        <v>553</v>
      </c>
      <c r="B346" s="832" t="s">
        <v>3941</v>
      </c>
      <c r="C346" s="832" t="s">
        <v>3753</v>
      </c>
      <c r="D346" s="832" t="s">
        <v>4365</v>
      </c>
      <c r="E346" s="832" t="s">
        <v>4367</v>
      </c>
      <c r="F346" s="849">
        <v>4</v>
      </c>
      <c r="G346" s="849">
        <v>2796</v>
      </c>
      <c r="H346" s="849">
        <v>1.9971428571428571</v>
      </c>
      <c r="I346" s="849">
        <v>699</v>
      </c>
      <c r="J346" s="849">
        <v>2</v>
      </c>
      <c r="K346" s="849">
        <v>1400</v>
      </c>
      <c r="L346" s="849">
        <v>1</v>
      </c>
      <c r="M346" s="849">
        <v>700</v>
      </c>
      <c r="N346" s="849">
        <v>4</v>
      </c>
      <c r="O346" s="849">
        <v>2804</v>
      </c>
      <c r="P346" s="837">
        <v>2.0028571428571427</v>
      </c>
      <c r="Q346" s="850">
        <v>701</v>
      </c>
    </row>
    <row r="347" spans="1:17" ht="14.4" customHeight="1" x14ac:dyDescent="0.3">
      <c r="A347" s="831" t="s">
        <v>553</v>
      </c>
      <c r="B347" s="832" t="s">
        <v>3941</v>
      </c>
      <c r="C347" s="832" t="s">
        <v>3753</v>
      </c>
      <c r="D347" s="832" t="s">
        <v>4368</v>
      </c>
      <c r="E347" s="832" t="s">
        <v>4369</v>
      </c>
      <c r="F347" s="849"/>
      <c r="G347" s="849"/>
      <c r="H347" s="849"/>
      <c r="I347" s="849"/>
      <c r="J347" s="849">
        <v>1</v>
      </c>
      <c r="K347" s="849">
        <v>6288</v>
      </c>
      <c r="L347" s="849">
        <v>1</v>
      </c>
      <c r="M347" s="849">
        <v>6288</v>
      </c>
      <c r="N347" s="849">
        <v>6</v>
      </c>
      <c r="O347" s="849">
        <v>37776</v>
      </c>
      <c r="P347" s="837">
        <v>6.0076335877862599</v>
      </c>
      <c r="Q347" s="850">
        <v>6296</v>
      </c>
    </row>
    <row r="348" spans="1:17" ht="14.4" customHeight="1" x14ac:dyDescent="0.3">
      <c r="A348" s="831" t="s">
        <v>553</v>
      </c>
      <c r="B348" s="832" t="s">
        <v>3941</v>
      </c>
      <c r="C348" s="832" t="s">
        <v>3753</v>
      </c>
      <c r="D348" s="832" t="s">
        <v>4368</v>
      </c>
      <c r="E348" s="832" t="s">
        <v>4370</v>
      </c>
      <c r="F348" s="849">
        <v>8</v>
      </c>
      <c r="G348" s="849">
        <v>50280</v>
      </c>
      <c r="H348" s="849">
        <v>0.36346287300485774</v>
      </c>
      <c r="I348" s="849">
        <v>6285</v>
      </c>
      <c r="J348" s="849">
        <v>22</v>
      </c>
      <c r="K348" s="849">
        <v>138336</v>
      </c>
      <c r="L348" s="849">
        <v>1</v>
      </c>
      <c r="M348" s="849">
        <v>6288</v>
      </c>
      <c r="N348" s="849">
        <v>7</v>
      </c>
      <c r="O348" s="849">
        <v>44072</v>
      </c>
      <c r="P348" s="837">
        <v>0.31858662965533197</v>
      </c>
      <c r="Q348" s="850">
        <v>6296</v>
      </c>
    </row>
    <row r="349" spans="1:17" ht="14.4" customHeight="1" x14ac:dyDescent="0.3">
      <c r="A349" s="831" t="s">
        <v>553</v>
      </c>
      <c r="B349" s="832" t="s">
        <v>3941</v>
      </c>
      <c r="C349" s="832" t="s">
        <v>3753</v>
      </c>
      <c r="D349" s="832" t="s">
        <v>4371</v>
      </c>
      <c r="E349" s="832" t="s">
        <v>4372</v>
      </c>
      <c r="F349" s="849"/>
      <c r="G349" s="849"/>
      <c r="H349" s="849"/>
      <c r="I349" s="849"/>
      <c r="J349" s="849">
        <v>1</v>
      </c>
      <c r="K349" s="849">
        <v>445</v>
      </c>
      <c r="L349" s="849">
        <v>1</v>
      </c>
      <c r="M349" s="849">
        <v>445</v>
      </c>
      <c r="N349" s="849"/>
      <c r="O349" s="849"/>
      <c r="P349" s="837"/>
      <c r="Q349" s="850"/>
    </row>
    <row r="350" spans="1:17" ht="14.4" customHeight="1" x14ac:dyDescent="0.3">
      <c r="A350" s="831" t="s">
        <v>553</v>
      </c>
      <c r="B350" s="832" t="s">
        <v>3941</v>
      </c>
      <c r="C350" s="832" t="s">
        <v>3753</v>
      </c>
      <c r="D350" s="832" t="s">
        <v>3836</v>
      </c>
      <c r="E350" s="832" t="s">
        <v>3837</v>
      </c>
      <c r="F350" s="849">
        <v>10</v>
      </c>
      <c r="G350" s="849">
        <v>10630</v>
      </c>
      <c r="H350" s="849">
        <v>2</v>
      </c>
      <c r="I350" s="849">
        <v>1063</v>
      </c>
      <c r="J350" s="849">
        <v>5</v>
      </c>
      <c r="K350" s="849">
        <v>5315</v>
      </c>
      <c r="L350" s="849">
        <v>1</v>
      </c>
      <c r="M350" s="849">
        <v>1063</v>
      </c>
      <c r="N350" s="849">
        <v>5</v>
      </c>
      <c r="O350" s="849">
        <v>5320</v>
      </c>
      <c r="P350" s="837">
        <v>1.0009407337723424</v>
      </c>
      <c r="Q350" s="850">
        <v>1064</v>
      </c>
    </row>
    <row r="351" spans="1:17" ht="14.4" customHeight="1" x14ac:dyDescent="0.3">
      <c r="A351" s="831" t="s">
        <v>553</v>
      </c>
      <c r="B351" s="832" t="s">
        <v>3941</v>
      </c>
      <c r="C351" s="832" t="s">
        <v>3753</v>
      </c>
      <c r="D351" s="832" t="s">
        <v>4373</v>
      </c>
      <c r="E351" s="832" t="s">
        <v>4374</v>
      </c>
      <c r="F351" s="849"/>
      <c r="G351" s="849"/>
      <c r="H351" s="849"/>
      <c r="I351" s="849"/>
      <c r="J351" s="849"/>
      <c r="K351" s="849"/>
      <c r="L351" s="849"/>
      <c r="M351" s="849"/>
      <c r="N351" s="849">
        <v>3</v>
      </c>
      <c r="O351" s="849">
        <v>2598</v>
      </c>
      <c r="P351" s="837"/>
      <c r="Q351" s="850">
        <v>866</v>
      </c>
    </row>
    <row r="352" spans="1:17" ht="14.4" customHeight="1" x14ac:dyDescent="0.3">
      <c r="A352" s="831" t="s">
        <v>553</v>
      </c>
      <c r="B352" s="832" t="s">
        <v>3941</v>
      </c>
      <c r="C352" s="832" t="s">
        <v>3753</v>
      </c>
      <c r="D352" s="832" t="s">
        <v>4373</v>
      </c>
      <c r="E352" s="832" t="s">
        <v>4375</v>
      </c>
      <c r="F352" s="849">
        <v>5</v>
      </c>
      <c r="G352" s="849">
        <v>4325</v>
      </c>
      <c r="H352" s="849">
        <v>2.5</v>
      </c>
      <c r="I352" s="849">
        <v>865</v>
      </c>
      <c r="J352" s="849">
        <v>2</v>
      </c>
      <c r="K352" s="849">
        <v>1730</v>
      </c>
      <c r="L352" s="849">
        <v>1</v>
      </c>
      <c r="M352" s="849">
        <v>865</v>
      </c>
      <c r="N352" s="849">
        <v>5</v>
      </c>
      <c r="O352" s="849">
        <v>4330</v>
      </c>
      <c r="P352" s="837">
        <v>2.5028901734104045</v>
      </c>
      <c r="Q352" s="850">
        <v>866</v>
      </c>
    </row>
    <row r="353" spans="1:17" ht="14.4" customHeight="1" x14ac:dyDescent="0.3">
      <c r="A353" s="831" t="s">
        <v>553</v>
      </c>
      <c r="B353" s="832" t="s">
        <v>3941</v>
      </c>
      <c r="C353" s="832" t="s">
        <v>3753</v>
      </c>
      <c r="D353" s="832" t="s">
        <v>3838</v>
      </c>
      <c r="E353" s="832" t="s">
        <v>3839</v>
      </c>
      <c r="F353" s="849">
        <v>162</v>
      </c>
      <c r="G353" s="849">
        <v>60264</v>
      </c>
      <c r="H353" s="849">
        <v>1.1142872991513044</v>
      </c>
      <c r="I353" s="849">
        <v>372</v>
      </c>
      <c r="J353" s="849">
        <v>145</v>
      </c>
      <c r="K353" s="849">
        <v>54083</v>
      </c>
      <c r="L353" s="849">
        <v>1</v>
      </c>
      <c r="M353" s="849">
        <v>372.98620689655172</v>
      </c>
      <c r="N353" s="849">
        <v>129</v>
      </c>
      <c r="O353" s="849">
        <v>48241</v>
      </c>
      <c r="P353" s="837">
        <v>0.89198084425789992</v>
      </c>
      <c r="Q353" s="850">
        <v>373.96124031007753</v>
      </c>
    </row>
    <row r="354" spans="1:17" ht="14.4" customHeight="1" x14ac:dyDescent="0.3">
      <c r="A354" s="831" t="s">
        <v>553</v>
      </c>
      <c r="B354" s="832" t="s">
        <v>3941</v>
      </c>
      <c r="C354" s="832" t="s">
        <v>3753</v>
      </c>
      <c r="D354" s="832" t="s">
        <v>3838</v>
      </c>
      <c r="E354" s="832" t="s">
        <v>3840</v>
      </c>
      <c r="F354" s="849">
        <v>229</v>
      </c>
      <c r="G354" s="849">
        <v>85188</v>
      </c>
      <c r="H354" s="849">
        <v>1.0476424723909781</v>
      </c>
      <c r="I354" s="849">
        <v>372</v>
      </c>
      <c r="J354" s="849">
        <v>218</v>
      </c>
      <c r="K354" s="849">
        <v>81314</v>
      </c>
      <c r="L354" s="849">
        <v>1</v>
      </c>
      <c r="M354" s="849">
        <v>373</v>
      </c>
      <c r="N354" s="849">
        <v>241</v>
      </c>
      <c r="O354" s="849">
        <v>90134</v>
      </c>
      <c r="P354" s="837">
        <v>1.1084684064244779</v>
      </c>
      <c r="Q354" s="850">
        <v>374</v>
      </c>
    </row>
    <row r="355" spans="1:17" ht="14.4" customHeight="1" x14ac:dyDescent="0.3">
      <c r="A355" s="831" t="s">
        <v>553</v>
      </c>
      <c r="B355" s="832" t="s">
        <v>3941</v>
      </c>
      <c r="C355" s="832" t="s">
        <v>3753</v>
      </c>
      <c r="D355" s="832" t="s">
        <v>4376</v>
      </c>
      <c r="E355" s="832" t="s">
        <v>4377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5914</v>
      </c>
      <c r="P355" s="837"/>
      <c r="Q355" s="850">
        <v>5914</v>
      </c>
    </row>
    <row r="356" spans="1:17" ht="14.4" customHeight="1" x14ac:dyDescent="0.3">
      <c r="A356" s="831" t="s">
        <v>553</v>
      </c>
      <c r="B356" s="832" t="s">
        <v>3941</v>
      </c>
      <c r="C356" s="832" t="s">
        <v>3753</v>
      </c>
      <c r="D356" s="832" t="s">
        <v>4378</v>
      </c>
      <c r="E356" s="832" t="s">
        <v>4379</v>
      </c>
      <c r="F356" s="849">
        <v>2</v>
      </c>
      <c r="G356" s="849">
        <v>30176</v>
      </c>
      <c r="H356" s="849"/>
      <c r="I356" s="849">
        <v>15088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553</v>
      </c>
      <c r="B357" s="832" t="s">
        <v>3941</v>
      </c>
      <c r="C357" s="832" t="s">
        <v>3753</v>
      </c>
      <c r="D357" s="832" t="s">
        <v>4380</v>
      </c>
      <c r="E357" s="832" t="s">
        <v>4381</v>
      </c>
      <c r="F357" s="849">
        <v>4</v>
      </c>
      <c r="G357" s="849">
        <v>14448</v>
      </c>
      <c r="H357" s="849">
        <v>1.332595462091865</v>
      </c>
      <c r="I357" s="849">
        <v>3612</v>
      </c>
      <c r="J357" s="849">
        <v>3</v>
      </c>
      <c r="K357" s="849">
        <v>10842</v>
      </c>
      <c r="L357" s="849">
        <v>1</v>
      </c>
      <c r="M357" s="849">
        <v>3614</v>
      </c>
      <c r="N357" s="849">
        <v>3</v>
      </c>
      <c r="O357" s="849">
        <v>10857</v>
      </c>
      <c r="P357" s="837">
        <v>1.0013835085777532</v>
      </c>
      <c r="Q357" s="850">
        <v>3619</v>
      </c>
    </row>
    <row r="358" spans="1:17" ht="14.4" customHeight="1" x14ac:dyDescent="0.3">
      <c r="A358" s="831" t="s">
        <v>553</v>
      </c>
      <c r="B358" s="832" t="s">
        <v>3941</v>
      </c>
      <c r="C358" s="832" t="s">
        <v>3753</v>
      </c>
      <c r="D358" s="832" t="s">
        <v>4380</v>
      </c>
      <c r="E358" s="832" t="s">
        <v>4382</v>
      </c>
      <c r="F358" s="849">
        <v>3</v>
      </c>
      <c r="G358" s="849">
        <v>10836</v>
      </c>
      <c r="H358" s="849">
        <v>0.2998339789706696</v>
      </c>
      <c r="I358" s="849">
        <v>3612</v>
      </c>
      <c r="J358" s="849">
        <v>10</v>
      </c>
      <c r="K358" s="849">
        <v>36140</v>
      </c>
      <c r="L358" s="849">
        <v>1</v>
      </c>
      <c r="M358" s="849">
        <v>3614</v>
      </c>
      <c r="N358" s="849">
        <v>3</v>
      </c>
      <c r="O358" s="849">
        <v>10857</v>
      </c>
      <c r="P358" s="837">
        <v>0.30041505257332596</v>
      </c>
      <c r="Q358" s="850">
        <v>3619</v>
      </c>
    </row>
    <row r="359" spans="1:17" ht="14.4" customHeight="1" x14ac:dyDescent="0.3">
      <c r="A359" s="831" t="s">
        <v>553</v>
      </c>
      <c r="B359" s="832" t="s">
        <v>3941</v>
      </c>
      <c r="C359" s="832" t="s">
        <v>3753</v>
      </c>
      <c r="D359" s="832" t="s">
        <v>4383</v>
      </c>
      <c r="E359" s="832" t="s">
        <v>4384</v>
      </c>
      <c r="F359" s="849">
        <v>36</v>
      </c>
      <c r="G359" s="849">
        <v>0</v>
      </c>
      <c r="H359" s="849"/>
      <c r="I359" s="849">
        <v>0</v>
      </c>
      <c r="J359" s="849">
        <v>34</v>
      </c>
      <c r="K359" s="849">
        <v>0</v>
      </c>
      <c r="L359" s="849"/>
      <c r="M359" s="849">
        <v>0</v>
      </c>
      <c r="N359" s="849">
        <v>25</v>
      </c>
      <c r="O359" s="849">
        <v>0</v>
      </c>
      <c r="P359" s="837"/>
      <c r="Q359" s="850">
        <v>0</v>
      </c>
    </row>
    <row r="360" spans="1:17" ht="14.4" customHeight="1" x14ac:dyDescent="0.3">
      <c r="A360" s="831" t="s">
        <v>553</v>
      </c>
      <c r="B360" s="832" t="s">
        <v>3941</v>
      </c>
      <c r="C360" s="832" t="s">
        <v>3753</v>
      </c>
      <c r="D360" s="832" t="s">
        <v>4383</v>
      </c>
      <c r="E360" s="832" t="s">
        <v>4385</v>
      </c>
      <c r="F360" s="849">
        <v>4</v>
      </c>
      <c r="G360" s="849">
        <v>0</v>
      </c>
      <c r="H360" s="849"/>
      <c r="I360" s="849">
        <v>0</v>
      </c>
      <c r="J360" s="849">
        <v>2</v>
      </c>
      <c r="K360" s="849">
        <v>0</v>
      </c>
      <c r="L360" s="849"/>
      <c r="M360" s="849">
        <v>0</v>
      </c>
      <c r="N360" s="849">
        <v>11</v>
      </c>
      <c r="O360" s="849">
        <v>0</v>
      </c>
      <c r="P360" s="837"/>
      <c r="Q360" s="850">
        <v>0</v>
      </c>
    </row>
    <row r="361" spans="1:17" ht="14.4" customHeight="1" x14ac:dyDescent="0.3">
      <c r="A361" s="831" t="s">
        <v>553</v>
      </c>
      <c r="B361" s="832" t="s">
        <v>3941</v>
      </c>
      <c r="C361" s="832" t="s">
        <v>3753</v>
      </c>
      <c r="D361" s="832" t="s">
        <v>4386</v>
      </c>
      <c r="E361" s="832" t="s">
        <v>4387</v>
      </c>
      <c r="F361" s="849">
        <v>156</v>
      </c>
      <c r="G361" s="849">
        <v>166140</v>
      </c>
      <c r="H361" s="849">
        <v>1.2283464566929134</v>
      </c>
      <c r="I361" s="849">
        <v>1065</v>
      </c>
      <c r="J361" s="849">
        <v>127</v>
      </c>
      <c r="K361" s="849">
        <v>135255</v>
      </c>
      <c r="L361" s="849">
        <v>1</v>
      </c>
      <c r="M361" s="849">
        <v>1065</v>
      </c>
      <c r="N361" s="849">
        <v>88</v>
      </c>
      <c r="O361" s="849">
        <v>93896</v>
      </c>
      <c r="P361" s="837">
        <v>0.69421463162175145</v>
      </c>
      <c r="Q361" s="850">
        <v>1067</v>
      </c>
    </row>
    <row r="362" spans="1:17" ht="14.4" customHeight="1" x14ac:dyDescent="0.3">
      <c r="A362" s="831" t="s">
        <v>553</v>
      </c>
      <c r="B362" s="832" t="s">
        <v>3941</v>
      </c>
      <c r="C362" s="832" t="s">
        <v>3753</v>
      </c>
      <c r="D362" s="832" t="s">
        <v>4386</v>
      </c>
      <c r="E362" s="832" t="s">
        <v>4388</v>
      </c>
      <c r="F362" s="849">
        <v>4</v>
      </c>
      <c r="G362" s="849">
        <v>4260</v>
      </c>
      <c r="H362" s="849">
        <v>0.23529411764705882</v>
      </c>
      <c r="I362" s="849">
        <v>1065</v>
      </c>
      <c r="J362" s="849">
        <v>17</v>
      </c>
      <c r="K362" s="849">
        <v>18105</v>
      </c>
      <c r="L362" s="849">
        <v>1</v>
      </c>
      <c r="M362" s="849">
        <v>1065</v>
      </c>
      <c r="N362" s="849">
        <v>72</v>
      </c>
      <c r="O362" s="849">
        <v>76824</v>
      </c>
      <c r="P362" s="837">
        <v>4.2432477216238604</v>
      </c>
      <c r="Q362" s="850">
        <v>1067</v>
      </c>
    </row>
    <row r="363" spans="1:17" ht="14.4" customHeight="1" x14ac:dyDescent="0.3">
      <c r="A363" s="831" t="s">
        <v>553</v>
      </c>
      <c r="B363" s="832" t="s">
        <v>3941</v>
      </c>
      <c r="C363" s="832" t="s">
        <v>3753</v>
      </c>
      <c r="D363" s="832" t="s">
        <v>4389</v>
      </c>
      <c r="E363" s="832" t="s">
        <v>4390</v>
      </c>
      <c r="F363" s="849">
        <v>2</v>
      </c>
      <c r="G363" s="849">
        <v>7482</v>
      </c>
      <c r="H363" s="849">
        <v>0.28548534798534797</v>
      </c>
      <c r="I363" s="849">
        <v>3741</v>
      </c>
      <c r="J363" s="849">
        <v>7</v>
      </c>
      <c r="K363" s="849">
        <v>26208</v>
      </c>
      <c r="L363" s="849">
        <v>1</v>
      </c>
      <c r="M363" s="849">
        <v>3744</v>
      </c>
      <c r="N363" s="849">
        <v>4</v>
      </c>
      <c r="O363" s="849">
        <v>15008</v>
      </c>
      <c r="P363" s="837">
        <v>0.57264957264957261</v>
      </c>
      <c r="Q363" s="850">
        <v>3752</v>
      </c>
    </row>
    <row r="364" spans="1:17" ht="14.4" customHeight="1" x14ac:dyDescent="0.3">
      <c r="A364" s="831" t="s">
        <v>553</v>
      </c>
      <c r="B364" s="832" t="s">
        <v>3941</v>
      </c>
      <c r="C364" s="832" t="s">
        <v>3753</v>
      </c>
      <c r="D364" s="832" t="s">
        <v>4389</v>
      </c>
      <c r="E364" s="832" t="s">
        <v>4391</v>
      </c>
      <c r="F364" s="849"/>
      <c r="G364" s="849"/>
      <c r="H364" s="849"/>
      <c r="I364" s="849"/>
      <c r="J364" s="849">
        <v>1</v>
      </c>
      <c r="K364" s="849">
        <v>3744</v>
      </c>
      <c r="L364" s="849">
        <v>1</v>
      </c>
      <c r="M364" s="849">
        <v>3744</v>
      </c>
      <c r="N364" s="849">
        <v>5</v>
      </c>
      <c r="O364" s="849">
        <v>18760</v>
      </c>
      <c r="P364" s="837">
        <v>5.0106837606837606</v>
      </c>
      <c r="Q364" s="850">
        <v>3752</v>
      </c>
    </row>
    <row r="365" spans="1:17" ht="14.4" customHeight="1" x14ac:dyDescent="0.3">
      <c r="A365" s="831" t="s">
        <v>553</v>
      </c>
      <c r="B365" s="832" t="s">
        <v>3941</v>
      </c>
      <c r="C365" s="832" t="s">
        <v>3753</v>
      </c>
      <c r="D365" s="832" t="s">
        <v>3849</v>
      </c>
      <c r="E365" s="832" t="s">
        <v>3850</v>
      </c>
      <c r="F365" s="849">
        <v>4</v>
      </c>
      <c r="G365" s="849">
        <v>732</v>
      </c>
      <c r="H365" s="849">
        <v>0.5714285714285714</v>
      </c>
      <c r="I365" s="849">
        <v>183</v>
      </c>
      <c r="J365" s="849">
        <v>7</v>
      </c>
      <c r="K365" s="849">
        <v>1281</v>
      </c>
      <c r="L365" s="849">
        <v>1</v>
      </c>
      <c r="M365" s="849">
        <v>183</v>
      </c>
      <c r="N365" s="849">
        <v>1</v>
      </c>
      <c r="O365" s="849">
        <v>375</v>
      </c>
      <c r="P365" s="837">
        <v>0.29274004683840749</v>
      </c>
      <c r="Q365" s="850">
        <v>375</v>
      </c>
    </row>
    <row r="366" spans="1:17" ht="14.4" customHeight="1" x14ac:dyDescent="0.3">
      <c r="A366" s="831" t="s">
        <v>553</v>
      </c>
      <c r="B366" s="832" t="s">
        <v>3941</v>
      </c>
      <c r="C366" s="832" t="s">
        <v>3753</v>
      </c>
      <c r="D366" s="832" t="s">
        <v>3849</v>
      </c>
      <c r="E366" s="832" t="s">
        <v>3851</v>
      </c>
      <c r="F366" s="849">
        <v>8</v>
      </c>
      <c r="G366" s="849">
        <v>1464</v>
      </c>
      <c r="H366" s="849">
        <v>1.6</v>
      </c>
      <c r="I366" s="849">
        <v>183</v>
      </c>
      <c r="J366" s="849">
        <v>5</v>
      </c>
      <c r="K366" s="849">
        <v>915</v>
      </c>
      <c r="L366" s="849">
        <v>1</v>
      </c>
      <c r="M366" s="849">
        <v>183</v>
      </c>
      <c r="N366" s="849">
        <v>6</v>
      </c>
      <c r="O366" s="849">
        <v>2250</v>
      </c>
      <c r="P366" s="837">
        <v>2.459016393442623</v>
      </c>
      <c r="Q366" s="850">
        <v>375</v>
      </c>
    </row>
    <row r="367" spans="1:17" ht="14.4" customHeight="1" x14ac:dyDescent="0.3">
      <c r="A367" s="831" t="s">
        <v>553</v>
      </c>
      <c r="B367" s="832" t="s">
        <v>3941</v>
      </c>
      <c r="C367" s="832" t="s">
        <v>3753</v>
      </c>
      <c r="D367" s="832" t="s">
        <v>4392</v>
      </c>
      <c r="E367" s="832" t="s">
        <v>4393</v>
      </c>
      <c r="F367" s="849">
        <v>16</v>
      </c>
      <c r="G367" s="849">
        <v>31600</v>
      </c>
      <c r="H367" s="849">
        <v>1.4472177696359056</v>
      </c>
      <c r="I367" s="849">
        <v>1975</v>
      </c>
      <c r="J367" s="849">
        <v>11</v>
      </c>
      <c r="K367" s="849">
        <v>21835</v>
      </c>
      <c r="L367" s="849">
        <v>1</v>
      </c>
      <c r="M367" s="849">
        <v>1985</v>
      </c>
      <c r="N367" s="849">
        <v>10</v>
      </c>
      <c r="O367" s="849">
        <v>19874</v>
      </c>
      <c r="P367" s="837">
        <v>0.91019006182734141</v>
      </c>
      <c r="Q367" s="850">
        <v>1987.4</v>
      </c>
    </row>
    <row r="368" spans="1:17" ht="14.4" customHeight="1" x14ac:dyDescent="0.3">
      <c r="A368" s="831" t="s">
        <v>553</v>
      </c>
      <c r="B368" s="832" t="s">
        <v>3941</v>
      </c>
      <c r="C368" s="832" t="s">
        <v>3753</v>
      </c>
      <c r="D368" s="832" t="s">
        <v>4392</v>
      </c>
      <c r="E368" s="832" t="s">
        <v>4394</v>
      </c>
      <c r="F368" s="849">
        <v>18</v>
      </c>
      <c r="G368" s="849">
        <v>35712</v>
      </c>
      <c r="H368" s="849">
        <v>1.3839178453788026</v>
      </c>
      <c r="I368" s="849">
        <v>1984</v>
      </c>
      <c r="J368" s="849">
        <v>13</v>
      </c>
      <c r="K368" s="849">
        <v>25805</v>
      </c>
      <c r="L368" s="849">
        <v>1</v>
      </c>
      <c r="M368" s="849">
        <v>1985</v>
      </c>
      <c r="N368" s="849">
        <v>11</v>
      </c>
      <c r="O368" s="849">
        <v>21868</v>
      </c>
      <c r="P368" s="837">
        <v>0.84743266808757989</v>
      </c>
      <c r="Q368" s="850">
        <v>1988</v>
      </c>
    </row>
    <row r="369" spans="1:17" ht="14.4" customHeight="1" x14ac:dyDescent="0.3">
      <c r="A369" s="831" t="s">
        <v>553</v>
      </c>
      <c r="B369" s="832" t="s">
        <v>3941</v>
      </c>
      <c r="C369" s="832" t="s">
        <v>3753</v>
      </c>
      <c r="D369" s="832" t="s">
        <v>3852</v>
      </c>
      <c r="E369" s="832" t="s">
        <v>3853</v>
      </c>
      <c r="F369" s="849"/>
      <c r="G369" s="849"/>
      <c r="H369" s="849"/>
      <c r="I369" s="849"/>
      <c r="J369" s="849">
        <v>1</v>
      </c>
      <c r="K369" s="849">
        <v>648</v>
      </c>
      <c r="L369" s="849">
        <v>1</v>
      </c>
      <c r="M369" s="849">
        <v>648</v>
      </c>
      <c r="N369" s="849"/>
      <c r="O369" s="849"/>
      <c r="P369" s="837"/>
      <c r="Q369" s="850"/>
    </row>
    <row r="370" spans="1:17" ht="14.4" customHeight="1" x14ac:dyDescent="0.3">
      <c r="A370" s="831" t="s">
        <v>553</v>
      </c>
      <c r="B370" s="832" t="s">
        <v>3941</v>
      </c>
      <c r="C370" s="832" t="s">
        <v>3753</v>
      </c>
      <c r="D370" s="832" t="s">
        <v>3852</v>
      </c>
      <c r="E370" s="832" t="s">
        <v>3854</v>
      </c>
      <c r="F370" s="849">
        <v>1</v>
      </c>
      <c r="G370" s="849">
        <v>648</v>
      </c>
      <c r="H370" s="849"/>
      <c r="I370" s="849">
        <v>648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553</v>
      </c>
      <c r="B371" s="832" t="s">
        <v>3941</v>
      </c>
      <c r="C371" s="832" t="s">
        <v>3753</v>
      </c>
      <c r="D371" s="832" t="s">
        <v>3855</v>
      </c>
      <c r="E371" s="832" t="s">
        <v>3856</v>
      </c>
      <c r="F371" s="849">
        <v>1</v>
      </c>
      <c r="G371" s="849">
        <v>1307</v>
      </c>
      <c r="H371" s="849"/>
      <c r="I371" s="849">
        <v>1307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553</v>
      </c>
      <c r="B372" s="832" t="s">
        <v>3941</v>
      </c>
      <c r="C372" s="832" t="s">
        <v>3753</v>
      </c>
      <c r="D372" s="832" t="s">
        <v>3858</v>
      </c>
      <c r="E372" s="832" t="s">
        <v>3860</v>
      </c>
      <c r="F372" s="849"/>
      <c r="G372" s="849"/>
      <c r="H372" s="849"/>
      <c r="I372" s="849"/>
      <c r="J372" s="849"/>
      <c r="K372" s="849"/>
      <c r="L372" s="849"/>
      <c r="M372" s="849"/>
      <c r="N372" s="849">
        <v>2</v>
      </c>
      <c r="O372" s="849">
        <v>782</v>
      </c>
      <c r="P372" s="837"/>
      <c r="Q372" s="850">
        <v>391</v>
      </c>
    </row>
    <row r="373" spans="1:17" ht="14.4" customHeight="1" x14ac:dyDescent="0.3">
      <c r="A373" s="831" t="s">
        <v>553</v>
      </c>
      <c r="B373" s="832" t="s">
        <v>3941</v>
      </c>
      <c r="C373" s="832" t="s">
        <v>3753</v>
      </c>
      <c r="D373" s="832" t="s">
        <v>4395</v>
      </c>
      <c r="E373" s="832" t="s">
        <v>4396</v>
      </c>
      <c r="F373" s="849">
        <v>1</v>
      </c>
      <c r="G373" s="849">
        <v>2226</v>
      </c>
      <c r="H373" s="849">
        <v>0.33318365514144588</v>
      </c>
      <c r="I373" s="849">
        <v>2226</v>
      </c>
      <c r="J373" s="849">
        <v>3</v>
      </c>
      <c r="K373" s="849">
        <v>6681</v>
      </c>
      <c r="L373" s="849">
        <v>1</v>
      </c>
      <c r="M373" s="849">
        <v>2227</v>
      </c>
      <c r="N373" s="849"/>
      <c r="O373" s="849"/>
      <c r="P373" s="837"/>
      <c r="Q373" s="850"/>
    </row>
    <row r="374" spans="1:17" ht="14.4" customHeight="1" x14ac:dyDescent="0.3">
      <c r="A374" s="831" t="s">
        <v>553</v>
      </c>
      <c r="B374" s="832" t="s">
        <v>3941</v>
      </c>
      <c r="C374" s="832" t="s">
        <v>3753</v>
      </c>
      <c r="D374" s="832" t="s">
        <v>4395</v>
      </c>
      <c r="E374" s="832" t="s">
        <v>4397</v>
      </c>
      <c r="F374" s="849">
        <v>9</v>
      </c>
      <c r="G374" s="849">
        <v>20034</v>
      </c>
      <c r="H374" s="849">
        <v>0.8995958688819039</v>
      </c>
      <c r="I374" s="849">
        <v>2226</v>
      </c>
      <c r="J374" s="849">
        <v>10</v>
      </c>
      <c r="K374" s="849">
        <v>22270</v>
      </c>
      <c r="L374" s="849">
        <v>1</v>
      </c>
      <c r="M374" s="849">
        <v>2227</v>
      </c>
      <c r="N374" s="849">
        <v>8</v>
      </c>
      <c r="O374" s="849">
        <v>17840</v>
      </c>
      <c r="P374" s="837">
        <v>0.80107768298158955</v>
      </c>
      <c r="Q374" s="850">
        <v>2230</v>
      </c>
    </row>
    <row r="375" spans="1:17" ht="14.4" customHeight="1" x14ac:dyDescent="0.3">
      <c r="A375" s="831" t="s">
        <v>553</v>
      </c>
      <c r="B375" s="832" t="s">
        <v>3941</v>
      </c>
      <c r="C375" s="832" t="s">
        <v>3753</v>
      </c>
      <c r="D375" s="832" t="s">
        <v>4398</v>
      </c>
      <c r="E375" s="832" t="s">
        <v>4399</v>
      </c>
      <c r="F375" s="849">
        <v>2</v>
      </c>
      <c r="G375" s="849">
        <v>21406</v>
      </c>
      <c r="H375" s="849">
        <v>0.66616873619020944</v>
      </c>
      <c r="I375" s="849">
        <v>10703</v>
      </c>
      <c r="J375" s="849">
        <v>3</v>
      </c>
      <c r="K375" s="849">
        <v>32133</v>
      </c>
      <c r="L375" s="849">
        <v>1</v>
      </c>
      <c r="M375" s="849">
        <v>10711</v>
      </c>
      <c r="N375" s="849"/>
      <c r="O375" s="849"/>
      <c r="P375" s="837"/>
      <c r="Q375" s="850"/>
    </row>
    <row r="376" spans="1:17" ht="14.4" customHeight="1" x14ac:dyDescent="0.3">
      <c r="A376" s="831" t="s">
        <v>553</v>
      </c>
      <c r="B376" s="832" t="s">
        <v>3941</v>
      </c>
      <c r="C376" s="832" t="s">
        <v>3753</v>
      </c>
      <c r="D376" s="832" t="s">
        <v>4398</v>
      </c>
      <c r="E376" s="832" t="s">
        <v>4400</v>
      </c>
      <c r="F376" s="849">
        <v>2</v>
      </c>
      <c r="G376" s="849">
        <v>21406</v>
      </c>
      <c r="H376" s="849">
        <v>0.66616873619020944</v>
      </c>
      <c r="I376" s="849">
        <v>10703</v>
      </c>
      <c r="J376" s="849">
        <v>3</v>
      </c>
      <c r="K376" s="849">
        <v>32133</v>
      </c>
      <c r="L376" s="849">
        <v>1</v>
      </c>
      <c r="M376" s="849">
        <v>10711</v>
      </c>
      <c r="N376" s="849">
        <v>1</v>
      </c>
      <c r="O376" s="849">
        <v>10730</v>
      </c>
      <c r="P376" s="837">
        <v>0.33392462577412629</v>
      </c>
      <c r="Q376" s="850">
        <v>10730</v>
      </c>
    </row>
    <row r="377" spans="1:17" ht="14.4" customHeight="1" x14ac:dyDescent="0.3">
      <c r="A377" s="831" t="s">
        <v>553</v>
      </c>
      <c r="B377" s="832" t="s">
        <v>3941</v>
      </c>
      <c r="C377" s="832" t="s">
        <v>3753</v>
      </c>
      <c r="D377" s="832" t="s">
        <v>4401</v>
      </c>
      <c r="E377" s="832" t="s">
        <v>4402</v>
      </c>
      <c r="F377" s="849">
        <v>1</v>
      </c>
      <c r="G377" s="849">
        <v>3178</v>
      </c>
      <c r="H377" s="849"/>
      <c r="I377" s="849">
        <v>3178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553</v>
      </c>
      <c r="B378" s="832" t="s">
        <v>3941</v>
      </c>
      <c r="C378" s="832" t="s">
        <v>3753</v>
      </c>
      <c r="D378" s="832" t="s">
        <v>4403</v>
      </c>
      <c r="E378" s="832" t="s">
        <v>4404</v>
      </c>
      <c r="F378" s="849"/>
      <c r="G378" s="849"/>
      <c r="H378" s="849"/>
      <c r="I378" s="849"/>
      <c r="J378" s="849">
        <v>3</v>
      </c>
      <c r="K378" s="849">
        <v>22431</v>
      </c>
      <c r="L378" s="849">
        <v>1</v>
      </c>
      <c r="M378" s="849">
        <v>7477</v>
      </c>
      <c r="N378" s="849">
        <v>3</v>
      </c>
      <c r="O378" s="849">
        <v>22476</v>
      </c>
      <c r="P378" s="837">
        <v>1.0020061522000803</v>
      </c>
      <c r="Q378" s="850">
        <v>7492</v>
      </c>
    </row>
    <row r="379" spans="1:17" ht="14.4" customHeight="1" x14ac:dyDescent="0.3">
      <c r="A379" s="831" t="s">
        <v>553</v>
      </c>
      <c r="B379" s="832" t="s">
        <v>3941</v>
      </c>
      <c r="C379" s="832" t="s">
        <v>3753</v>
      </c>
      <c r="D379" s="832" t="s">
        <v>4403</v>
      </c>
      <c r="E379" s="832" t="s">
        <v>4405</v>
      </c>
      <c r="F379" s="849">
        <v>2</v>
      </c>
      <c r="G379" s="849">
        <v>14944</v>
      </c>
      <c r="H379" s="849">
        <v>0.49966564129998664</v>
      </c>
      <c r="I379" s="849">
        <v>7472</v>
      </c>
      <c r="J379" s="849">
        <v>4</v>
      </c>
      <c r="K379" s="849">
        <v>29908</v>
      </c>
      <c r="L379" s="849">
        <v>1</v>
      </c>
      <c r="M379" s="849">
        <v>7477</v>
      </c>
      <c r="N379" s="849">
        <v>3</v>
      </c>
      <c r="O379" s="849">
        <v>22476</v>
      </c>
      <c r="P379" s="837">
        <v>0.7515046141500602</v>
      </c>
      <c r="Q379" s="850">
        <v>7492</v>
      </c>
    </row>
    <row r="380" spans="1:17" ht="14.4" customHeight="1" x14ac:dyDescent="0.3">
      <c r="A380" s="831" t="s">
        <v>553</v>
      </c>
      <c r="B380" s="832" t="s">
        <v>3941</v>
      </c>
      <c r="C380" s="832" t="s">
        <v>3753</v>
      </c>
      <c r="D380" s="832" t="s">
        <v>4406</v>
      </c>
      <c r="E380" s="832" t="s">
        <v>4407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318</v>
      </c>
      <c r="P380" s="837"/>
      <c r="Q380" s="850">
        <v>318</v>
      </c>
    </row>
    <row r="381" spans="1:17" ht="14.4" customHeight="1" x14ac:dyDescent="0.3">
      <c r="A381" s="831" t="s">
        <v>553</v>
      </c>
      <c r="B381" s="832" t="s">
        <v>3941</v>
      </c>
      <c r="C381" s="832" t="s">
        <v>3753</v>
      </c>
      <c r="D381" s="832" t="s">
        <v>4408</v>
      </c>
      <c r="E381" s="832" t="s">
        <v>4409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8940</v>
      </c>
      <c r="P381" s="837"/>
      <c r="Q381" s="850">
        <v>8940</v>
      </c>
    </row>
    <row r="382" spans="1:17" ht="14.4" customHeight="1" x14ac:dyDescent="0.3">
      <c r="A382" s="831" t="s">
        <v>553</v>
      </c>
      <c r="B382" s="832" t="s">
        <v>3941</v>
      </c>
      <c r="C382" s="832" t="s">
        <v>3753</v>
      </c>
      <c r="D382" s="832" t="s">
        <v>4408</v>
      </c>
      <c r="E382" s="832" t="s">
        <v>4410</v>
      </c>
      <c r="F382" s="849">
        <v>2</v>
      </c>
      <c r="G382" s="849">
        <v>17846</v>
      </c>
      <c r="H382" s="849">
        <v>1.9988799283154122</v>
      </c>
      <c r="I382" s="849">
        <v>8923</v>
      </c>
      <c r="J382" s="849">
        <v>1</v>
      </c>
      <c r="K382" s="849">
        <v>8928</v>
      </c>
      <c r="L382" s="849">
        <v>1</v>
      </c>
      <c r="M382" s="849">
        <v>8928</v>
      </c>
      <c r="N382" s="849"/>
      <c r="O382" s="849"/>
      <c r="P382" s="837"/>
      <c r="Q382" s="850"/>
    </row>
    <row r="383" spans="1:17" ht="14.4" customHeight="1" x14ac:dyDescent="0.3">
      <c r="A383" s="831" t="s">
        <v>553</v>
      </c>
      <c r="B383" s="832" t="s">
        <v>3941</v>
      </c>
      <c r="C383" s="832" t="s">
        <v>3753</v>
      </c>
      <c r="D383" s="832" t="s">
        <v>4411</v>
      </c>
      <c r="E383" s="832" t="s">
        <v>4412</v>
      </c>
      <c r="F383" s="849">
        <v>19</v>
      </c>
      <c r="G383" s="849">
        <v>62643</v>
      </c>
      <c r="H383" s="849">
        <v>0.79142662219526982</v>
      </c>
      <c r="I383" s="849">
        <v>3297</v>
      </c>
      <c r="J383" s="849">
        <v>24</v>
      </c>
      <c r="K383" s="849">
        <v>79152</v>
      </c>
      <c r="L383" s="849">
        <v>1</v>
      </c>
      <c r="M383" s="849">
        <v>3298</v>
      </c>
      <c r="N383" s="849">
        <v>28</v>
      </c>
      <c r="O383" s="849">
        <v>92425</v>
      </c>
      <c r="P383" s="837">
        <v>1.16769001414999</v>
      </c>
      <c r="Q383" s="850">
        <v>3300.8928571428573</v>
      </c>
    </row>
    <row r="384" spans="1:17" ht="14.4" customHeight="1" x14ac:dyDescent="0.3">
      <c r="A384" s="831" t="s">
        <v>553</v>
      </c>
      <c r="B384" s="832" t="s">
        <v>3941</v>
      </c>
      <c r="C384" s="832" t="s">
        <v>3753</v>
      </c>
      <c r="D384" s="832" t="s">
        <v>4413</v>
      </c>
      <c r="E384" s="832" t="s">
        <v>4414</v>
      </c>
      <c r="F384" s="849"/>
      <c r="G384" s="849"/>
      <c r="H384" s="849"/>
      <c r="I384" s="849"/>
      <c r="J384" s="849">
        <v>5</v>
      </c>
      <c r="K384" s="849">
        <v>46325</v>
      </c>
      <c r="L384" s="849">
        <v>1</v>
      </c>
      <c r="M384" s="849">
        <v>9265</v>
      </c>
      <c r="N384" s="849"/>
      <c r="O384" s="849"/>
      <c r="P384" s="837"/>
      <c r="Q384" s="850"/>
    </row>
    <row r="385" spans="1:17" ht="14.4" customHeight="1" x14ac:dyDescent="0.3">
      <c r="A385" s="831" t="s">
        <v>553</v>
      </c>
      <c r="B385" s="832" t="s">
        <v>3941</v>
      </c>
      <c r="C385" s="832" t="s">
        <v>3753</v>
      </c>
      <c r="D385" s="832" t="s">
        <v>4413</v>
      </c>
      <c r="E385" s="832" t="s">
        <v>4415</v>
      </c>
      <c r="F385" s="849">
        <v>3</v>
      </c>
      <c r="G385" s="849">
        <v>27777</v>
      </c>
      <c r="H385" s="849"/>
      <c r="I385" s="849">
        <v>9259</v>
      </c>
      <c r="J385" s="849"/>
      <c r="K385" s="849"/>
      <c r="L385" s="849"/>
      <c r="M385" s="849"/>
      <c r="N385" s="849">
        <v>3</v>
      </c>
      <c r="O385" s="849">
        <v>27846</v>
      </c>
      <c r="P385" s="837"/>
      <c r="Q385" s="850">
        <v>9282</v>
      </c>
    </row>
    <row r="386" spans="1:17" ht="14.4" customHeight="1" x14ac:dyDescent="0.3">
      <c r="A386" s="831" t="s">
        <v>553</v>
      </c>
      <c r="B386" s="832" t="s">
        <v>3941</v>
      </c>
      <c r="C386" s="832" t="s">
        <v>3753</v>
      </c>
      <c r="D386" s="832" t="s">
        <v>4416</v>
      </c>
      <c r="E386" s="832" t="s">
        <v>4417</v>
      </c>
      <c r="F386" s="849">
        <v>1</v>
      </c>
      <c r="G386" s="849">
        <v>5432</v>
      </c>
      <c r="H386" s="849">
        <v>0.99944802207911687</v>
      </c>
      <c r="I386" s="849">
        <v>5432</v>
      </c>
      <c r="J386" s="849">
        <v>1</v>
      </c>
      <c r="K386" s="849">
        <v>5435</v>
      </c>
      <c r="L386" s="849">
        <v>1</v>
      </c>
      <c r="M386" s="849">
        <v>5435</v>
      </c>
      <c r="N386" s="849">
        <v>3</v>
      </c>
      <c r="O386" s="849">
        <v>16326</v>
      </c>
      <c r="P386" s="837">
        <v>3.0038638454461823</v>
      </c>
      <c r="Q386" s="850">
        <v>5442</v>
      </c>
    </row>
    <row r="387" spans="1:17" ht="14.4" customHeight="1" x14ac:dyDescent="0.3">
      <c r="A387" s="831" t="s">
        <v>553</v>
      </c>
      <c r="B387" s="832" t="s">
        <v>3941</v>
      </c>
      <c r="C387" s="832" t="s">
        <v>3753</v>
      </c>
      <c r="D387" s="832" t="s">
        <v>4416</v>
      </c>
      <c r="E387" s="832" t="s">
        <v>4418</v>
      </c>
      <c r="F387" s="849">
        <v>8</v>
      </c>
      <c r="G387" s="849">
        <v>43456</v>
      </c>
      <c r="H387" s="849">
        <v>7.995584176632935</v>
      </c>
      <c r="I387" s="849">
        <v>5432</v>
      </c>
      <c r="J387" s="849">
        <v>1</v>
      </c>
      <c r="K387" s="849">
        <v>5435</v>
      </c>
      <c r="L387" s="849">
        <v>1</v>
      </c>
      <c r="M387" s="849">
        <v>5435</v>
      </c>
      <c r="N387" s="849">
        <v>1</v>
      </c>
      <c r="O387" s="849">
        <v>5442</v>
      </c>
      <c r="P387" s="837">
        <v>1.0012879484820607</v>
      </c>
      <c r="Q387" s="850">
        <v>5442</v>
      </c>
    </row>
    <row r="388" spans="1:17" ht="14.4" customHeight="1" x14ac:dyDescent="0.3">
      <c r="A388" s="831" t="s">
        <v>553</v>
      </c>
      <c r="B388" s="832" t="s">
        <v>3941</v>
      </c>
      <c r="C388" s="832" t="s">
        <v>3753</v>
      </c>
      <c r="D388" s="832" t="s">
        <v>4419</v>
      </c>
      <c r="E388" s="832" t="s">
        <v>4420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0</v>
      </c>
      <c r="P388" s="837"/>
      <c r="Q388" s="850">
        <v>0</v>
      </c>
    </row>
    <row r="389" spans="1:17" ht="14.4" customHeight="1" x14ac:dyDescent="0.3">
      <c r="A389" s="831" t="s">
        <v>553</v>
      </c>
      <c r="B389" s="832" t="s">
        <v>3941</v>
      </c>
      <c r="C389" s="832" t="s">
        <v>3753</v>
      </c>
      <c r="D389" s="832" t="s">
        <v>4421</v>
      </c>
      <c r="E389" s="832" t="s">
        <v>4422</v>
      </c>
      <c r="F389" s="849">
        <v>1</v>
      </c>
      <c r="G389" s="849">
        <v>2988</v>
      </c>
      <c r="H389" s="849">
        <v>0.99933110367892974</v>
      </c>
      <c r="I389" s="849">
        <v>2988</v>
      </c>
      <c r="J389" s="849">
        <v>1</v>
      </c>
      <c r="K389" s="849">
        <v>2990</v>
      </c>
      <c r="L389" s="849">
        <v>1</v>
      </c>
      <c r="M389" s="849">
        <v>2990</v>
      </c>
      <c r="N389" s="849"/>
      <c r="O389" s="849"/>
      <c r="P389" s="837"/>
      <c r="Q389" s="850"/>
    </row>
    <row r="390" spans="1:17" ht="14.4" customHeight="1" x14ac:dyDescent="0.3">
      <c r="A390" s="831" t="s">
        <v>553</v>
      </c>
      <c r="B390" s="832" t="s">
        <v>3941</v>
      </c>
      <c r="C390" s="832" t="s">
        <v>3753</v>
      </c>
      <c r="D390" s="832" t="s">
        <v>4421</v>
      </c>
      <c r="E390" s="832" t="s">
        <v>4423</v>
      </c>
      <c r="F390" s="849">
        <v>2</v>
      </c>
      <c r="G390" s="849">
        <v>5976</v>
      </c>
      <c r="H390" s="849">
        <v>0.6662207357859532</v>
      </c>
      <c r="I390" s="849">
        <v>2988</v>
      </c>
      <c r="J390" s="849">
        <v>3</v>
      </c>
      <c r="K390" s="849">
        <v>8970</v>
      </c>
      <c r="L390" s="849">
        <v>1</v>
      </c>
      <c r="M390" s="849">
        <v>2990</v>
      </c>
      <c r="N390" s="849">
        <v>1</v>
      </c>
      <c r="O390" s="849">
        <v>2997</v>
      </c>
      <c r="P390" s="837">
        <v>0.33411371237458193</v>
      </c>
      <c r="Q390" s="850">
        <v>2997</v>
      </c>
    </row>
    <row r="391" spans="1:17" ht="14.4" customHeight="1" x14ac:dyDescent="0.3">
      <c r="A391" s="831" t="s">
        <v>553</v>
      </c>
      <c r="B391" s="832" t="s">
        <v>3941</v>
      </c>
      <c r="C391" s="832" t="s">
        <v>3753</v>
      </c>
      <c r="D391" s="832" t="s">
        <v>4424</v>
      </c>
      <c r="E391" s="832" t="s">
        <v>4425</v>
      </c>
      <c r="F391" s="849">
        <v>19</v>
      </c>
      <c r="G391" s="849">
        <v>6156</v>
      </c>
      <c r="H391" s="849">
        <v>1.7272727272727273</v>
      </c>
      <c r="I391" s="849">
        <v>324</v>
      </c>
      <c r="J391" s="849">
        <v>11</v>
      </c>
      <c r="K391" s="849">
        <v>3564</v>
      </c>
      <c r="L391" s="849">
        <v>1</v>
      </c>
      <c r="M391" s="849">
        <v>324</v>
      </c>
      <c r="N391" s="849">
        <v>22</v>
      </c>
      <c r="O391" s="849">
        <v>7150</v>
      </c>
      <c r="P391" s="837">
        <v>2.0061728395061729</v>
      </c>
      <c r="Q391" s="850">
        <v>325</v>
      </c>
    </row>
    <row r="392" spans="1:17" ht="14.4" customHeight="1" x14ac:dyDescent="0.3">
      <c r="A392" s="831" t="s">
        <v>553</v>
      </c>
      <c r="B392" s="832" t="s">
        <v>3941</v>
      </c>
      <c r="C392" s="832" t="s">
        <v>3753</v>
      </c>
      <c r="D392" s="832" t="s">
        <v>4424</v>
      </c>
      <c r="E392" s="832" t="s">
        <v>4426</v>
      </c>
      <c r="F392" s="849">
        <v>39</v>
      </c>
      <c r="G392" s="849">
        <v>12636</v>
      </c>
      <c r="H392" s="849">
        <v>2.0526315789473686</v>
      </c>
      <c r="I392" s="849">
        <v>324</v>
      </c>
      <c r="J392" s="849">
        <v>19</v>
      </c>
      <c r="K392" s="849">
        <v>6156</v>
      </c>
      <c r="L392" s="849">
        <v>1</v>
      </c>
      <c r="M392" s="849">
        <v>324</v>
      </c>
      <c r="N392" s="849">
        <v>25</v>
      </c>
      <c r="O392" s="849">
        <v>8125</v>
      </c>
      <c r="P392" s="837">
        <v>1.3198505523066926</v>
      </c>
      <c r="Q392" s="850">
        <v>325</v>
      </c>
    </row>
    <row r="393" spans="1:17" ht="14.4" customHeight="1" x14ac:dyDescent="0.3">
      <c r="A393" s="831" t="s">
        <v>553</v>
      </c>
      <c r="B393" s="832" t="s">
        <v>3941</v>
      </c>
      <c r="C393" s="832" t="s">
        <v>3753</v>
      </c>
      <c r="D393" s="832" t="s">
        <v>4427</v>
      </c>
      <c r="E393" s="832" t="s">
        <v>4428</v>
      </c>
      <c r="F393" s="849">
        <v>14</v>
      </c>
      <c r="G393" s="849">
        <v>50918</v>
      </c>
      <c r="H393" s="849">
        <v>1.1663459776433938</v>
      </c>
      <c r="I393" s="849">
        <v>3637</v>
      </c>
      <c r="J393" s="849">
        <v>12</v>
      </c>
      <c r="K393" s="849">
        <v>43656</v>
      </c>
      <c r="L393" s="849">
        <v>1</v>
      </c>
      <c r="M393" s="849">
        <v>3638</v>
      </c>
      <c r="N393" s="849">
        <v>1</v>
      </c>
      <c r="O393" s="849">
        <v>3643</v>
      </c>
      <c r="P393" s="837">
        <v>8.3447865127359355E-2</v>
      </c>
      <c r="Q393" s="850">
        <v>3643</v>
      </c>
    </row>
    <row r="394" spans="1:17" ht="14.4" customHeight="1" x14ac:dyDescent="0.3">
      <c r="A394" s="831" t="s">
        <v>553</v>
      </c>
      <c r="B394" s="832" t="s">
        <v>3941</v>
      </c>
      <c r="C394" s="832" t="s">
        <v>3753</v>
      </c>
      <c r="D394" s="832" t="s">
        <v>4427</v>
      </c>
      <c r="E394" s="832" t="s">
        <v>4429</v>
      </c>
      <c r="F394" s="849">
        <v>13</v>
      </c>
      <c r="G394" s="849">
        <v>47281</v>
      </c>
      <c r="H394" s="849">
        <v>1.0830355506688656</v>
      </c>
      <c r="I394" s="849">
        <v>3637</v>
      </c>
      <c r="J394" s="849">
        <v>12</v>
      </c>
      <c r="K394" s="849">
        <v>43656</v>
      </c>
      <c r="L394" s="849">
        <v>1</v>
      </c>
      <c r="M394" s="849">
        <v>3638</v>
      </c>
      <c r="N394" s="849">
        <v>21</v>
      </c>
      <c r="O394" s="849">
        <v>76503</v>
      </c>
      <c r="P394" s="837">
        <v>1.7524051676745465</v>
      </c>
      <c r="Q394" s="850">
        <v>3643</v>
      </c>
    </row>
    <row r="395" spans="1:17" ht="14.4" customHeight="1" x14ac:dyDescent="0.3">
      <c r="A395" s="831" t="s">
        <v>553</v>
      </c>
      <c r="B395" s="832" t="s">
        <v>3941</v>
      </c>
      <c r="C395" s="832" t="s">
        <v>3753</v>
      </c>
      <c r="D395" s="832" t="s">
        <v>4430</v>
      </c>
      <c r="E395" s="832" t="s">
        <v>4431</v>
      </c>
      <c r="F395" s="849">
        <v>11</v>
      </c>
      <c r="G395" s="849">
        <v>27907</v>
      </c>
      <c r="H395" s="849">
        <v>2.1991331757289205</v>
      </c>
      <c r="I395" s="849">
        <v>2537</v>
      </c>
      <c r="J395" s="849">
        <v>5</v>
      </c>
      <c r="K395" s="849">
        <v>12690</v>
      </c>
      <c r="L395" s="849">
        <v>1</v>
      </c>
      <c r="M395" s="849">
        <v>2538</v>
      </c>
      <c r="N395" s="849">
        <v>1</v>
      </c>
      <c r="O395" s="849">
        <v>2541</v>
      </c>
      <c r="P395" s="837">
        <v>0.20023640661938535</v>
      </c>
      <c r="Q395" s="850">
        <v>2541</v>
      </c>
    </row>
    <row r="396" spans="1:17" ht="14.4" customHeight="1" x14ac:dyDescent="0.3">
      <c r="A396" s="831" t="s">
        <v>553</v>
      </c>
      <c r="B396" s="832" t="s">
        <v>3941</v>
      </c>
      <c r="C396" s="832" t="s">
        <v>3753</v>
      </c>
      <c r="D396" s="832" t="s">
        <v>4430</v>
      </c>
      <c r="E396" s="832" t="s">
        <v>4432</v>
      </c>
      <c r="F396" s="849">
        <v>16</v>
      </c>
      <c r="G396" s="849">
        <v>40592</v>
      </c>
      <c r="H396" s="849">
        <v>1.4539723475893689</v>
      </c>
      <c r="I396" s="849">
        <v>2537</v>
      </c>
      <c r="J396" s="849">
        <v>11</v>
      </c>
      <c r="K396" s="849">
        <v>27918</v>
      </c>
      <c r="L396" s="849">
        <v>1</v>
      </c>
      <c r="M396" s="849">
        <v>2538</v>
      </c>
      <c r="N396" s="849">
        <v>13</v>
      </c>
      <c r="O396" s="849">
        <v>33033</v>
      </c>
      <c r="P396" s="837">
        <v>1.1832151300236406</v>
      </c>
      <c r="Q396" s="850">
        <v>2541</v>
      </c>
    </row>
    <row r="397" spans="1:17" ht="14.4" customHeight="1" x14ac:dyDescent="0.3">
      <c r="A397" s="831" t="s">
        <v>553</v>
      </c>
      <c r="B397" s="832" t="s">
        <v>3941</v>
      </c>
      <c r="C397" s="832" t="s">
        <v>3753</v>
      </c>
      <c r="D397" s="832" t="s">
        <v>4433</v>
      </c>
      <c r="E397" s="832" t="s">
        <v>4434</v>
      </c>
      <c r="F397" s="849"/>
      <c r="G397" s="849"/>
      <c r="H397" s="849"/>
      <c r="I397" s="849"/>
      <c r="J397" s="849">
        <v>3</v>
      </c>
      <c r="K397" s="849">
        <v>25317</v>
      </c>
      <c r="L397" s="849">
        <v>1</v>
      </c>
      <c r="M397" s="849">
        <v>8439</v>
      </c>
      <c r="N397" s="849">
        <v>2</v>
      </c>
      <c r="O397" s="849">
        <v>16912</v>
      </c>
      <c r="P397" s="837">
        <v>0.66800963779278744</v>
      </c>
      <c r="Q397" s="850">
        <v>8456</v>
      </c>
    </row>
    <row r="398" spans="1:17" ht="14.4" customHeight="1" x14ac:dyDescent="0.3">
      <c r="A398" s="831" t="s">
        <v>553</v>
      </c>
      <c r="B398" s="832" t="s">
        <v>3941</v>
      </c>
      <c r="C398" s="832" t="s">
        <v>3753</v>
      </c>
      <c r="D398" s="832" t="s">
        <v>4433</v>
      </c>
      <c r="E398" s="832" t="s">
        <v>4435</v>
      </c>
      <c r="F398" s="849">
        <v>1</v>
      </c>
      <c r="G398" s="849">
        <v>8432</v>
      </c>
      <c r="H398" s="849"/>
      <c r="I398" s="849">
        <v>8432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553</v>
      </c>
      <c r="B399" s="832" t="s">
        <v>3941</v>
      </c>
      <c r="C399" s="832" t="s">
        <v>3753</v>
      </c>
      <c r="D399" s="832" t="s">
        <v>4436</v>
      </c>
      <c r="E399" s="832" t="s">
        <v>4437</v>
      </c>
      <c r="F399" s="849">
        <v>7</v>
      </c>
      <c r="G399" s="849">
        <v>65366</v>
      </c>
      <c r="H399" s="849">
        <v>0.87453173498876169</v>
      </c>
      <c r="I399" s="849">
        <v>9338</v>
      </c>
      <c r="J399" s="849">
        <v>8</v>
      </c>
      <c r="K399" s="849">
        <v>74744</v>
      </c>
      <c r="L399" s="849">
        <v>1</v>
      </c>
      <c r="M399" s="849">
        <v>9343</v>
      </c>
      <c r="N399" s="849">
        <v>11</v>
      </c>
      <c r="O399" s="849">
        <v>102938</v>
      </c>
      <c r="P399" s="837">
        <v>1.3772075350529809</v>
      </c>
      <c r="Q399" s="850">
        <v>9358</v>
      </c>
    </row>
    <row r="400" spans="1:17" ht="14.4" customHeight="1" x14ac:dyDescent="0.3">
      <c r="A400" s="831" t="s">
        <v>553</v>
      </c>
      <c r="B400" s="832" t="s">
        <v>3941</v>
      </c>
      <c r="C400" s="832" t="s">
        <v>3753</v>
      </c>
      <c r="D400" s="832" t="s">
        <v>4438</v>
      </c>
      <c r="E400" s="832" t="s">
        <v>4439</v>
      </c>
      <c r="F400" s="849">
        <v>10</v>
      </c>
      <c r="G400" s="849">
        <v>46660</v>
      </c>
      <c r="H400" s="849">
        <v>1.2497321619884294</v>
      </c>
      <c r="I400" s="849">
        <v>4666</v>
      </c>
      <c r="J400" s="849">
        <v>8</v>
      </c>
      <c r="K400" s="849">
        <v>37336</v>
      </c>
      <c r="L400" s="849">
        <v>1</v>
      </c>
      <c r="M400" s="849">
        <v>4667</v>
      </c>
      <c r="N400" s="849">
        <v>13</v>
      </c>
      <c r="O400" s="849">
        <v>60736</v>
      </c>
      <c r="P400" s="837">
        <v>1.626740947075209</v>
      </c>
      <c r="Q400" s="850">
        <v>4672</v>
      </c>
    </row>
    <row r="401" spans="1:17" ht="14.4" customHeight="1" x14ac:dyDescent="0.3">
      <c r="A401" s="831" t="s">
        <v>553</v>
      </c>
      <c r="B401" s="832" t="s">
        <v>3941</v>
      </c>
      <c r="C401" s="832" t="s">
        <v>3753</v>
      </c>
      <c r="D401" s="832" t="s">
        <v>4440</v>
      </c>
      <c r="E401" s="832" t="s">
        <v>4441</v>
      </c>
      <c r="F401" s="849"/>
      <c r="G401" s="849"/>
      <c r="H401" s="849"/>
      <c r="I401" s="849"/>
      <c r="J401" s="849">
        <v>10</v>
      </c>
      <c r="K401" s="849">
        <v>19820</v>
      </c>
      <c r="L401" s="849">
        <v>1</v>
      </c>
      <c r="M401" s="849">
        <v>1982</v>
      </c>
      <c r="N401" s="849">
        <v>2</v>
      </c>
      <c r="O401" s="849">
        <v>3970</v>
      </c>
      <c r="P401" s="837">
        <v>0.20030272452068618</v>
      </c>
      <c r="Q401" s="850">
        <v>1985</v>
      </c>
    </row>
    <row r="402" spans="1:17" ht="14.4" customHeight="1" x14ac:dyDescent="0.3">
      <c r="A402" s="831" t="s">
        <v>553</v>
      </c>
      <c r="B402" s="832" t="s">
        <v>3941</v>
      </c>
      <c r="C402" s="832" t="s">
        <v>3753</v>
      </c>
      <c r="D402" s="832" t="s">
        <v>4442</v>
      </c>
      <c r="E402" s="832" t="s">
        <v>4443</v>
      </c>
      <c r="F402" s="849">
        <v>2</v>
      </c>
      <c r="G402" s="849">
        <v>270</v>
      </c>
      <c r="H402" s="849"/>
      <c r="I402" s="849">
        <v>135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553</v>
      </c>
      <c r="B403" s="832" t="s">
        <v>3941</v>
      </c>
      <c r="C403" s="832" t="s">
        <v>3753</v>
      </c>
      <c r="D403" s="832" t="s">
        <v>4442</v>
      </c>
      <c r="E403" s="832" t="s">
        <v>4444</v>
      </c>
      <c r="F403" s="849">
        <v>3</v>
      </c>
      <c r="G403" s="849">
        <v>405</v>
      </c>
      <c r="H403" s="849">
        <v>3</v>
      </c>
      <c r="I403" s="849">
        <v>135</v>
      </c>
      <c r="J403" s="849">
        <v>1</v>
      </c>
      <c r="K403" s="849">
        <v>135</v>
      </c>
      <c r="L403" s="849">
        <v>1</v>
      </c>
      <c r="M403" s="849">
        <v>135</v>
      </c>
      <c r="N403" s="849"/>
      <c r="O403" s="849"/>
      <c r="P403" s="837"/>
      <c r="Q403" s="850"/>
    </row>
    <row r="404" spans="1:17" ht="14.4" customHeight="1" x14ac:dyDescent="0.3">
      <c r="A404" s="831" t="s">
        <v>553</v>
      </c>
      <c r="B404" s="832" t="s">
        <v>3941</v>
      </c>
      <c r="C404" s="832" t="s">
        <v>3753</v>
      </c>
      <c r="D404" s="832" t="s">
        <v>4445</v>
      </c>
      <c r="E404" s="832" t="s">
        <v>4446</v>
      </c>
      <c r="F404" s="849">
        <v>3</v>
      </c>
      <c r="G404" s="849">
        <v>25803</v>
      </c>
      <c r="H404" s="849">
        <v>0.74930305494250204</v>
      </c>
      <c r="I404" s="849">
        <v>8601</v>
      </c>
      <c r="J404" s="849">
        <v>4</v>
      </c>
      <c r="K404" s="849">
        <v>34436</v>
      </c>
      <c r="L404" s="849">
        <v>1</v>
      </c>
      <c r="M404" s="849">
        <v>8609</v>
      </c>
      <c r="N404" s="849">
        <v>3</v>
      </c>
      <c r="O404" s="849">
        <v>25884</v>
      </c>
      <c r="P404" s="837">
        <v>0.75165524451155763</v>
      </c>
      <c r="Q404" s="850">
        <v>8628</v>
      </c>
    </row>
    <row r="405" spans="1:17" ht="14.4" customHeight="1" x14ac:dyDescent="0.3">
      <c r="A405" s="831" t="s">
        <v>553</v>
      </c>
      <c r="B405" s="832" t="s">
        <v>3941</v>
      </c>
      <c r="C405" s="832" t="s">
        <v>3753</v>
      </c>
      <c r="D405" s="832" t="s">
        <v>4447</v>
      </c>
      <c r="E405" s="832" t="s">
        <v>4448</v>
      </c>
      <c r="F405" s="849">
        <v>3</v>
      </c>
      <c r="G405" s="849">
        <v>37305</v>
      </c>
      <c r="H405" s="849">
        <v>1.4989151398264224</v>
      </c>
      <c r="I405" s="849">
        <v>12435</v>
      </c>
      <c r="J405" s="849">
        <v>2</v>
      </c>
      <c r="K405" s="849">
        <v>24888</v>
      </c>
      <c r="L405" s="849">
        <v>1</v>
      </c>
      <c r="M405" s="849">
        <v>12444</v>
      </c>
      <c r="N405" s="849">
        <v>1</v>
      </c>
      <c r="O405" s="849">
        <v>12468</v>
      </c>
      <c r="P405" s="837">
        <v>0.50096432015429126</v>
      </c>
      <c r="Q405" s="850">
        <v>12468</v>
      </c>
    </row>
    <row r="406" spans="1:17" ht="14.4" customHeight="1" x14ac:dyDescent="0.3">
      <c r="A406" s="831" t="s">
        <v>553</v>
      </c>
      <c r="B406" s="832" t="s">
        <v>3941</v>
      </c>
      <c r="C406" s="832" t="s">
        <v>3753</v>
      </c>
      <c r="D406" s="832" t="s">
        <v>4449</v>
      </c>
      <c r="E406" s="832" t="s">
        <v>4450</v>
      </c>
      <c r="F406" s="849">
        <v>1</v>
      </c>
      <c r="G406" s="849">
        <v>2423</v>
      </c>
      <c r="H406" s="849">
        <v>0.99958745874587462</v>
      </c>
      <c r="I406" s="849">
        <v>2423</v>
      </c>
      <c r="J406" s="849">
        <v>1</v>
      </c>
      <c r="K406" s="849">
        <v>2424</v>
      </c>
      <c r="L406" s="849">
        <v>1</v>
      </c>
      <c r="M406" s="849">
        <v>2424</v>
      </c>
      <c r="N406" s="849">
        <v>1</v>
      </c>
      <c r="O406" s="849">
        <v>2424</v>
      </c>
      <c r="P406" s="837">
        <v>1</v>
      </c>
      <c r="Q406" s="850">
        <v>2424</v>
      </c>
    </row>
    <row r="407" spans="1:17" ht="14.4" customHeight="1" x14ac:dyDescent="0.3">
      <c r="A407" s="831" t="s">
        <v>553</v>
      </c>
      <c r="B407" s="832" t="s">
        <v>3941</v>
      </c>
      <c r="C407" s="832" t="s">
        <v>3753</v>
      </c>
      <c r="D407" s="832" t="s">
        <v>4449</v>
      </c>
      <c r="E407" s="832" t="s">
        <v>4451</v>
      </c>
      <c r="F407" s="849">
        <v>3</v>
      </c>
      <c r="G407" s="849">
        <v>7269</v>
      </c>
      <c r="H407" s="849">
        <v>0.74969059405940597</v>
      </c>
      <c r="I407" s="849">
        <v>2423</v>
      </c>
      <c r="J407" s="849">
        <v>4</v>
      </c>
      <c r="K407" s="849">
        <v>9696</v>
      </c>
      <c r="L407" s="849">
        <v>1</v>
      </c>
      <c r="M407" s="849">
        <v>2424</v>
      </c>
      <c r="N407" s="849">
        <v>1</v>
      </c>
      <c r="O407" s="849">
        <v>2427</v>
      </c>
      <c r="P407" s="837">
        <v>0.25030940594059403</v>
      </c>
      <c r="Q407" s="850">
        <v>2427</v>
      </c>
    </row>
    <row r="408" spans="1:17" ht="14.4" customHeight="1" x14ac:dyDescent="0.3">
      <c r="A408" s="831" t="s">
        <v>553</v>
      </c>
      <c r="B408" s="832" t="s">
        <v>3941</v>
      </c>
      <c r="C408" s="832" t="s">
        <v>3753</v>
      </c>
      <c r="D408" s="832" t="s">
        <v>4452</v>
      </c>
      <c r="E408" s="832" t="s">
        <v>4453</v>
      </c>
      <c r="F408" s="849"/>
      <c r="G408" s="849"/>
      <c r="H408" s="849"/>
      <c r="I408" s="849"/>
      <c r="J408" s="849">
        <v>1</v>
      </c>
      <c r="K408" s="849">
        <v>16816</v>
      </c>
      <c r="L408" s="849">
        <v>1</v>
      </c>
      <c r="M408" s="849">
        <v>16816</v>
      </c>
      <c r="N408" s="849"/>
      <c r="O408" s="849"/>
      <c r="P408" s="837"/>
      <c r="Q408" s="850"/>
    </row>
    <row r="409" spans="1:17" ht="14.4" customHeight="1" x14ac:dyDescent="0.3">
      <c r="A409" s="831" t="s">
        <v>553</v>
      </c>
      <c r="B409" s="832" t="s">
        <v>3941</v>
      </c>
      <c r="C409" s="832" t="s">
        <v>3753</v>
      </c>
      <c r="D409" s="832" t="s">
        <v>4454</v>
      </c>
      <c r="E409" s="832" t="s">
        <v>4455</v>
      </c>
      <c r="F409" s="849">
        <v>4</v>
      </c>
      <c r="G409" s="849">
        <v>21128</v>
      </c>
      <c r="H409" s="849">
        <v>0.57121228506542665</v>
      </c>
      <c r="I409" s="849">
        <v>5282</v>
      </c>
      <c r="J409" s="849">
        <v>7</v>
      </c>
      <c r="K409" s="849">
        <v>36988</v>
      </c>
      <c r="L409" s="849">
        <v>1</v>
      </c>
      <c r="M409" s="849">
        <v>5284</v>
      </c>
      <c r="N409" s="849">
        <v>11</v>
      </c>
      <c r="O409" s="849">
        <v>58190</v>
      </c>
      <c r="P409" s="837">
        <v>1.573212933924516</v>
      </c>
      <c r="Q409" s="850">
        <v>5290</v>
      </c>
    </row>
    <row r="410" spans="1:17" ht="14.4" customHeight="1" x14ac:dyDescent="0.3">
      <c r="A410" s="831" t="s">
        <v>553</v>
      </c>
      <c r="B410" s="832" t="s">
        <v>3941</v>
      </c>
      <c r="C410" s="832" t="s">
        <v>3753</v>
      </c>
      <c r="D410" s="832" t="s">
        <v>4456</v>
      </c>
      <c r="E410" s="832" t="s">
        <v>4457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8761</v>
      </c>
      <c r="P410" s="837"/>
      <c r="Q410" s="850">
        <v>8761</v>
      </c>
    </row>
    <row r="411" spans="1:17" ht="14.4" customHeight="1" x14ac:dyDescent="0.3">
      <c r="A411" s="831" t="s">
        <v>553</v>
      </c>
      <c r="B411" s="832" t="s">
        <v>3941</v>
      </c>
      <c r="C411" s="832" t="s">
        <v>3753</v>
      </c>
      <c r="D411" s="832" t="s">
        <v>4456</v>
      </c>
      <c r="E411" s="832" t="s">
        <v>4458</v>
      </c>
      <c r="F411" s="849">
        <v>1</v>
      </c>
      <c r="G411" s="849">
        <v>8734</v>
      </c>
      <c r="H411" s="849"/>
      <c r="I411" s="849">
        <v>8734</v>
      </c>
      <c r="J411" s="849"/>
      <c r="K411" s="849"/>
      <c r="L411" s="849"/>
      <c r="M411" s="849"/>
      <c r="N411" s="849">
        <v>1</v>
      </c>
      <c r="O411" s="849">
        <v>8761</v>
      </c>
      <c r="P411" s="837"/>
      <c r="Q411" s="850">
        <v>8761</v>
      </c>
    </row>
    <row r="412" spans="1:17" ht="14.4" customHeight="1" x14ac:dyDescent="0.3">
      <c r="A412" s="831" t="s">
        <v>553</v>
      </c>
      <c r="B412" s="832" t="s">
        <v>3941</v>
      </c>
      <c r="C412" s="832" t="s">
        <v>3753</v>
      </c>
      <c r="D412" s="832" t="s">
        <v>4459</v>
      </c>
      <c r="E412" s="832" t="s">
        <v>4460</v>
      </c>
      <c r="F412" s="849"/>
      <c r="G412" s="849"/>
      <c r="H412" s="849"/>
      <c r="I412" s="849"/>
      <c r="J412" s="849">
        <v>1</v>
      </c>
      <c r="K412" s="849">
        <v>7993</v>
      </c>
      <c r="L412" s="849">
        <v>1</v>
      </c>
      <c r="M412" s="849">
        <v>7993</v>
      </c>
      <c r="N412" s="849"/>
      <c r="O412" s="849"/>
      <c r="P412" s="837"/>
      <c r="Q412" s="850"/>
    </row>
    <row r="413" spans="1:17" ht="14.4" customHeight="1" x14ac:dyDescent="0.3">
      <c r="A413" s="831" t="s">
        <v>553</v>
      </c>
      <c r="B413" s="832" t="s">
        <v>3941</v>
      </c>
      <c r="C413" s="832" t="s">
        <v>3753</v>
      </c>
      <c r="D413" s="832" t="s">
        <v>4461</v>
      </c>
      <c r="E413" s="832" t="s">
        <v>4462</v>
      </c>
      <c r="F413" s="849">
        <v>1</v>
      </c>
      <c r="G413" s="849">
        <v>0</v>
      </c>
      <c r="H413" s="849"/>
      <c r="I413" s="849">
        <v>0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553</v>
      </c>
      <c r="B414" s="832" t="s">
        <v>3941</v>
      </c>
      <c r="C414" s="832" t="s">
        <v>3753</v>
      </c>
      <c r="D414" s="832" t="s">
        <v>4463</v>
      </c>
      <c r="E414" s="832" t="s">
        <v>4464</v>
      </c>
      <c r="F414" s="849"/>
      <c r="G414" s="849"/>
      <c r="H414" s="849"/>
      <c r="I414" s="849"/>
      <c r="J414" s="849">
        <v>3</v>
      </c>
      <c r="K414" s="849">
        <v>705</v>
      </c>
      <c r="L414" s="849">
        <v>1</v>
      </c>
      <c r="M414" s="849">
        <v>235</v>
      </c>
      <c r="N414" s="849"/>
      <c r="O414" s="849"/>
      <c r="P414" s="837"/>
      <c r="Q414" s="850"/>
    </row>
    <row r="415" spans="1:17" ht="14.4" customHeight="1" x14ac:dyDescent="0.3">
      <c r="A415" s="831" t="s">
        <v>553</v>
      </c>
      <c r="B415" s="832" t="s">
        <v>3941</v>
      </c>
      <c r="C415" s="832" t="s">
        <v>3753</v>
      </c>
      <c r="D415" s="832" t="s">
        <v>4463</v>
      </c>
      <c r="E415" s="832" t="s">
        <v>4465</v>
      </c>
      <c r="F415" s="849">
        <v>22</v>
      </c>
      <c r="G415" s="849">
        <v>5170</v>
      </c>
      <c r="H415" s="849">
        <v>1.4666666666666666</v>
      </c>
      <c r="I415" s="849">
        <v>235</v>
      </c>
      <c r="J415" s="849">
        <v>15</v>
      </c>
      <c r="K415" s="849">
        <v>3525</v>
      </c>
      <c r="L415" s="849">
        <v>1</v>
      </c>
      <c r="M415" s="849">
        <v>235</v>
      </c>
      <c r="N415" s="849"/>
      <c r="O415" s="849"/>
      <c r="P415" s="837"/>
      <c r="Q415" s="850"/>
    </row>
    <row r="416" spans="1:17" ht="14.4" customHeight="1" x14ac:dyDescent="0.3">
      <c r="A416" s="831" t="s">
        <v>553</v>
      </c>
      <c r="B416" s="832" t="s">
        <v>3941</v>
      </c>
      <c r="C416" s="832" t="s">
        <v>3753</v>
      </c>
      <c r="D416" s="832" t="s">
        <v>4466</v>
      </c>
      <c r="E416" s="832" t="s">
        <v>4467</v>
      </c>
      <c r="F416" s="849">
        <v>1</v>
      </c>
      <c r="G416" s="849">
        <v>9256</v>
      </c>
      <c r="H416" s="849">
        <v>0.99913644214162345</v>
      </c>
      <c r="I416" s="849">
        <v>9256</v>
      </c>
      <c r="J416" s="849">
        <v>1</v>
      </c>
      <c r="K416" s="849">
        <v>9264</v>
      </c>
      <c r="L416" s="849">
        <v>1</v>
      </c>
      <c r="M416" s="849">
        <v>9264</v>
      </c>
      <c r="N416" s="849"/>
      <c r="O416" s="849"/>
      <c r="P416" s="837"/>
      <c r="Q416" s="850"/>
    </row>
    <row r="417" spans="1:17" ht="14.4" customHeight="1" x14ac:dyDescent="0.3">
      <c r="A417" s="831" t="s">
        <v>553</v>
      </c>
      <c r="B417" s="832" t="s">
        <v>3941</v>
      </c>
      <c r="C417" s="832" t="s">
        <v>3753</v>
      </c>
      <c r="D417" s="832" t="s">
        <v>4466</v>
      </c>
      <c r="E417" s="832" t="s">
        <v>4468</v>
      </c>
      <c r="F417" s="849">
        <v>2</v>
      </c>
      <c r="G417" s="849">
        <v>18512</v>
      </c>
      <c r="H417" s="849"/>
      <c r="I417" s="849">
        <v>9256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553</v>
      </c>
      <c r="B418" s="832" t="s">
        <v>3941</v>
      </c>
      <c r="C418" s="832" t="s">
        <v>3753</v>
      </c>
      <c r="D418" s="832" t="s">
        <v>4469</v>
      </c>
      <c r="E418" s="832" t="s">
        <v>4470</v>
      </c>
      <c r="F418" s="849">
        <v>1</v>
      </c>
      <c r="G418" s="849">
        <v>4114</v>
      </c>
      <c r="H418" s="849"/>
      <c r="I418" s="849">
        <v>4114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553</v>
      </c>
      <c r="B419" s="832" t="s">
        <v>3941</v>
      </c>
      <c r="C419" s="832" t="s">
        <v>3753</v>
      </c>
      <c r="D419" s="832" t="s">
        <v>4471</v>
      </c>
      <c r="E419" s="832" t="s">
        <v>4472</v>
      </c>
      <c r="F419" s="849"/>
      <c r="G419" s="849"/>
      <c r="H419" s="849"/>
      <c r="I419" s="849"/>
      <c r="J419" s="849">
        <v>1</v>
      </c>
      <c r="K419" s="849">
        <v>1388</v>
      </c>
      <c r="L419" s="849">
        <v>1</v>
      </c>
      <c r="M419" s="849">
        <v>1388</v>
      </c>
      <c r="N419" s="849">
        <v>2</v>
      </c>
      <c r="O419" s="849">
        <v>2780</v>
      </c>
      <c r="P419" s="837">
        <v>2.0028818443804033</v>
      </c>
      <c r="Q419" s="850">
        <v>1390</v>
      </c>
    </row>
    <row r="420" spans="1:17" ht="14.4" customHeight="1" x14ac:dyDescent="0.3">
      <c r="A420" s="831" t="s">
        <v>553</v>
      </c>
      <c r="B420" s="832" t="s">
        <v>3941</v>
      </c>
      <c r="C420" s="832" t="s">
        <v>3753</v>
      </c>
      <c r="D420" s="832" t="s">
        <v>4471</v>
      </c>
      <c r="E420" s="832" t="s">
        <v>4473</v>
      </c>
      <c r="F420" s="849">
        <v>1</v>
      </c>
      <c r="G420" s="849">
        <v>1387</v>
      </c>
      <c r="H420" s="849">
        <v>0.33309317963496637</v>
      </c>
      <c r="I420" s="849">
        <v>1387</v>
      </c>
      <c r="J420" s="849">
        <v>3</v>
      </c>
      <c r="K420" s="849">
        <v>4164</v>
      </c>
      <c r="L420" s="849">
        <v>1</v>
      </c>
      <c r="M420" s="849">
        <v>1388</v>
      </c>
      <c r="N420" s="849"/>
      <c r="O420" s="849"/>
      <c r="P420" s="837"/>
      <c r="Q420" s="850"/>
    </row>
    <row r="421" spans="1:17" ht="14.4" customHeight="1" x14ac:dyDescent="0.3">
      <c r="A421" s="831" t="s">
        <v>553</v>
      </c>
      <c r="B421" s="832" t="s">
        <v>3941</v>
      </c>
      <c r="C421" s="832" t="s">
        <v>3753</v>
      </c>
      <c r="D421" s="832" t="s">
        <v>4474</v>
      </c>
      <c r="E421" s="832" t="s">
        <v>4475</v>
      </c>
      <c r="F421" s="849"/>
      <c r="G421" s="849"/>
      <c r="H421" s="849"/>
      <c r="I421" s="849"/>
      <c r="J421" s="849"/>
      <c r="K421" s="849"/>
      <c r="L421" s="849"/>
      <c r="M421" s="849"/>
      <c r="N421" s="849">
        <v>4</v>
      </c>
      <c r="O421" s="849">
        <v>48324</v>
      </c>
      <c r="P421" s="837"/>
      <c r="Q421" s="850">
        <v>12081</v>
      </c>
    </row>
    <row r="422" spans="1:17" ht="14.4" customHeight="1" x14ac:dyDescent="0.3">
      <c r="A422" s="831" t="s">
        <v>553</v>
      </c>
      <c r="B422" s="832" t="s">
        <v>3941</v>
      </c>
      <c r="C422" s="832" t="s">
        <v>3753</v>
      </c>
      <c r="D422" s="832" t="s">
        <v>4474</v>
      </c>
      <c r="E422" s="832" t="s">
        <v>4476</v>
      </c>
      <c r="F422" s="849">
        <v>1</v>
      </c>
      <c r="G422" s="849">
        <v>12048</v>
      </c>
      <c r="H422" s="849"/>
      <c r="I422" s="849">
        <v>12048</v>
      </c>
      <c r="J422" s="849"/>
      <c r="K422" s="849"/>
      <c r="L422" s="849"/>
      <c r="M422" s="849"/>
      <c r="N422" s="849">
        <v>1</v>
      </c>
      <c r="O422" s="849">
        <v>12081</v>
      </c>
      <c r="P422" s="837"/>
      <c r="Q422" s="850">
        <v>12081</v>
      </c>
    </row>
    <row r="423" spans="1:17" ht="14.4" customHeight="1" x14ac:dyDescent="0.3">
      <c r="A423" s="831" t="s">
        <v>553</v>
      </c>
      <c r="B423" s="832" t="s">
        <v>3941</v>
      </c>
      <c r="C423" s="832" t="s">
        <v>3753</v>
      </c>
      <c r="D423" s="832" t="s">
        <v>4477</v>
      </c>
      <c r="E423" s="832" t="s">
        <v>4478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1644</v>
      </c>
      <c r="P423" s="837"/>
      <c r="Q423" s="850">
        <v>1644</v>
      </c>
    </row>
    <row r="424" spans="1:17" ht="14.4" customHeight="1" x14ac:dyDescent="0.3">
      <c r="A424" s="831" t="s">
        <v>553</v>
      </c>
      <c r="B424" s="832" t="s">
        <v>3941</v>
      </c>
      <c r="C424" s="832" t="s">
        <v>3753</v>
      </c>
      <c r="D424" s="832" t="s">
        <v>4477</v>
      </c>
      <c r="E424" s="832" t="s">
        <v>4479</v>
      </c>
      <c r="F424" s="849"/>
      <c r="G424" s="849"/>
      <c r="H424" s="849"/>
      <c r="I424" s="849"/>
      <c r="J424" s="849">
        <v>2</v>
      </c>
      <c r="K424" s="849">
        <v>3282</v>
      </c>
      <c r="L424" s="849">
        <v>1</v>
      </c>
      <c r="M424" s="849">
        <v>1641</v>
      </c>
      <c r="N424" s="849"/>
      <c r="O424" s="849"/>
      <c r="P424" s="837"/>
      <c r="Q424" s="850"/>
    </row>
    <row r="425" spans="1:17" ht="14.4" customHeight="1" x14ac:dyDescent="0.3">
      <c r="A425" s="831" t="s">
        <v>553</v>
      </c>
      <c r="B425" s="832" t="s">
        <v>3941</v>
      </c>
      <c r="C425" s="832" t="s">
        <v>3753</v>
      </c>
      <c r="D425" s="832" t="s">
        <v>4480</v>
      </c>
      <c r="E425" s="832" t="s">
        <v>4481</v>
      </c>
      <c r="F425" s="849">
        <v>2</v>
      </c>
      <c r="G425" s="849">
        <v>0</v>
      </c>
      <c r="H425" s="849"/>
      <c r="I425" s="849">
        <v>0</v>
      </c>
      <c r="J425" s="849"/>
      <c r="K425" s="849"/>
      <c r="L425" s="849"/>
      <c r="M425" s="849"/>
      <c r="N425" s="849">
        <v>1</v>
      </c>
      <c r="O425" s="849">
        <v>0</v>
      </c>
      <c r="P425" s="837"/>
      <c r="Q425" s="850">
        <v>0</v>
      </c>
    </row>
    <row r="426" spans="1:17" ht="14.4" customHeight="1" x14ac:dyDescent="0.3">
      <c r="A426" s="831" t="s">
        <v>553</v>
      </c>
      <c r="B426" s="832" t="s">
        <v>3941</v>
      </c>
      <c r="C426" s="832" t="s">
        <v>3753</v>
      </c>
      <c r="D426" s="832" t="s">
        <v>4480</v>
      </c>
      <c r="E426" s="832" t="s">
        <v>4482</v>
      </c>
      <c r="F426" s="849"/>
      <c r="G426" s="849"/>
      <c r="H426" s="849"/>
      <c r="I426" s="849"/>
      <c r="J426" s="849">
        <v>3</v>
      </c>
      <c r="K426" s="849">
        <v>0</v>
      </c>
      <c r="L426" s="849"/>
      <c r="M426" s="849">
        <v>0</v>
      </c>
      <c r="N426" s="849">
        <v>8</v>
      </c>
      <c r="O426" s="849">
        <v>0</v>
      </c>
      <c r="P426" s="837"/>
      <c r="Q426" s="850">
        <v>0</v>
      </c>
    </row>
    <row r="427" spans="1:17" ht="14.4" customHeight="1" x14ac:dyDescent="0.3">
      <c r="A427" s="831" t="s">
        <v>553</v>
      </c>
      <c r="B427" s="832" t="s">
        <v>3941</v>
      </c>
      <c r="C427" s="832" t="s">
        <v>3753</v>
      </c>
      <c r="D427" s="832" t="s">
        <v>4483</v>
      </c>
      <c r="E427" s="832" t="s">
        <v>4484</v>
      </c>
      <c r="F427" s="849">
        <v>1</v>
      </c>
      <c r="G427" s="849">
        <v>3432</v>
      </c>
      <c r="H427" s="849"/>
      <c r="I427" s="849">
        <v>3432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553</v>
      </c>
      <c r="B428" s="832" t="s">
        <v>3941</v>
      </c>
      <c r="C428" s="832" t="s">
        <v>3753</v>
      </c>
      <c r="D428" s="832" t="s">
        <v>4485</v>
      </c>
      <c r="E428" s="832" t="s">
        <v>4486</v>
      </c>
      <c r="F428" s="849"/>
      <c r="G428" s="849"/>
      <c r="H428" s="849"/>
      <c r="I428" s="849"/>
      <c r="J428" s="849"/>
      <c r="K428" s="849"/>
      <c r="L428" s="849"/>
      <c r="M428" s="849"/>
      <c r="N428" s="849">
        <v>2</v>
      </c>
      <c r="O428" s="849">
        <v>16932</v>
      </c>
      <c r="P428" s="837"/>
      <c r="Q428" s="850">
        <v>8466</v>
      </c>
    </row>
    <row r="429" spans="1:17" ht="14.4" customHeight="1" x14ac:dyDescent="0.3">
      <c r="A429" s="831" t="s">
        <v>553</v>
      </c>
      <c r="B429" s="832" t="s">
        <v>3941</v>
      </c>
      <c r="C429" s="832" t="s">
        <v>3753</v>
      </c>
      <c r="D429" s="832" t="s">
        <v>4487</v>
      </c>
      <c r="E429" s="832" t="s">
        <v>4488</v>
      </c>
      <c r="F429" s="849"/>
      <c r="G429" s="849"/>
      <c r="H429" s="849"/>
      <c r="I429" s="849"/>
      <c r="J429" s="849">
        <v>1</v>
      </c>
      <c r="K429" s="849">
        <v>6284</v>
      </c>
      <c r="L429" s="849">
        <v>1</v>
      </c>
      <c r="M429" s="849">
        <v>6284</v>
      </c>
      <c r="N429" s="849"/>
      <c r="O429" s="849"/>
      <c r="P429" s="837"/>
      <c r="Q429" s="850"/>
    </row>
    <row r="430" spans="1:17" ht="14.4" customHeight="1" x14ac:dyDescent="0.3">
      <c r="A430" s="831" t="s">
        <v>553</v>
      </c>
      <c r="B430" s="832" t="s">
        <v>3941</v>
      </c>
      <c r="C430" s="832" t="s">
        <v>3753</v>
      </c>
      <c r="D430" s="832" t="s">
        <v>4489</v>
      </c>
      <c r="E430" s="832" t="s">
        <v>4490</v>
      </c>
      <c r="F430" s="849"/>
      <c r="G430" s="849"/>
      <c r="H430" s="849"/>
      <c r="I430" s="849"/>
      <c r="J430" s="849">
        <v>1</v>
      </c>
      <c r="K430" s="849">
        <v>0</v>
      </c>
      <c r="L430" s="849"/>
      <c r="M430" s="849">
        <v>0</v>
      </c>
      <c r="N430" s="849">
        <v>2</v>
      </c>
      <c r="O430" s="849">
        <v>0</v>
      </c>
      <c r="P430" s="837"/>
      <c r="Q430" s="850">
        <v>0</v>
      </c>
    </row>
    <row r="431" spans="1:17" ht="14.4" customHeight="1" x14ac:dyDescent="0.3">
      <c r="A431" s="831" t="s">
        <v>553</v>
      </c>
      <c r="B431" s="832" t="s">
        <v>3941</v>
      </c>
      <c r="C431" s="832" t="s">
        <v>3753</v>
      </c>
      <c r="D431" s="832" t="s">
        <v>4491</v>
      </c>
      <c r="E431" s="832" t="s">
        <v>4492</v>
      </c>
      <c r="F431" s="849"/>
      <c r="G431" s="849"/>
      <c r="H431" s="849"/>
      <c r="I431" s="849"/>
      <c r="J431" s="849">
        <v>1</v>
      </c>
      <c r="K431" s="849">
        <v>8593</v>
      </c>
      <c r="L431" s="849">
        <v>1</v>
      </c>
      <c r="M431" s="849">
        <v>8593</v>
      </c>
      <c r="N431" s="849"/>
      <c r="O431" s="849"/>
      <c r="P431" s="837"/>
      <c r="Q431" s="850"/>
    </row>
    <row r="432" spans="1:17" ht="14.4" customHeight="1" x14ac:dyDescent="0.3">
      <c r="A432" s="831" t="s">
        <v>553</v>
      </c>
      <c r="B432" s="832" t="s">
        <v>3941</v>
      </c>
      <c r="C432" s="832" t="s">
        <v>3753</v>
      </c>
      <c r="D432" s="832" t="s">
        <v>4493</v>
      </c>
      <c r="E432" s="832" t="s">
        <v>4494</v>
      </c>
      <c r="F432" s="849"/>
      <c r="G432" s="849"/>
      <c r="H432" s="849"/>
      <c r="I432" s="849"/>
      <c r="J432" s="849">
        <v>1</v>
      </c>
      <c r="K432" s="849">
        <v>0</v>
      </c>
      <c r="L432" s="849"/>
      <c r="M432" s="849">
        <v>0</v>
      </c>
      <c r="N432" s="849">
        <v>2</v>
      </c>
      <c r="O432" s="849">
        <v>0</v>
      </c>
      <c r="P432" s="837"/>
      <c r="Q432" s="850">
        <v>0</v>
      </c>
    </row>
    <row r="433" spans="1:17" ht="14.4" customHeight="1" x14ac:dyDescent="0.3">
      <c r="A433" s="831" t="s">
        <v>553</v>
      </c>
      <c r="B433" s="832" t="s">
        <v>3941</v>
      </c>
      <c r="C433" s="832" t="s">
        <v>3753</v>
      </c>
      <c r="D433" s="832" t="s">
        <v>4495</v>
      </c>
      <c r="E433" s="832" t="s">
        <v>4496</v>
      </c>
      <c r="F433" s="849">
        <v>1</v>
      </c>
      <c r="G433" s="849">
        <v>0</v>
      </c>
      <c r="H433" s="849"/>
      <c r="I433" s="849">
        <v>0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553</v>
      </c>
      <c r="B434" s="832" t="s">
        <v>3941</v>
      </c>
      <c r="C434" s="832" t="s">
        <v>3753</v>
      </c>
      <c r="D434" s="832" t="s">
        <v>4497</v>
      </c>
      <c r="E434" s="832" t="s">
        <v>4498</v>
      </c>
      <c r="F434" s="849">
        <v>4</v>
      </c>
      <c r="G434" s="849">
        <v>0</v>
      </c>
      <c r="H434" s="849"/>
      <c r="I434" s="849">
        <v>0</v>
      </c>
      <c r="J434" s="849">
        <v>4</v>
      </c>
      <c r="K434" s="849">
        <v>0</v>
      </c>
      <c r="L434" s="849"/>
      <c r="M434" s="849">
        <v>0</v>
      </c>
      <c r="N434" s="849">
        <v>1</v>
      </c>
      <c r="O434" s="849">
        <v>0</v>
      </c>
      <c r="P434" s="837"/>
      <c r="Q434" s="850">
        <v>0</v>
      </c>
    </row>
    <row r="435" spans="1:17" ht="14.4" customHeight="1" x14ac:dyDescent="0.3">
      <c r="A435" s="831" t="s">
        <v>553</v>
      </c>
      <c r="B435" s="832" t="s">
        <v>3941</v>
      </c>
      <c r="C435" s="832" t="s">
        <v>3753</v>
      </c>
      <c r="D435" s="832" t="s">
        <v>4497</v>
      </c>
      <c r="E435" s="832" t="s">
        <v>4499</v>
      </c>
      <c r="F435" s="849">
        <v>1</v>
      </c>
      <c r="G435" s="849">
        <v>0</v>
      </c>
      <c r="H435" s="849"/>
      <c r="I435" s="849">
        <v>0</v>
      </c>
      <c r="J435" s="849">
        <v>1</v>
      </c>
      <c r="K435" s="849">
        <v>0</v>
      </c>
      <c r="L435" s="849"/>
      <c r="M435" s="849">
        <v>0</v>
      </c>
      <c r="N435" s="849">
        <v>4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553</v>
      </c>
      <c r="B436" s="832" t="s">
        <v>3941</v>
      </c>
      <c r="C436" s="832" t="s">
        <v>3753</v>
      </c>
      <c r="D436" s="832" t="s">
        <v>4500</v>
      </c>
      <c r="E436" s="832" t="s">
        <v>4501</v>
      </c>
      <c r="F436" s="849">
        <v>1</v>
      </c>
      <c r="G436" s="849">
        <v>6601</v>
      </c>
      <c r="H436" s="849"/>
      <c r="I436" s="849">
        <v>6601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553</v>
      </c>
      <c r="B437" s="832" t="s">
        <v>3941</v>
      </c>
      <c r="C437" s="832" t="s">
        <v>3753</v>
      </c>
      <c r="D437" s="832" t="s">
        <v>4502</v>
      </c>
      <c r="E437" s="832" t="s">
        <v>4503</v>
      </c>
      <c r="F437" s="849">
        <v>2</v>
      </c>
      <c r="G437" s="849">
        <v>5652</v>
      </c>
      <c r="H437" s="849"/>
      <c r="I437" s="849">
        <v>2826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553</v>
      </c>
      <c r="B438" s="832" t="s">
        <v>3941</v>
      </c>
      <c r="C438" s="832" t="s">
        <v>3753</v>
      </c>
      <c r="D438" s="832" t="s">
        <v>4504</v>
      </c>
      <c r="E438" s="832" t="s">
        <v>4505</v>
      </c>
      <c r="F438" s="849">
        <v>1</v>
      </c>
      <c r="G438" s="849">
        <v>3178</v>
      </c>
      <c r="H438" s="849"/>
      <c r="I438" s="849">
        <v>3178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553</v>
      </c>
      <c r="B439" s="832" t="s">
        <v>3941</v>
      </c>
      <c r="C439" s="832" t="s">
        <v>3753</v>
      </c>
      <c r="D439" s="832" t="s">
        <v>4506</v>
      </c>
      <c r="E439" s="832" t="s">
        <v>4507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17562</v>
      </c>
      <c r="P439" s="837"/>
      <c r="Q439" s="850">
        <v>17562</v>
      </c>
    </row>
    <row r="440" spans="1:17" ht="14.4" customHeight="1" x14ac:dyDescent="0.3">
      <c r="A440" s="831" t="s">
        <v>553</v>
      </c>
      <c r="B440" s="832" t="s">
        <v>3941</v>
      </c>
      <c r="C440" s="832" t="s">
        <v>3753</v>
      </c>
      <c r="D440" s="832" t="s">
        <v>4506</v>
      </c>
      <c r="E440" s="832" t="s">
        <v>4508</v>
      </c>
      <c r="F440" s="849">
        <v>1</v>
      </c>
      <c r="G440" s="849">
        <v>17516</v>
      </c>
      <c r="H440" s="849"/>
      <c r="I440" s="849">
        <v>17516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553</v>
      </c>
      <c r="B441" s="832" t="s">
        <v>3941</v>
      </c>
      <c r="C441" s="832" t="s">
        <v>3753</v>
      </c>
      <c r="D441" s="832" t="s">
        <v>4509</v>
      </c>
      <c r="E441" s="832" t="s">
        <v>4510</v>
      </c>
      <c r="F441" s="849"/>
      <c r="G441" s="849"/>
      <c r="H441" s="849"/>
      <c r="I441" s="849"/>
      <c r="J441" s="849">
        <v>1</v>
      </c>
      <c r="K441" s="849">
        <v>0</v>
      </c>
      <c r="L441" s="849"/>
      <c r="M441" s="849">
        <v>0</v>
      </c>
      <c r="N441" s="849"/>
      <c r="O441" s="849"/>
      <c r="P441" s="837"/>
      <c r="Q441" s="850"/>
    </row>
    <row r="442" spans="1:17" ht="14.4" customHeight="1" x14ac:dyDescent="0.3">
      <c r="A442" s="831" t="s">
        <v>553</v>
      </c>
      <c r="B442" s="832" t="s">
        <v>3941</v>
      </c>
      <c r="C442" s="832" t="s">
        <v>3753</v>
      </c>
      <c r="D442" s="832" t="s">
        <v>4511</v>
      </c>
      <c r="E442" s="832" t="s">
        <v>4512</v>
      </c>
      <c r="F442" s="849"/>
      <c r="G442" s="849"/>
      <c r="H442" s="849"/>
      <c r="I442" s="849"/>
      <c r="J442" s="849">
        <v>1</v>
      </c>
      <c r="K442" s="849">
        <v>4056</v>
      </c>
      <c r="L442" s="849">
        <v>1</v>
      </c>
      <c r="M442" s="849">
        <v>4056</v>
      </c>
      <c r="N442" s="849"/>
      <c r="O442" s="849"/>
      <c r="P442" s="837"/>
      <c r="Q442" s="850"/>
    </row>
    <row r="443" spans="1:17" ht="14.4" customHeight="1" x14ac:dyDescent="0.3">
      <c r="A443" s="831" t="s">
        <v>553</v>
      </c>
      <c r="B443" s="832" t="s">
        <v>3941</v>
      </c>
      <c r="C443" s="832" t="s">
        <v>3753</v>
      </c>
      <c r="D443" s="832" t="s">
        <v>4513</v>
      </c>
      <c r="E443" s="832" t="s">
        <v>4514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2542</v>
      </c>
      <c r="P443" s="837"/>
      <c r="Q443" s="850">
        <v>2542</v>
      </c>
    </row>
    <row r="444" spans="1:17" ht="14.4" customHeight="1" x14ac:dyDescent="0.3">
      <c r="A444" s="831" t="s">
        <v>553</v>
      </c>
      <c r="B444" s="832" t="s">
        <v>3941</v>
      </c>
      <c r="C444" s="832" t="s">
        <v>3753</v>
      </c>
      <c r="D444" s="832" t="s">
        <v>4515</v>
      </c>
      <c r="E444" s="832" t="s">
        <v>4516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9391</v>
      </c>
      <c r="P444" s="837"/>
      <c r="Q444" s="850">
        <v>9391</v>
      </c>
    </row>
    <row r="445" spans="1:17" ht="14.4" customHeight="1" x14ac:dyDescent="0.3">
      <c r="A445" s="831" t="s">
        <v>553</v>
      </c>
      <c r="B445" s="832" t="s">
        <v>4517</v>
      </c>
      <c r="C445" s="832" t="s">
        <v>3753</v>
      </c>
      <c r="D445" s="832" t="s">
        <v>4518</v>
      </c>
      <c r="E445" s="832" t="s">
        <v>4519</v>
      </c>
      <c r="F445" s="849"/>
      <c r="G445" s="849"/>
      <c r="H445" s="849"/>
      <c r="I445" s="849"/>
      <c r="J445" s="849">
        <v>1</v>
      </c>
      <c r="K445" s="849">
        <v>18693</v>
      </c>
      <c r="L445" s="849">
        <v>1</v>
      </c>
      <c r="M445" s="849">
        <v>18693</v>
      </c>
      <c r="N445" s="849"/>
      <c r="O445" s="849"/>
      <c r="P445" s="837"/>
      <c r="Q445" s="850"/>
    </row>
    <row r="446" spans="1:17" ht="14.4" customHeight="1" x14ac:dyDescent="0.3">
      <c r="A446" s="831" t="s">
        <v>553</v>
      </c>
      <c r="B446" s="832" t="s">
        <v>4520</v>
      </c>
      <c r="C446" s="832" t="s">
        <v>3737</v>
      </c>
      <c r="D446" s="832" t="s">
        <v>3950</v>
      </c>
      <c r="E446" s="832" t="s">
        <v>989</v>
      </c>
      <c r="F446" s="849">
        <v>123</v>
      </c>
      <c r="G446" s="849">
        <v>7183.1999999999989</v>
      </c>
      <c r="H446" s="849">
        <v>0.84246575342465746</v>
      </c>
      <c r="I446" s="849">
        <v>58.399999999999991</v>
      </c>
      <c r="J446" s="849">
        <v>146</v>
      </c>
      <c r="K446" s="849">
        <v>8526.4</v>
      </c>
      <c r="L446" s="849">
        <v>1</v>
      </c>
      <c r="M446" s="849">
        <v>58.4</v>
      </c>
      <c r="N446" s="849">
        <v>102</v>
      </c>
      <c r="O446" s="849">
        <v>5956.7999999999993</v>
      </c>
      <c r="P446" s="837">
        <v>0.69863013698630128</v>
      </c>
      <c r="Q446" s="850">
        <v>58.399999999999991</v>
      </c>
    </row>
    <row r="447" spans="1:17" ht="14.4" customHeight="1" x14ac:dyDescent="0.3">
      <c r="A447" s="831" t="s">
        <v>553</v>
      </c>
      <c r="B447" s="832" t="s">
        <v>4520</v>
      </c>
      <c r="C447" s="832" t="s">
        <v>3737</v>
      </c>
      <c r="D447" s="832" t="s">
        <v>3953</v>
      </c>
      <c r="E447" s="832" t="s">
        <v>1128</v>
      </c>
      <c r="F447" s="849"/>
      <c r="G447" s="849"/>
      <c r="H447" s="849"/>
      <c r="I447" s="849"/>
      <c r="J447" s="849">
        <v>3.6</v>
      </c>
      <c r="K447" s="849">
        <v>2492.1799999999998</v>
      </c>
      <c r="L447" s="849">
        <v>1</v>
      </c>
      <c r="M447" s="849">
        <v>692.27222222222213</v>
      </c>
      <c r="N447" s="849">
        <v>1.9</v>
      </c>
      <c r="O447" s="849">
        <v>1315.32</v>
      </c>
      <c r="P447" s="837">
        <v>0.52777889237535014</v>
      </c>
      <c r="Q447" s="850">
        <v>692.27368421052631</v>
      </c>
    </row>
    <row r="448" spans="1:17" ht="14.4" customHeight="1" x14ac:dyDescent="0.3">
      <c r="A448" s="831" t="s">
        <v>553</v>
      </c>
      <c r="B448" s="832" t="s">
        <v>4520</v>
      </c>
      <c r="C448" s="832" t="s">
        <v>3737</v>
      </c>
      <c r="D448" s="832" t="s">
        <v>3954</v>
      </c>
      <c r="E448" s="832" t="s">
        <v>1525</v>
      </c>
      <c r="F448" s="849">
        <v>1.5</v>
      </c>
      <c r="G448" s="849">
        <v>18020.099999999999</v>
      </c>
      <c r="H448" s="849">
        <v>0.3571428571428571</v>
      </c>
      <c r="I448" s="849">
        <v>12013.4</v>
      </c>
      <c r="J448" s="849">
        <v>4.2</v>
      </c>
      <c r="K448" s="849">
        <v>50456.28</v>
      </c>
      <c r="L448" s="849">
        <v>1</v>
      </c>
      <c r="M448" s="849">
        <v>12013.4</v>
      </c>
      <c r="N448" s="849">
        <v>4.8</v>
      </c>
      <c r="O448" s="849">
        <v>57664.32</v>
      </c>
      <c r="P448" s="837">
        <v>1.1428571428571428</v>
      </c>
      <c r="Q448" s="850">
        <v>12013.4</v>
      </c>
    </row>
    <row r="449" spans="1:17" ht="14.4" customHeight="1" x14ac:dyDescent="0.3">
      <c r="A449" s="831" t="s">
        <v>553</v>
      </c>
      <c r="B449" s="832" t="s">
        <v>4520</v>
      </c>
      <c r="C449" s="832" t="s">
        <v>3737</v>
      </c>
      <c r="D449" s="832" t="s">
        <v>3957</v>
      </c>
      <c r="E449" s="832" t="s">
        <v>3958</v>
      </c>
      <c r="F449" s="849">
        <v>72</v>
      </c>
      <c r="G449" s="849">
        <v>2779.92</v>
      </c>
      <c r="H449" s="849"/>
      <c r="I449" s="849">
        <v>38.61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553</v>
      </c>
      <c r="B450" s="832" t="s">
        <v>4520</v>
      </c>
      <c r="C450" s="832" t="s">
        <v>3737</v>
      </c>
      <c r="D450" s="832" t="s">
        <v>3957</v>
      </c>
      <c r="E450" s="832"/>
      <c r="F450" s="849">
        <v>8</v>
      </c>
      <c r="G450" s="849">
        <v>308.88</v>
      </c>
      <c r="H450" s="849"/>
      <c r="I450" s="849">
        <v>38.61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553</v>
      </c>
      <c r="B451" s="832" t="s">
        <v>4520</v>
      </c>
      <c r="C451" s="832" t="s">
        <v>3737</v>
      </c>
      <c r="D451" s="832" t="s">
        <v>3959</v>
      </c>
      <c r="E451" s="832" t="s">
        <v>3960</v>
      </c>
      <c r="F451" s="849">
        <v>7.4</v>
      </c>
      <c r="G451" s="849">
        <v>2860.84</v>
      </c>
      <c r="H451" s="849">
        <v>1.1384615384615384</v>
      </c>
      <c r="I451" s="849">
        <v>386.6</v>
      </c>
      <c r="J451" s="849">
        <v>6.5</v>
      </c>
      <c r="K451" s="849">
        <v>2512.9</v>
      </c>
      <c r="L451" s="849">
        <v>1</v>
      </c>
      <c r="M451" s="849">
        <v>386.6</v>
      </c>
      <c r="N451" s="849">
        <v>1.9000000000000001</v>
      </c>
      <c r="O451" s="849">
        <v>734.54000000000008</v>
      </c>
      <c r="P451" s="837">
        <v>0.29230769230769232</v>
      </c>
      <c r="Q451" s="850">
        <v>386.6</v>
      </c>
    </row>
    <row r="452" spans="1:17" ht="14.4" customHeight="1" x14ac:dyDescent="0.3">
      <c r="A452" s="831" t="s">
        <v>553</v>
      </c>
      <c r="B452" s="832" t="s">
        <v>4520</v>
      </c>
      <c r="C452" s="832" t="s">
        <v>3737</v>
      </c>
      <c r="D452" s="832" t="s">
        <v>3961</v>
      </c>
      <c r="E452" s="832" t="s">
        <v>3962</v>
      </c>
      <c r="F452" s="849">
        <v>34</v>
      </c>
      <c r="G452" s="849">
        <v>1312.74</v>
      </c>
      <c r="H452" s="849"/>
      <c r="I452" s="849">
        <v>38.61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553</v>
      </c>
      <c r="B453" s="832" t="s">
        <v>4520</v>
      </c>
      <c r="C453" s="832" t="s">
        <v>3737</v>
      </c>
      <c r="D453" s="832" t="s">
        <v>3963</v>
      </c>
      <c r="E453" s="832" t="s">
        <v>3964</v>
      </c>
      <c r="F453" s="849"/>
      <c r="G453" s="849"/>
      <c r="H453" s="849"/>
      <c r="I453" s="849"/>
      <c r="J453" s="849"/>
      <c r="K453" s="849"/>
      <c r="L453" s="849"/>
      <c r="M453" s="849"/>
      <c r="N453" s="849">
        <v>2.4</v>
      </c>
      <c r="O453" s="849">
        <v>940.32</v>
      </c>
      <c r="P453" s="837"/>
      <c r="Q453" s="850">
        <v>391.8</v>
      </c>
    </row>
    <row r="454" spans="1:17" ht="14.4" customHeight="1" x14ac:dyDescent="0.3">
      <c r="A454" s="831" t="s">
        <v>553</v>
      </c>
      <c r="B454" s="832" t="s">
        <v>4520</v>
      </c>
      <c r="C454" s="832" t="s">
        <v>3737</v>
      </c>
      <c r="D454" s="832" t="s">
        <v>3965</v>
      </c>
      <c r="E454" s="832" t="s">
        <v>1774</v>
      </c>
      <c r="F454" s="849">
        <v>44</v>
      </c>
      <c r="G454" s="849">
        <v>1886.7200000000003</v>
      </c>
      <c r="H454" s="849">
        <v>2.4444444444444446</v>
      </c>
      <c r="I454" s="849">
        <v>42.88</v>
      </c>
      <c r="J454" s="849">
        <v>18</v>
      </c>
      <c r="K454" s="849">
        <v>771.84</v>
      </c>
      <c r="L454" s="849">
        <v>1</v>
      </c>
      <c r="M454" s="849">
        <v>42.88</v>
      </c>
      <c r="N454" s="849">
        <v>36</v>
      </c>
      <c r="O454" s="849">
        <v>1543.68</v>
      </c>
      <c r="P454" s="837">
        <v>2</v>
      </c>
      <c r="Q454" s="850">
        <v>42.88</v>
      </c>
    </row>
    <row r="455" spans="1:17" ht="14.4" customHeight="1" x14ac:dyDescent="0.3">
      <c r="A455" s="831" t="s">
        <v>553</v>
      </c>
      <c r="B455" s="832" t="s">
        <v>4520</v>
      </c>
      <c r="C455" s="832" t="s">
        <v>3737</v>
      </c>
      <c r="D455" s="832" t="s">
        <v>3966</v>
      </c>
      <c r="E455" s="832" t="s">
        <v>1135</v>
      </c>
      <c r="F455" s="849"/>
      <c r="G455" s="849"/>
      <c r="H455" s="849"/>
      <c r="I455" s="849"/>
      <c r="J455" s="849">
        <v>8</v>
      </c>
      <c r="K455" s="849">
        <v>617.76</v>
      </c>
      <c r="L455" s="849">
        <v>1</v>
      </c>
      <c r="M455" s="849">
        <v>77.22</v>
      </c>
      <c r="N455" s="849">
        <v>17</v>
      </c>
      <c r="O455" s="849">
        <v>1312.74</v>
      </c>
      <c r="P455" s="837">
        <v>2.125</v>
      </c>
      <c r="Q455" s="850">
        <v>77.22</v>
      </c>
    </row>
    <row r="456" spans="1:17" ht="14.4" customHeight="1" x14ac:dyDescent="0.3">
      <c r="A456" s="831" t="s">
        <v>553</v>
      </c>
      <c r="B456" s="832" t="s">
        <v>4520</v>
      </c>
      <c r="C456" s="832" t="s">
        <v>3737</v>
      </c>
      <c r="D456" s="832" t="s">
        <v>3969</v>
      </c>
      <c r="E456" s="832" t="s">
        <v>3970</v>
      </c>
      <c r="F456" s="849">
        <v>37</v>
      </c>
      <c r="G456" s="849">
        <v>10053.520000000002</v>
      </c>
      <c r="H456" s="849">
        <v>1.2333276902278589</v>
      </c>
      <c r="I456" s="849">
        <v>271.71675675675681</v>
      </c>
      <c r="J456" s="849">
        <v>30</v>
      </c>
      <c r="K456" s="849">
        <v>8151.5400000000009</v>
      </c>
      <c r="L456" s="849">
        <v>1</v>
      </c>
      <c r="M456" s="849">
        <v>271.71800000000002</v>
      </c>
      <c r="N456" s="849">
        <v>24.8</v>
      </c>
      <c r="O456" s="849">
        <v>6738.55</v>
      </c>
      <c r="P456" s="837">
        <v>0.82665974772865003</v>
      </c>
      <c r="Q456" s="850">
        <v>271.71572580645159</v>
      </c>
    </row>
    <row r="457" spans="1:17" ht="14.4" customHeight="1" x14ac:dyDescent="0.3">
      <c r="A457" s="831" t="s">
        <v>553</v>
      </c>
      <c r="B457" s="832" t="s">
        <v>4520</v>
      </c>
      <c r="C457" s="832" t="s">
        <v>3737</v>
      </c>
      <c r="D457" s="832" t="s">
        <v>3972</v>
      </c>
      <c r="E457" s="832" t="s">
        <v>3973</v>
      </c>
      <c r="F457" s="849">
        <v>3</v>
      </c>
      <c r="G457" s="849">
        <v>9791.2099999999991</v>
      </c>
      <c r="H457" s="849">
        <v>0.62500063832829478</v>
      </c>
      <c r="I457" s="849">
        <v>3263.7366666666662</v>
      </c>
      <c r="J457" s="849">
        <v>4.8</v>
      </c>
      <c r="K457" s="849">
        <v>15665.92</v>
      </c>
      <c r="L457" s="849">
        <v>1</v>
      </c>
      <c r="M457" s="849">
        <v>3263.7333333333336</v>
      </c>
      <c r="N457" s="849">
        <v>1.3</v>
      </c>
      <c r="O457" s="849">
        <v>4242.8500000000004</v>
      </c>
      <c r="P457" s="837">
        <v>0.27083312055723507</v>
      </c>
      <c r="Q457" s="850">
        <v>3263.7307692307695</v>
      </c>
    </row>
    <row r="458" spans="1:17" ht="14.4" customHeight="1" x14ac:dyDescent="0.3">
      <c r="A458" s="831" t="s">
        <v>553</v>
      </c>
      <c r="B458" s="832" t="s">
        <v>4520</v>
      </c>
      <c r="C458" s="832" t="s">
        <v>3737</v>
      </c>
      <c r="D458" s="832" t="s">
        <v>3974</v>
      </c>
      <c r="E458" s="832" t="s">
        <v>3975</v>
      </c>
      <c r="F458" s="849"/>
      <c r="G458" s="849"/>
      <c r="H458" s="849"/>
      <c r="I458" s="849"/>
      <c r="J458" s="849">
        <v>5</v>
      </c>
      <c r="K458" s="849">
        <v>1096</v>
      </c>
      <c r="L458" s="849">
        <v>1</v>
      </c>
      <c r="M458" s="849">
        <v>219.2</v>
      </c>
      <c r="N458" s="849">
        <v>3</v>
      </c>
      <c r="O458" s="849">
        <v>657.6</v>
      </c>
      <c r="P458" s="837">
        <v>0.6</v>
      </c>
      <c r="Q458" s="850">
        <v>219.20000000000002</v>
      </c>
    </row>
    <row r="459" spans="1:17" ht="14.4" customHeight="1" x14ac:dyDescent="0.3">
      <c r="A459" s="831" t="s">
        <v>553</v>
      </c>
      <c r="B459" s="832" t="s">
        <v>4520</v>
      </c>
      <c r="C459" s="832" t="s">
        <v>3737</v>
      </c>
      <c r="D459" s="832" t="s">
        <v>3976</v>
      </c>
      <c r="E459" s="832" t="s">
        <v>813</v>
      </c>
      <c r="F459" s="849"/>
      <c r="G459" s="849"/>
      <c r="H459" s="849"/>
      <c r="I459" s="849"/>
      <c r="J459" s="849">
        <v>4.5</v>
      </c>
      <c r="K459" s="849">
        <v>1931.4</v>
      </c>
      <c r="L459" s="849">
        <v>1</v>
      </c>
      <c r="M459" s="849">
        <v>429.20000000000005</v>
      </c>
      <c r="N459" s="849">
        <v>1.4</v>
      </c>
      <c r="O459" s="849">
        <v>600.88</v>
      </c>
      <c r="P459" s="837">
        <v>0.31111111111111112</v>
      </c>
      <c r="Q459" s="850">
        <v>429.20000000000005</v>
      </c>
    </row>
    <row r="460" spans="1:17" ht="14.4" customHeight="1" x14ac:dyDescent="0.3">
      <c r="A460" s="831" t="s">
        <v>553</v>
      </c>
      <c r="B460" s="832" t="s">
        <v>4520</v>
      </c>
      <c r="C460" s="832" t="s">
        <v>3737</v>
      </c>
      <c r="D460" s="832" t="s">
        <v>3977</v>
      </c>
      <c r="E460" s="832" t="s">
        <v>3978</v>
      </c>
      <c r="F460" s="849">
        <v>11.4</v>
      </c>
      <c r="G460" s="849">
        <v>898.32</v>
      </c>
      <c r="H460" s="849">
        <v>1.1875</v>
      </c>
      <c r="I460" s="849">
        <v>78.8</v>
      </c>
      <c r="J460" s="849">
        <v>9.6000000000000014</v>
      </c>
      <c r="K460" s="849">
        <v>756.48</v>
      </c>
      <c r="L460" s="849">
        <v>1</v>
      </c>
      <c r="M460" s="849">
        <v>78.8</v>
      </c>
      <c r="N460" s="849">
        <v>0.9</v>
      </c>
      <c r="O460" s="849">
        <v>70.92</v>
      </c>
      <c r="P460" s="837">
        <v>9.375E-2</v>
      </c>
      <c r="Q460" s="850">
        <v>78.8</v>
      </c>
    </row>
    <row r="461" spans="1:17" ht="14.4" customHeight="1" x14ac:dyDescent="0.3">
      <c r="A461" s="831" t="s">
        <v>553</v>
      </c>
      <c r="B461" s="832" t="s">
        <v>4520</v>
      </c>
      <c r="C461" s="832" t="s">
        <v>3737</v>
      </c>
      <c r="D461" s="832" t="s">
        <v>3979</v>
      </c>
      <c r="E461" s="832" t="s">
        <v>1428</v>
      </c>
      <c r="F461" s="849">
        <v>51</v>
      </c>
      <c r="G461" s="849">
        <v>3577.6499999999996</v>
      </c>
      <c r="H461" s="849">
        <v>0.61397487227627112</v>
      </c>
      <c r="I461" s="849">
        <v>70.149999999999991</v>
      </c>
      <c r="J461" s="849">
        <v>89</v>
      </c>
      <c r="K461" s="849">
        <v>5827.03</v>
      </c>
      <c r="L461" s="849">
        <v>1</v>
      </c>
      <c r="M461" s="849">
        <v>65.472247191011235</v>
      </c>
      <c r="N461" s="849">
        <v>108</v>
      </c>
      <c r="O461" s="849">
        <v>4766.04</v>
      </c>
      <c r="P461" s="837">
        <v>0.81791924874249833</v>
      </c>
      <c r="Q461" s="850">
        <v>44.13</v>
      </c>
    </row>
    <row r="462" spans="1:17" ht="14.4" customHeight="1" x14ac:dyDescent="0.3">
      <c r="A462" s="831" t="s">
        <v>553</v>
      </c>
      <c r="B462" s="832" t="s">
        <v>4520</v>
      </c>
      <c r="C462" s="832" t="s">
        <v>3737</v>
      </c>
      <c r="D462" s="832" t="s">
        <v>3982</v>
      </c>
      <c r="E462" s="832" t="s">
        <v>3983</v>
      </c>
      <c r="F462" s="849"/>
      <c r="G462" s="849"/>
      <c r="H462" s="849"/>
      <c r="I462" s="849"/>
      <c r="J462" s="849">
        <v>8</v>
      </c>
      <c r="K462" s="849">
        <v>739.92000000000007</v>
      </c>
      <c r="L462" s="849">
        <v>1</v>
      </c>
      <c r="M462" s="849">
        <v>92.490000000000009</v>
      </c>
      <c r="N462" s="849"/>
      <c r="O462" s="849"/>
      <c r="P462" s="837"/>
      <c r="Q462" s="850"/>
    </row>
    <row r="463" spans="1:17" ht="14.4" customHeight="1" x14ac:dyDescent="0.3">
      <c r="A463" s="831" t="s">
        <v>553</v>
      </c>
      <c r="B463" s="832" t="s">
        <v>4520</v>
      </c>
      <c r="C463" s="832" t="s">
        <v>3737</v>
      </c>
      <c r="D463" s="832" t="s">
        <v>3984</v>
      </c>
      <c r="E463" s="832" t="s">
        <v>965</v>
      </c>
      <c r="F463" s="849">
        <v>17</v>
      </c>
      <c r="G463" s="849">
        <v>21885.120000000003</v>
      </c>
      <c r="H463" s="849">
        <v>1.0625371412591325</v>
      </c>
      <c r="I463" s="849">
        <v>1287.3600000000001</v>
      </c>
      <c r="J463" s="849">
        <v>16</v>
      </c>
      <c r="K463" s="849">
        <v>20597.04</v>
      </c>
      <c r="L463" s="849">
        <v>1</v>
      </c>
      <c r="M463" s="849">
        <v>1287.3150000000001</v>
      </c>
      <c r="N463" s="849"/>
      <c r="O463" s="849"/>
      <c r="P463" s="837"/>
      <c r="Q463" s="850"/>
    </row>
    <row r="464" spans="1:17" ht="14.4" customHeight="1" x14ac:dyDescent="0.3">
      <c r="A464" s="831" t="s">
        <v>553</v>
      </c>
      <c r="B464" s="832" t="s">
        <v>4520</v>
      </c>
      <c r="C464" s="832" t="s">
        <v>3737</v>
      </c>
      <c r="D464" s="832" t="s">
        <v>3988</v>
      </c>
      <c r="E464" s="832" t="s">
        <v>823</v>
      </c>
      <c r="F464" s="849"/>
      <c r="G464" s="849"/>
      <c r="H464" s="849"/>
      <c r="I464" s="849"/>
      <c r="J464" s="849">
        <v>0.4</v>
      </c>
      <c r="K464" s="849">
        <v>308.86</v>
      </c>
      <c r="L464" s="849">
        <v>1</v>
      </c>
      <c r="M464" s="849">
        <v>772.15</v>
      </c>
      <c r="N464" s="849"/>
      <c r="O464" s="849"/>
      <c r="P464" s="837"/>
      <c r="Q464" s="850"/>
    </row>
    <row r="465" spans="1:17" ht="14.4" customHeight="1" x14ac:dyDescent="0.3">
      <c r="A465" s="831" t="s">
        <v>553</v>
      </c>
      <c r="B465" s="832" t="s">
        <v>4520</v>
      </c>
      <c r="C465" s="832" t="s">
        <v>3737</v>
      </c>
      <c r="D465" s="832" t="s">
        <v>3988</v>
      </c>
      <c r="E465" s="832" t="s">
        <v>2963</v>
      </c>
      <c r="F465" s="849"/>
      <c r="G465" s="849"/>
      <c r="H465" s="849"/>
      <c r="I465" s="849"/>
      <c r="J465" s="849">
        <v>1.3</v>
      </c>
      <c r="K465" s="849">
        <v>1003.81</v>
      </c>
      <c r="L465" s="849">
        <v>1</v>
      </c>
      <c r="M465" s="849">
        <v>772.16153846153838</v>
      </c>
      <c r="N465" s="849">
        <v>0.3</v>
      </c>
      <c r="O465" s="849">
        <v>231.65</v>
      </c>
      <c r="P465" s="837">
        <v>0.23077076339147848</v>
      </c>
      <c r="Q465" s="850">
        <v>772.16666666666674</v>
      </c>
    </row>
    <row r="466" spans="1:17" ht="14.4" customHeight="1" x14ac:dyDescent="0.3">
      <c r="A466" s="831" t="s">
        <v>553</v>
      </c>
      <c r="B466" s="832" t="s">
        <v>4520</v>
      </c>
      <c r="C466" s="832" t="s">
        <v>3737</v>
      </c>
      <c r="D466" s="832" t="s">
        <v>3989</v>
      </c>
      <c r="E466" s="832" t="s">
        <v>3990</v>
      </c>
      <c r="F466" s="849">
        <v>4.01</v>
      </c>
      <c r="G466" s="849">
        <v>11223.18</v>
      </c>
      <c r="H466" s="849"/>
      <c r="I466" s="849">
        <v>2798.7980049875314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553</v>
      </c>
      <c r="B467" s="832" t="s">
        <v>4520</v>
      </c>
      <c r="C467" s="832" t="s">
        <v>3737</v>
      </c>
      <c r="D467" s="832" t="s">
        <v>3989</v>
      </c>
      <c r="E467" s="832"/>
      <c r="F467" s="849">
        <v>1.5899999999999999</v>
      </c>
      <c r="G467" s="849">
        <v>5050.54</v>
      </c>
      <c r="H467" s="849"/>
      <c r="I467" s="849">
        <v>3176.4402515723273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553</v>
      </c>
      <c r="B468" s="832" t="s">
        <v>4520</v>
      </c>
      <c r="C468" s="832" t="s">
        <v>3737</v>
      </c>
      <c r="D468" s="832" t="s">
        <v>4521</v>
      </c>
      <c r="E468" s="832" t="s">
        <v>4522</v>
      </c>
      <c r="F468" s="849">
        <v>6</v>
      </c>
      <c r="G468" s="849">
        <v>61976.94</v>
      </c>
      <c r="H468" s="849"/>
      <c r="I468" s="849">
        <v>10329.49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553</v>
      </c>
      <c r="B469" s="832" t="s">
        <v>4520</v>
      </c>
      <c r="C469" s="832" t="s">
        <v>3737</v>
      </c>
      <c r="D469" s="832" t="s">
        <v>3991</v>
      </c>
      <c r="E469" s="832" t="s">
        <v>3992</v>
      </c>
      <c r="F469" s="849">
        <v>15</v>
      </c>
      <c r="G469" s="849">
        <v>986.25</v>
      </c>
      <c r="H469" s="849"/>
      <c r="I469" s="849">
        <v>65.75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553</v>
      </c>
      <c r="B470" s="832" t="s">
        <v>4520</v>
      </c>
      <c r="C470" s="832" t="s">
        <v>3737</v>
      </c>
      <c r="D470" s="832" t="s">
        <v>3993</v>
      </c>
      <c r="E470" s="832" t="s">
        <v>3994</v>
      </c>
      <c r="F470" s="849"/>
      <c r="G470" s="849"/>
      <c r="H470" s="849"/>
      <c r="I470" s="849"/>
      <c r="J470" s="849">
        <v>6.4</v>
      </c>
      <c r="K470" s="849">
        <v>14594.14</v>
      </c>
      <c r="L470" s="849">
        <v>1</v>
      </c>
      <c r="M470" s="849">
        <v>2280.3343749999999</v>
      </c>
      <c r="N470" s="849">
        <v>19.599999999999998</v>
      </c>
      <c r="O470" s="849">
        <v>50150.1</v>
      </c>
      <c r="P470" s="837">
        <v>3.4363175904849479</v>
      </c>
      <c r="Q470" s="850">
        <v>2558.6785714285716</v>
      </c>
    </row>
    <row r="471" spans="1:17" ht="14.4" customHeight="1" x14ac:dyDescent="0.3">
      <c r="A471" s="831" t="s">
        <v>553</v>
      </c>
      <c r="B471" s="832" t="s">
        <v>4520</v>
      </c>
      <c r="C471" s="832" t="s">
        <v>3737</v>
      </c>
      <c r="D471" s="832" t="s">
        <v>3997</v>
      </c>
      <c r="E471" s="832" t="s">
        <v>3998</v>
      </c>
      <c r="F471" s="849"/>
      <c r="G471" s="849"/>
      <c r="H471" s="849"/>
      <c r="I471" s="849"/>
      <c r="J471" s="849"/>
      <c r="K471" s="849"/>
      <c r="L471" s="849"/>
      <c r="M471" s="849"/>
      <c r="N471" s="849">
        <v>4.5999999999999996</v>
      </c>
      <c r="O471" s="849">
        <v>1524.4399999999998</v>
      </c>
      <c r="P471" s="837"/>
      <c r="Q471" s="850">
        <v>331.4</v>
      </c>
    </row>
    <row r="472" spans="1:17" ht="14.4" customHeight="1" x14ac:dyDescent="0.3">
      <c r="A472" s="831" t="s">
        <v>553</v>
      </c>
      <c r="B472" s="832" t="s">
        <v>4520</v>
      </c>
      <c r="C472" s="832" t="s">
        <v>3737</v>
      </c>
      <c r="D472" s="832" t="s">
        <v>4003</v>
      </c>
      <c r="E472" s="832" t="s">
        <v>1534</v>
      </c>
      <c r="F472" s="849">
        <v>2</v>
      </c>
      <c r="G472" s="849">
        <v>6527.47</v>
      </c>
      <c r="H472" s="849"/>
      <c r="I472" s="849">
        <v>3263.7350000000001</v>
      </c>
      <c r="J472" s="849"/>
      <c r="K472" s="849"/>
      <c r="L472" s="849"/>
      <c r="M472" s="849"/>
      <c r="N472" s="849">
        <v>0.5</v>
      </c>
      <c r="O472" s="849">
        <v>1631.87</v>
      </c>
      <c r="P472" s="837"/>
      <c r="Q472" s="850">
        <v>3263.74</v>
      </c>
    </row>
    <row r="473" spans="1:17" ht="14.4" customHeight="1" x14ac:dyDescent="0.3">
      <c r="A473" s="831" t="s">
        <v>553</v>
      </c>
      <c r="B473" s="832" t="s">
        <v>4520</v>
      </c>
      <c r="C473" s="832" t="s">
        <v>3737</v>
      </c>
      <c r="D473" s="832" t="s">
        <v>4523</v>
      </c>
      <c r="E473" s="832" t="s">
        <v>4524</v>
      </c>
      <c r="F473" s="849"/>
      <c r="G473" s="849"/>
      <c r="H473" s="849"/>
      <c r="I473" s="849"/>
      <c r="J473" s="849"/>
      <c r="K473" s="849"/>
      <c r="L473" s="849"/>
      <c r="M473" s="849"/>
      <c r="N473" s="849">
        <v>6</v>
      </c>
      <c r="O473" s="849">
        <v>1263.42</v>
      </c>
      <c r="P473" s="837"/>
      <c r="Q473" s="850">
        <v>210.57000000000002</v>
      </c>
    </row>
    <row r="474" spans="1:17" ht="14.4" customHeight="1" x14ac:dyDescent="0.3">
      <c r="A474" s="831" t="s">
        <v>553</v>
      </c>
      <c r="B474" s="832" t="s">
        <v>4520</v>
      </c>
      <c r="C474" s="832" t="s">
        <v>4005</v>
      </c>
      <c r="D474" s="832" t="s">
        <v>4008</v>
      </c>
      <c r="E474" s="832" t="s">
        <v>4009</v>
      </c>
      <c r="F474" s="849">
        <v>63</v>
      </c>
      <c r="G474" s="849">
        <v>126000</v>
      </c>
      <c r="H474" s="849">
        <v>1.7847025495750708</v>
      </c>
      <c r="I474" s="849">
        <v>2000</v>
      </c>
      <c r="J474" s="849">
        <v>34</v>
      </c>
      <c r="K474" s="849">
        <v>70600</v>
      </c>
      <c r="L474" s="849">
        <v>1</v>
      </c>
      <c r="M474" s="849">
        <v>2076.4705882352941</v>
      </c>
      <c r="N474" s="849">
        <v>22</v>
      </c>
      <c r="O474" s="849">
        <v>46200</v>
      </c>
      <c r="P474" s="837">
        <v>0.65439093484419264</v>
      </c>
      <c r="Q474" s="850">
        <v>2100</v>
      </c>
    </row>
    <row r="475" spans="1:17" ht="14.4" customHeight="1" x14ac:dyDescent="0.3">
      <c r="A475" s="831" t="s">
        <v>553</v>
      </c>
      <c r="B475" s="832" t="s">
        <v>4520</v>
      </c>
      <c r="C475" s="832" t="s">
        <v>4005</v>
      </c>
      <c r="D475" s="832" t="s">
        <v>4010</v>
      </c>
      <c r="E475" s="832" t="s">
        <v>4011</v>
      </c>
      <c r="F475" s="849">
        <v>3</v>
      </c>
      <c r="G475" s="849">
        <v>7380.8899999999994</v>
      </c>
      <c r="H475" s="849">
        <v>0.71244111969111967</v>
      </c>
      <c r="I475" s="849">
        <v>2460.2966666666666</v>
      </c>
      <c r="J475" s="849">
        <v>4</v>
      </c>
      <c r="K475" s="849">
        <v>10360</v>
      </c>
      <c r="L475" s="849">
        <v>1</v>
      </c>
      <c r="M475" s="849">
        <v>2590</v>
      </c>
      <c r="N475" s="849">
        <v>25</v>
      </c>
      <c r="O475" s="849">
        <v>64750</v>
      </c>
      <c r="P475" s="837">
        <v>6.25</v>
      </c>
      <c r="Q475" s="850">
        <v>2590</v>
      </c>
    </row>
    <row r="476" spans="1:17" ht="14.4" customHeight="1" x14ac:dyDescent="0.3">
      <c r="A476" s="831" t="s">
        <v>553</v>
      </c>
      <c r="B476" s="832" t="s">
        <v>4520</v>
      </c>
      <c r="C476" s="832" t="s">
        <v>4005</v>
      </c>
      <c r="D476" s="832" t="s">
        <v>4016</v>
      </c>
      <c r="E476" s="832" t="s">
        <v>4017</v>
      </c>
      <c r="F476" s="849">
        <v>2</v>
      </c>
      <c r="G476" s="849">
        <v>19770</v>
      </c>
      <c r="H476" s="849"/>
      <c r="I476" s="849">
        <v>9885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553</v>
      </c>
      <c r="B477" s="832" t="s">
        <v>4520</v>
      </c>
      <c r="C477" s="832" t="s">
        <v>4005</v>
      </c>
      <c r="D477" s="832" t="s">
        <v>4018</v>
      </c>
      <c r="E477" s="832" t="s">
        <v>4019</v>
      </c>
      <c r="F477" s="849">
        <v>23</v>
      </c>
      <c r="G477" s="849">
        <v>22458</v>
      </c>
      <c r="H477" s="849">
        <v>5.9696969696969697</v>
      </c>
      <c r="I477" s="849">
        <v>976.43478260869563</v>
      </c>
      <c r="J477" s="849">
        <v>6</v>
      </c>
      <c r="K477" s="849">
        <v>3762</v>
      </c>
      <c r="L477" s="849">
        <v>1</v>
      </c>
      <c r="M477" s="849">
        <v>627</v>
      </c>
      <c r="N477" s="849">
        <v>5</v>
      </c>
      <c r="O477" s="849">
        <v>4320</v>
      </c>
      <c r="P477" s="837">
        <v>1.1483253588516746</v>
      </c>
      <c r="Q477" s="850">
        <v>864</v>
      </c>
    </row>
    <row r="478" spans="1:17" ht="14.4" customHeight="1" x14ac:dyDescent="0.3">
      <c r="A478" s="831" t="s">
        <v>553</v>
      </c>
      <c r="B478" s="832" t="s">
        <v>4520</v>
      </c>
      <c r="C478" s="832" t="s">
        <v>4005</v>
      </c>
      <c r="D478" s="832" t="s">
        <v>4018</v>
      </c>
      <c r="E478" s="832" t="s">
        <v>4020</v>
      </c>
      <c r="F478" s="849">
        <v>24</v>
      </c>
      <c r="G478" s="849">
        <v>22224</v>
      </c>
      <c r="H478" s="849">
        <v>2.3222570532915361</v>
      </c>
      <c r="I478" s="849">
        <v>926</v>
      </c>
      <c r="J478" s="849">
        <v>13</v>
      </c>
      <c r="K478" s="849">
        <v>9570</v>
      </c>
      <c r="L478" s="849">
        <v>1</v>
      </c>
      <c r="M478" s="849">
        <v>736.15384615384619</v>
      </c>
      <c r="N478" s="849">
        <v>12</v>
      </c>
      <c r="O478" s="849">
        <v>10130</v>
      </c>
      <c r="P478" s="837">
        <v>1.0585161964472309</v>
      </c>
      <c r="Q478" s="850">
        <v>844.16666666666663</v>
      </c>
    </row>
    <row r="479" spans="1:17" ht="14.4" customHeight="1" x14ac:dyDescent="0.3">
      <c r="A479" s="831" t="s">
        <v>553</v>
      </c>
      <c r="B479" s="832" t="s">
        <v>4520</v>
      </c>
      <c r="C479" s="832" t="s">
        <v>4005</v>
      </c>
      <c r="D479" s="832" t="s">
        <v>4021</v>
      </c>
      <c r="E479" s="832" t="s">
        <v>4022</v>
      </c>
      <c r="F479" s="849">
        <v>4</v>
      </c>
      <c r="G479" s="849">
        <v>960</v>
      </c>
      <c r="H479" s="849"/>
      <c r="I479" s="849">
        <v>240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553</v>
      </c>
      <c r="B480" s="832" t="s">
        <v>4520</v>
      </c>
      <c r="C480" s="832" t="s">
        <v>3749</v>
      </c>
      <c r="D480" s="832" t="s">
        <v>4035</v>
      </c>
      <c r="E480" s="832" t="s">
        <v>4036</v>
      </c>
      <c r="F480" s="849"/>
      <c r="G480" s="849"/>
      <c r="H480" s="849"/>
      <c r="I480" s="849"/>
      <c r="J480" s="849">
        <v>1</v>
      </c>
      <c r="K480" s="849">
        <v>6559.4</v>
      </c>
      <c r="L480" s="849">
        <v>1</v>
      </c>
      <c r="M480" s="849">
        <v>6559.4</v>
      </c>
      <c r="N480" s="849"/>
      <c r="O480" s="849"/>
      <c r="P480" s="837"/>
      <c r="Q480" s="850"/>
    </row>
    <row r="481" spans="1:17" ht="14.4" customHeight="1" x14ac:dyDescent="0.3">
      <c r="A481" s="831" t="s">
        <v>553</v>
      </c>
      <c r="B481" s="832" t="s">
        <v>4520</v>
      </c>
      <c r="C481" s="832" t="s">
        <v>3749</v>
      </c>
      <c r="D481" s="832" t="s">
        <v>4054</v>
      </c>
      <c r="E481" s="832" t="s">
        <v>4055</v>
      </c>
      <c r="F481" s="849"/>
      <c r="G481" s="849"/>
      <c r="H481" s="849"/>
      <c r="I481" s="849"/>
      <c r="J481" s="849">
        <v>1</v>
      </c>
      <c r="K481" s="849">
        <v>1638.39</v>
      </c>
      <c r="L481" s="849">
        <v>1</v>
      </c>
      <c r="M481" s="849">
        <v>1638.39</v>
      </c>
      <c r="N481" s="849"/>
      <c r="O481" s="849"/>
      <c r="P481" s="837"/>
      <c r="Q481" s="850"/>
    </row>
    <row r="482" spans="1:17" ht="14.4" customHeight="1" x14ac:dyDescent="0.3">
      <c r="A482" s="831" t="s">
        <v>553</v>
      </c>
      <c r="B482" s="832" t="s">
        <v>4520</v>
      </c>
      <c r="C482" s="832" t="s">
        <v>3749</v>
      </c>
      <c r="D482" s="832" t="s">
        <v>4056</v>
      </c>
      <c r="E482" s="832" t="s">
        <v>4057</v>
      </c>
      <c r="F482" s="849">
        <v>1</v>
      </c>
      <c r="G482" s="849">
        <v>9375.98</v>
      </c>
      <c r="H482" s="849"/>
      <c r="I482" s="849">
        <v>9375.98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553</v>
      </c>
      <c r="B483" s="832" t="s">
        <v>4520</v>
      </c>
      <c r="C483" s="832" t="s">
        <v>3749</v>
      </c>
      <c r="D483" s="832" t="s">
        <v>4058</v>
      </c>
      <c r="E483" s="832" t="s">
        <v>4059</v>
      </c>
      <c r="F483" s="849">
        <v>4</v>
      </c>
      <c r="G483" s="849">
        <v>26388.32</v>
      </c>
      <c r="H483" s="849"/>
      <c r="I483" s="849">
        <v>6597.08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553</v>
      </c>
      <c r="B484" s="832" t="s">
        <v>4520</v>
      </c>
      <c r="C484" s="832" t="s">
        <v>3749</v>
      </c>
      <c r="D484" s="832" t="s">
        <v>4067</v>
      </c>
      <c r="E484" s="832" t="s">
        <v>4069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4560</v>
      </c>
      <c r="P484" s="837"/>
      <c r="Q484" s="850">
        <v>4560</v>
      </c>
    </row>
    <row r="485" spans="1:17" ht="14.4" customHeight="1" x14ac:dyDescent="0.3">
      <c r="A485" s="831" t="s">
        <v>553</v>
      </c>
      <c r="B485" s="832" t="s">
        <v>4520</v>
      </c>
      <c r="C485" s="832" t="s">
        <v>3749</v>
      </c>
      <c r="D485" s="832" t="s">
        <v>4071</v>
      </c>
      <c r="E485" s="832" t="s">
        <v>4072</v>
      </c>
      <c r="F485" s="849">
        <v>1</v>
      </c>
      <c r="G485" s="849">
        <v>10124.24</v>
      </c>
      <c r="H485" s="849"/>
      <c r="I485" s="849">
        <v>10124.24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553</v>
      </c>
      <c r="B486" s="832" t="s">
        <v>4520</v>
      </c>
      <c r="C486" s="832" t="s">
        <v>3749</v>
      </c>
      <c r="D486" s="832" t="s">
        <v>4071</v>
      </c>
      <c r="E486" s="832" t="s">
        <v>4073</v>
      </c>
      <c r="F486" s="849">
        <v>1</v>
      </c>
      <c r="G486" s="849">
        <v>10124.24</v>
      </c>
      <c r="H486" s="849">
        <v>1.0416634942845679</v>
      </c>
      <c r="I486" s="849">
        <v>10124.24</v>
      </c>
      <c r="J486" s="849">
        <v>1</v>
      </c>
      <c r="K486" s="849">
        <v>9719.2999999999993</v>
      </c>
      <c r="L486" s="849">
        <v>1</v>
      </c>
      <c r="M486" s="849">
        <v>9719.2999999999993</v>
      </c>
      <c r="N486" s="849"/>
      <c r="O486" s="849"/>
      <c r="P486" s="837"/>
      <c r="Q486" s="850"/>
    </row>
    <row r="487" spans="1:17" ht="14.4" customHeight="1" x14ac:dyDescent="0.3">
      <c r="A487" s="831" t="s">
        <v>553</v>
      </c>
      <c r="B487" s="832" t="s">
        <v>4520</v>
      </c>
      <c r="C487" s="832" t="s">
        <v>3749</v>
      </c>
      <c r="D487" s="832" t="s">
        <v>4074</v>
      </c>
      <c r="E487" s="832" t="s">
        <v>4076</v>
      </c>
      <c r="F487" s="849">
        <v>2</v>
      </c>
      <c r="G487" s="849">
        <v>13327.42</v>
      </c>
      <c r="H487" s="849">
        <v>1.041660413931095</v>
      </c>
      <c r="I487" s="849">
        <v>6663.71</v>
      </c>
      <c r="J487" s="849">
        <v>2</v>
      </c>
      <c r="K487" s="849">
        <v>12794.4</v>
      </c>
      <c r="L487" s="849">
        <v>1</v>
      </c>
      <c r="M487" s="849">
        <v>6397.2</v>
      </c>
      <c r="N487" s="849"/>
      <c r="O487" s="849"/>
      <c r="P487" s="837"/>
      <c r="Q487" s="850"/>
    </row>
    <row r="488" spans="1:17" ht="14.4" customHeight="1" x14ac:dyDescent="0.3">
      <c r="A488" s="831" t="s">
        <v>553</v>
      </c>
      <c r="B488" s="832" t="s">
        <v>4520</v>
      </c>
      <c r="C488" s="832" t="s">
        <v>3749</v>
      </c>
      <c r="D488" s="832" t="s">
        <v>4088</v>
      </c>
      <c r="E488" s="832" t="s">
        <v>4089</v>
      </c>
      <c r="F488" s="849"/>
      <c r="G488" s="849"/>
      <c r="H488" s="849"/>
      <c r="I488" s="849"/>
      <c r="J488" s="849"/>
      <c r="K488" s="849"/>
      <c r="L488" s="849"/>
      <c r="M488" s="849"/>
      <c r="N488" s="849">
        <v>2</v>
      </c>
      <c r="O488" s="849">
        <v>24038.400000000001</v>
      </c>
      <c r="P488" s="837"/>
      <c r="Q488" s="850">
        <v>12019.2</v>
      </c>
    </row>
    <row r="489" spans="1:17" ht="14.4" customHeight="1" x14ac:dyDescent="0.3">
      <c r="A489" s="831" t="s">
        <v>553</v>
      </c>
      <c r="B489" s="832" t="s">
        <v>4520</v>
      </c>
      <c r="C489" s="832" t="s">
        <v>3749</v>
      </c>
      <c r="D489" s="832" t="s">
        <v>4090</v>
      </c>
      <c r="E489" s="832" t="s">
        <v>4091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21280.6</v>
      </c>
      <c r="P489" s="837"/>
      <c r="Q489" s="850">
        <v>21280.6</v>
      </c>
    </row>
    <row r="490" spans="1:17" ht="14.4" customHeight="1" x14ac:dyDescent="0.3">
      <c r="A490" s="831" t="s">
        <v>553</v>
      </c>
      <c r="B490" s="832" t="s">
        <v>4520</v>
      </c>
      <c r="C490" s="832" t="s">
        <v>3749</v>
      </c>
      <c r="D490" s="832" t="s">
        <v>4094</v>
      </c>
      <c r="E490" s="832" t="s">
        <v>4095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21280.400000000001</v>
      </c>
      <c r="P490" s="837"/>
      <c r="Q490" s="850">
        <v>21280.400000000001</v>
      </c>
    </row>
    <row r="491" spans="1:17" ht="14.4" customHeight="1" x14ac:dyDescent="0.3">
      <c r="A491" s="831" t="s">
        <v>553</v>
      </c>
      <c r="B491" s="832" t="s">
        <v>4520</v>
      </c>
      <c r="C491" s="832" t="s">
        <v>3749</v>
      </c>
      <c r="D491" s="832" t="s">
        <v>4132</v>
      </c>
      <c r="E491" s="832" t="s">
        <v>4134</v>
      </c>
      <c r="F491" s="849"/>
      <c r="G491" s="849"/>
      <c r="H491" s="849"/>
      <c r="I491" s="849"/>
      <c r="J491" s="849"/>
      <c r="K491" s="849"/>
      <c r="L491" s="849"/>
      <c r="M491" s="849"/>
      <c r="N491" s="849">
        <v>2</v>
      </c>
      <c r="O491" s="849">
        <v>1126</v>
      </c>
      <c r="P491" s="837"/>
      <c r="Q491" s="850">
        <v>563</v>
      </c>
    </row>
    <row r="492" spans="1:17" ht="14.4" customHeight="1" x14ac:dyDescent="0.3">
      <c r="A492" s="831" t="s">
        <v>553</v>
      </c>
      <c r="B492" s="832" t="s">
        <v>4520</v>
      </c>
      <c r="C492" s="832" t="s">
        <v>3753</v>
      </c>
      <c r="D492" s="832" t="s">
        <v>4525</v>
      </c>
      <c r="E492" s="832" t="s">
        <v>4526</v>
      </c>
      <c r="F492" s="849">
        <v>237</v>
      </c>
      <c r="G492" s="849">
        <v>2819589</v>
      </c>
      <c r="H492" s="849">
        <v>0.90114068441064643</v>
      </c>
      <c r="I492" s="849">
        <v>11897</v>
      </c>
      <c r="J492" s="849">
        <v>263</v>
      </c>
      <c r="K492" s="849">
        <v>3128911</v>
      </c>
      <c r="L492" s="849">
        <v>1</v>
      </c>
      <c r="M492" s="849">
        <v>11897</v>
      </c>
      <c r="N492" s="849">
        <v>251</v>
      </c>
      <c r="O492" s="849">
        <v>2986147</v>
      </c>
      <c r="P492" s="837">
        <v>0.95437262357414454</v>
      </c>
      <c r="Q492" s="850">
        <v>11897</v>
      </c>
    </row>
    <row r="493" spans="1:17" ht="14.4" customHeight="1" x14ac:dyDescent="0.3">
      <c r="A493" s="831" t="s">
        <v>553</v>
      </c>
      <c r="B493" s="832" t="s">
        <v>4520</v>
      </c>
      <c r="C493" s="832" t="s">
        <v>3753</v>
      </c>
      <c r="D493" s="832" t="s">
        <v>4527</v>
      </c>
      <c r="E493" s="832" t="s">
        <v>4528</v>
      </c>
      <c r="F493" s="849">
        <v>5</v>
      </c>
      <c r="G493" s="849">
        <v>2175</v>
      </c>
      <c r="H493" s="849"/>
      <c r="I493" s="849">
        <v>435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553</v>
      </c>
      <c r="B494" s="832" t="s">
        <v>4520</v>
      </c>
      <c r="C494" s="832" t="s">
        <v>3753</v>
      </c>
      <c r="D494" s="832" t="s">
        <v>4207</v>
      </c>
      <c r="E494" s="832" t="s">
        <v>4208</v>
      </c>
      <c r="F494" s="849">
        <v>73</v>
      </c>
      <c r="G494" s="849">
        <v>28458</v>
      </c>
      <c r="H494" s="849">
        <v>1.9721413721413721</v>
      </c>
      <c r="I494" s="849">
        <v>389.83561643835617</v>
      </c>
      <c r="J494" s="849">
        <v>37</v>
      </c>
      <c r="K494" s="849">
        <v>14430</v>
      </c>
      <c r="L494" s="849">
        <v>1</v>
      </c>
      <c r="M494" s="849">
        <v>390</v>
      </c>
      <c r="N494" s="849">
        <v>82</v>
      </c>
      <c r="O494" s="849">
        <v>32034</v>
      </c>
      <c r="P494" s="837">
        <v>2.2199584199584201</v>
      </c>
      <c r="Q494" s="850">
        <v>390.65853658536588</v>
      </c>
    </row>
    <row r="495" spans="1:17" ht="14.4" customHeight="1" x14ac:dyDescent="0.3">
      <c r="A495" s="831" t="s">
        <v>553</v>
      </c>
      <c r="B495" s="832" t="s">
        <v>4520</v>
      </c>
      <c r="C495" s="832" t="s">
        <v>3753</v>
      </c>
      <c r="D495" s="832" t="s">
        <v>4207</v>
      </c>
      <c r="E495" s="832" t="s">
        <v>4209</v>
      </c>
      <c r="F495" s="849">
        <v>103</v>
      </c>
      <c r="G495" s="849">
        <v>40170</v>
      </c>
      <c r="H495" s="849">
        <v>0.88034188034188032</v>
      </c>
      <c r="I495" s="849">
        <v>390</v>
      </c>
      <c r="J495" s="849">
        <v>117</v>
      </c>
      <c r="K495" s="849">
        <v>45630</v>
      </c>
      <c r="L495" s="849">
        <v>1</v>
      </c>
      <c r="M495" s="849">
        <v>390</v>
      </c>
      <c r="N495" s="849">
        <v>105</v>
      </c>
      <c r="O495" s="849">
        <v>41055</v>
      </c>
      <c r="P495" s="837">
        <v>0.89973701512163051</v>
      </c>
      <c r="Q495" s="850">
        <v>391</v>
      </c>
    </row>
    <row r="496" spans="1:17" ht="14.4" customHeight="1" x14ac:dyDescent="0.3">
      <c r="A496" s="831" t="s">
        <v>553</v>
      </c>
      <c r="B496" s="832" t="s">
        <v>4520</v>
      </c>
      <c r="C496" s="832" t="s">
        <v>3753</v>
      </c>
      <c r="D496" s="832" t="s">
        <v>3787</v>
      </c>
      <c r="E496" s="832" t="s">
        <v>3788</v>
      </c>
      <c r="F496" s="849">
        <v>3</v>
      </c>
      <c r="G496" s="849">
        <v>753</v>
      </c>
      <c r="H496" s="849">
        <v>0.6</v>
      </c>
      <c r="I496" s="849">
        <v>251</v>
      </c>
      <c r="J496" s="849">
        <v>5</v>
      </c>
      <c r="K496" s="849">
        <v>1255</v>
      </c>
      <c r="L496" s="849">
        <v>1</v>
      </c>
      <c r="M496" s="849">
        <v>251</v>
      </c>
      <c r="N496" s="849">
        <v>2</v>
      </c>
      <c r="O496" s="849">
        <v>504</v>
      </c>
      <c r="P496" s="837">
        <v>0.40159362549800798</v>
      </c>
      <c r="Q496" s="850">
        <v>252</v>
      </c>
    </row>
    <row r="497" spans="1:17" ht="14.4" customHeight="1" x14ac:dyDescent="0.3">
      <c r="A497" s="831" t="s">
        <v>553</v>
      </c>
      <c r="B497" s="832" t="s">
        <v>4520</v>
      </c>
      <c r="C497" s="832" t="s">
        <v>3753</v>
      </c>
      <c r="D497" s="832" t="s">
        <v>3787</v>
      </c>
      <c r="E497" s="832" t="s">
        <v>3789</v>
      </c>
      <c r="F497" s="849">
        <v>5</v>
      </c>
      <c r="G497" s="849">
        <v>1255</v>
      </c>
      <c r="H497" s="849">
        <v>1.6666666666666667</v>
      </c>
      <c r="I497" s="849">
        <v>251</v>
      </c>
      <c r="J497" s="849">
        <v>3</v>
      </c>
      <c r="K497" s="849">
        <v>753</v>
      </c>
      <c r="L497" s="849">
        <v>1</v>
      </c>
      <c r="M497" s="849">
        <v>251</v>
      </c>
      <c r="N497" s="849">
        <v>3</v>
      </c>
      <c r="O497" s="849">
        <v>756</v>
      </c>
      <c r="P497" s="837">
        <v>1.0039840637450199</v>
      </c>
      <c r="Q497" s="850">
        <v>252</v>
      </c>
    </row>
    <row r="498" spans="1:17" ht="14.4" customHeight="1" x14ac:dyDescent="0.3">
      <c r="A498" s="831" t="s">
        <v>553</v>
      </c>
      <c r="B498" s="832" t="s">
        <v>4520</v>
      </c>
      <c r="C498" s="832" t="s">
        <v>3753</v>
      </c>
      <c r="D498" s="832" t="s">
        <v>4317</v>
      </c>
      <c r="E498" s="832" t="s">
        <v>4318</v>
      </c>
      <c r="F498" s="849">
        <v>0</v>
      </c>
      <c r="G498" s="849">
        <v>0</v>
      </c>
      <c r="H498" s="849"/>
      <c r="I498" s="849"/>
      <c r="J498" s="849">
        <v>0</v>
      </c>
      <c r="K498" s="849">
        <v>0</v>
      </c>
      <c r="L498" s="849"/>
      <c r="M498" s="849"/>
      <c r="N498" s="849">
        <v>0</v>
      </c>
      <c r="O498" s="849">
        <v>0</v>
      </c>
      <c r="P498" s="837"/>
      <c r="Q498" s="850"/>
    </row>
    <row r="499" spans="1:17" ht="14.4" customHeight="1" x14ac:dyDescent="0.3">
      <c r="A499" s="831" t="s">
        <v>553</v>
      </c>
      <c r="B499" s="832" t="s">
        <v>4520</v>
      </c>
      <c r="C499" s="832" t="s">
        <v>3753</v>
      </c>
      <c r="D499" s="832" t="s">
        <v>4319</v>
      </c>
      <c r="E499" s="832" t="s">
        <v>4320</v>
      </c>
      <c r="F499" s="849">
        <v>66</v>
      </c>
      <c r="G499" s="849">
        <v>0</v>
      </c>
      <c r="H499" s="849"/>
      <c r="I499" s="849">
        <v>0</v>
      </c>
      <c r="J499" s="849">
        <v>51</v>
      </c>
      <c r="K499" s="849">
        <v>0</v>
      </c>
      <c r="L499" s="849"/>
      <c r="M499" s="849">
        <v>0</v>
      </c>
      <c r="N499" s="849">
        <v>57</v>
      </c>
      <c r="O499" s="849">
        <v>0</v>
      </c>
      <c r="P499" s="837"/>
      <c r="Q499" s="850">
        <v>0</v>
      </c>
    </row>
    <row r="500" spans="1:17" ht="14.4" customHeight="1" x14ac:dyDescent="0.3">
      <c r="A500" s="831" t="s">
        <v>553</v>
      </c>
      <c r="B500" s="832" t="s">
        <v>4520</v>
      </c>
      <c r="C500" s="832" t="s">
        <v>3753</v>
      </c>
      <c r="D500" s="832" t="s">
        <v>4319</v>
      </c>
      <c r="E500" s="832" t="s">
        <v>4321</v>
      </c>
      <c r="F500" s="849">
        <v>201</v>
      </c>
      <c r="G500" s="849">
        <v>0</v>
      </c>
      <c r="H500" s="849"/>
      <c r="I500" s="849">
        <v>0</v>
      </c>
      <c r="J500" s="849">
        <v>102</v>
      </c>
      <c r="K500" s="849">
        <v>0</v>
      </c>
      <c r="L500" s="849"/>
      <c r="M500" s="849">
        <v>0</v>
      </c>
      <c r="N500" s="849">
        <v>130</v>
      </c>
      <c r="O500" s="849">
        <v>0</v>
      </c>
      <c r="P500" s="837"/>
      <c r="Q500" s="850">
        <v>0</v>
      </c>
    </row>
    <row r="501" spans="1:17" ht="14.4" customHeight="1" x14ac:dyDescent="0.3">
      <c r="A501" s="831" t="s">
        <v>553</v>
      </c>
      <c r="B501" s="832" t="s">
        <v>4520</v>
      </c>
      <c r="C501" s="832" t="s">
        <v>3753</v>
      </c>
      <c r="D501" s="832" t="s">
        <v>4529</v>
      </c>
      <c r="E501" s="832" t="s">
        <v>4530</v>
      </c>
      <c r="F501" s="849">
        <v>10</v>
      </c>
      <c r="G501" s="849">
        <v>54760</v>
      </c>
      <c r="H501" s="849">
        <v>2</v>
      </c>
      <c r="I501" s="849">
        <v>5476</v>
      </c>
      <c r="J501" s="849">
        <v>5</v>
      </c>
      <c r="K501" s="849">
        <v>27380</v>
      </c>
      <c r="L501" s="849">
        <v>1</v>
      </c>
      <c r="M501" s="849">
        <v>5476</v>
      </c>
      <c r="N501" s="849">
        <v>12</v>
      </c>
      <c r="O501" s="849">
        <v>65712</v>
      </c>
      <c r="P501" s="837">
        <v>2.4</v>
      </c>
      <c r="Q501" s="850">
        <v>5476</v>
      </c>
    </row>
    <row r="502" spans="1:17" ht="14.4" customHeight="1" x14ac:dyDescent="0.3">
      <c r="A502" s="831" t="s">
        <v>553</v>
      </c>
      <c r="B502" s="832" t="s">
        <v>4520</v>
      </c>
      <c r="C502" s="832" t="s">
        <v>3753</v>
      </c>
      <c r="D502" s="832" t="s">
        <v>4531</v>
      </c>
      <c r="E502" s="832" t="s">
        <v>4532</v>
      </c>
      <c r="F502" s="849">
        <v>88</v>
      </c>
      <c r="G502" s="849">
        <v>587488</v>
      </c>
      <c r="H502" s="849">
        <v>1.5172413793103448</v>
      </c>
      <c r="I502" s="849">
        <v>6676</v>
      </c>
      <c r="J502" s="849">
        <v>58</v>
      </c>
      <c r="K502" s="849">
        <v>387208</v>
      </c>
      <c r="L502" s="849">
        <v>1</v>
      </c>
      <c r="M502" s="849">
        <v>6676</v>
      </c>
      <c r="N502" s="849">
        <v>98</v>
      </c>
      <c r="O502" s="849">
        <v>654248</v>
      </c>
      <c r="P502" s="837">
        <v>1.6896551724137931</v>
      </c>
      <c r="Q502" s="850">
        <v>6676</v>
      </c>
    </row>
    <row r="503" spans="1:17" ht="14.4" customHeight="1" x14ac:dyDescent="0.3">
      <c r="A503" s="831" t="s">
        <v>553</v>
      </c>
      <c r="B503" s="832" t="s">
        <v>4520</v>
      </c>
      <c r="C503" s="832" t="s">
        <v>3753</v>
      </c>
      <c r="D503" s="832" t="s">
        <v>3838</v>
      </c>
      <c r="E503" s="832" t="s">
        <v>3839</v>
      </c>
      <c r="F503" s="849">
        <v>4</v>
      </c>
      <c r="G503" s="849">
        <v>1488</v>
      </c>
      <c r="H503" s="849">
        <v>1.3297587131367292</v>
      </c>
      <c r="I503" s="849">
        <v>372</v>
      </c>
      <c r="J503" s="849">
        <v>3</v>
      </c>
      <c r="K503" s="849">
        <v>1119</v>
      </c>
      <c r="L503" s="849">
        <v>1</v>
      </c>
      <c r="M503" s="849">
        <v>373</v>
      </c>
      <c r="N503" s="849">
        <v>1</v>
      </c>
      <c r="O503" s="849">
        <v>374</v>
      </c>
      <c r="P503" s="837">
        <v>0.33422698838248438</v>
      </c>
      <c r="Q503" s="850">
        <v>374</v>
      </c>
    </row>
    <row r="504" spans="1:17" ht="14.4" customHeight="1" x14ac:dyDescent="0.3">
      <c r="A504" s="831" t="s">
        <v>553</v>
      </c>
      <c r="B504" s="832" t="s">
        <v>4520</v>
      </c>
      <c r="C504" s="832" t="s">
        <v>3753</v>
      </c>
      <c r="D504" s="832" t="s">
        <v>3838</v>
      </c>
      <c r="E504" s="832" t="s">
        <v>3840</v>
      </c>
      <c r="F504" s="849"/>
      <c r="G504" s="849"/>
      <c r="H504" s="849"/>
      <c r="I504" s="849"/>
      <c r="J504" s="849">
        <v>3</v>
      </c>
      <c r="K504" s="849">
        <v>1118</v>
      </c>
      <c r="L504" s="849">
        <v>1</v>
      </c>
      <c r="M504" s="849">
        <v>372.66666666666669</v>
      </c>
      <c r="N504" s="849">
        <v>5</v>
      </c>
      <c r="O504" s="849">
        <v>1870</v>
      </c>
      <c r="P504" s="837">
        <v>1.6726296958855098</v>
      </c>
      <c r="Q504" s="850">
        <v>374</v>
      </c>
    </row>
    <row r="505" spans="1:17" ht="14.4" customHeight="1" x14ac:dyDescent="0.3">
      <c r="A505" s="831" t="s">
        <v>553</v>
      </c>
      <c r="B505" s="832" t="s">
        <v>4533</v>
      </c>
      <c r="C505" s="832" t="s">
        <v>3737</v>
      </c>
      <c r="D505" s="832" t="s">
        <v>3945</v>
      </c>
      <c r="E505" s="832" t="s">
        <v>1896</v>
      </c>
      <c r="F505" s="849">
        <v>15</v>
      </c>
      <c r="G505" s="849">
        <v>1282.2</v>
      </c>
      <c r="H505" s="849">
        <v>8.005744255744256</v>
      </c>
      <c r="I505" s="849">
        <v>85.48</v>
      </c>
      <c r="J505" s="849">
        <v>2</v>
      </c>
      <c r="K505" s="849">
        <v>160.16</v>
      </c>
      <c r="L505" s="849">
        <v>1</v>
      </c>
      <c r="M505" s="849">
        <v>80.08</v>
      </c>
      <c r="N505" s="849"/>
      <c r="O505" s="849"/>
      <c r="P505" s="837"/>
      <c r="Q505" s="850"/>
    </row>
    <row r="506" spans="1:17" ht="14.4" customHeight="1" x14ac:dyDescent="0.3">
      <c r="A506" s="831" t="s">
        <v>553</v>
      </c>
      <c r="B506" s="832" t="s">
        <v>4533</v>
      </c>
      <c r="C506" s="832" t="s">
        <v>3737</v>
      </c>
      <c r="D506" s="832" t="s">
        <v>3946</v>
      </c>
      <c r="E506" s="832" t="s">
        <v>1896</v>
      </c>
      <c r="F506" s="849"/>
      <c r="G506" s="849"/>
      <c r="H506" s="849"/>
      <c r="I506" s="849"/>
      <c r="J506" s="849">
        <v>6</v>
      </c>
      <c r="K506" s="849">
        <v>456.78</v>
      </c>
      <c r="L506" s="849">
        <v>1</v>
      </c>
      <c r="M506" s="849">
        <v>76.13</v>
      </c>
      <c r="N506" s="849"/>
      <c r="O506" s="849"/>
      <c r="P506" s="837"/>
      <c r="Q506" s="850"/>
    </row>
    <row r="507" spans="1:17" ht="14.4" customHeight="1" x14ac:dyDescent="0.3">
      <c r="A507" s="831" t="s">
        <v>553</v>
      </c>
      <c r="B507" s="832" t="s">
        <v>4533</v>
      </c>
      <c r="C507" s="832" t="s">
        <v>3737</v>
      </c>
      <c r="D507" s="832" t="s">
        <v>3950</v>
      </c>
      <c r="E507" s="832" t="s">
        <v>989</v>
      </c>
      <c r="F507" s="849">
        <v>43</v>
      </c>
      <c r="G507" s="849">
        <v>2511.2000000000003</v>
      </c>
      <c r="H507" s="849">
        <v>0.8600000000000001</v>
      </c>
      <c r="I507" s="849">
        <v>58.400000000000006</v>
      </c>
      <c r="J507" s="849">
        <v>50</v>
      </c>
      <c r="K507" s="849">
        <v>2920</v>
      </c>
      <c r="L507" s="849">
        <v>1</v>
      </c>
      <c r="M507" s="849">
        <v>58.4</v>
      </c>
      <c r="N507" s="849">
        <v>59</v>
      </c>
      <c r="O507" s="849">
        <v>3445.6</v>
      </c>
      <c r="P507" s="837">
        <v>1.18</v>
      </c>
      <c r="Q507" s="850">
        <v>58.4</v>
      </c>
    </row>
    <row r="508" spans="1:17" ht="14.4" customHeight="1" x14ac:dyDescent="0.3">
      <c r="A508" s="831" t="s">
        <v>553</v>
      </c>
      <c r="B508" s="832" t="s">
        <v>4533</v>
      </c>
      <c r="C508" s="832" t="s">
        <v>3737</v>
      </c>
      <c r="D508" s="832" t="s">
        <v>3954</v>
      </c>
      <c r="E508" s="832" t="s">
        <v>1525</v>
      </c>
      <c r="F508" s="849">
        <v>1.9</v>
      </c>
      <c r="G508" s="849">
        <v>22825.46</v>
      </c>
      <c r="H508" s="849"/>
      <c r="I508" s="849">
        <v>12013.4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553</v>
      </c>
      <c r="B509" s="832" t="s">
        <v>4533</v>
      </c>
      <c r="C509" s="832" t="s">
        <v>3737</v>
      </c>
      <c r="D509" s="832" t="s">
        <v>3959</v>
      </c>
      <c r="E509" s="832" t="s">
        <v>3960</v>
      </c>
      <c r="F509" s="849">
        <v>18.399999999999999</v>
      </c>
      <c r="G509" s="849">
        <v>7113.4599999999991</v>
      </c>
      <c r="H509" s="849">
        <v>1.115149405934851</v>
      </c>
      <c r="I509" s="849">
        <v>386.60108695652173</v>
      </c>
      <c r="J509" s="849">
        <v>16.5</v>
      </c>
      <c r="K509" s="849">
        <v>6378.93</v>
      </c>
      <c r="L509" s="849">
        <v>1</v>
      </c>
      <c r="M509" s="849">
        <v>386.6018181818182</v>
      </c>
      <c r="N509" s="849">
        <v>12.2</v>
      </c>
      <c r="O509" s="849">
        <v>4716.5899999999992</v>
      </c>
      <c r="P509" s="837">
        <v>0.73940143566397487</v>
      </c>
      <c r="Q509" s="850">
        <v>386.605737704918</v>
      </c>
    </row>
    <row r="510" spans="1:17" ht="14.4" customHeight="1" x14ac:dyDescent="0.3">
      <c r="A510" s="831" t="s">
        <v>553</v>
      </c>
      <c r="B510" s="832" t="s">
        <v>4533</v>
      </c>
      <c r="C510" s="832" t="s">
        <v>3737</v>
      </c>
      <c r="D510" s="832" t="s">
        <v>3961</v>
      </c>
      <c r="E510" s="832" t="s">
        <v>3962</v>
      </c>
      <c r="F510" s="849">
        <v>14</v>
      </c>
      <c r="G510" s="849">
        <v>540.54</v>
      </c>
      <c r="H510" s="849"/>
      <c r="I510" s="849">
        <v>38.61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553</v>
      </c>
      <c r="B511" s="832" t="s">
        <v>4533</v>
      </c>
      <c r="C511" s="832" t="s">
        <v>3737</v>
      </c>
      <c r="D511" s="832" t="s">
        <v>3969</v>
      </c>
      <c r="E511" s="832" t="s">
        <v>3970</v>
      </c>
      <c r="F511" s="849">
        <v>12</v>
      </c>
      <c r="G511" s="849">
        <v>3260.62</v>
      </c>
      <c r="H511" s="849">
        <v>1.6666854090525725</v>
      </c>
      <c r="I511" s="849">
        <v>271.71833333333331</v>
      </c>
      <c r="J511" s="849">
        <v>7.2</v>
      </c>
      <c r="K511" s="849">
        <v>1956.35</v>
      </c>
      <c r="L511" s="849">
        <v>1</v>
      </c>
      <c r="M511" s="849">
        <v>271.71527777777777</v>
      </c>
      <c r="N511" s="849">
        <v>22.799999999999997</v>
      </c>
      <c r="O511" s="849">
        <v>6195.3</v>
      </c>
      <c r="P511" s="837">
        <v>3.1667646382293557</v>
      </c>
      <c r="Q511" s="850">
        <v>271.72368421052636</v>
      </c>
    </row>
    <row r="512" spans="1:17" ht="14.4" customHeight="1" x14ac:dyDescent="0.3">
      <c r="A512" s="831" t="s">
        <v>553</v>
      </c>
      <c r="B512" s="832" t="s">
        <v>4533</v>
      </c>
      <c r="C512" s="832" t="s">
        <v>3737</v>
      </c>
      <c r="D512" s="832" t="s">
        <v>3976</v>
      </c>
      <c r="E512" s="832" t="s">
        <v>813</v>
      </c>
      <c r="F512" s="849"/>
      <c r="G512" s="849"/>
      <c r="H512" s="849"/>
      <c r="I512" s="849"/>
      <c r="J512" s="849">
        <v>0.6</v>
      </c>
      <c r="K512" s="849">
        <v>257.52</v>
      </c>
      <c r="L512" s="849">
        <v>1</v>
      </c>
      <c r="M512" s="849">
        <v>429.2</v>
      </c>
      <c r="N512" s="849">
        <v>1.7</v>
      </c>
      <c r="O512" s="849">
        <v>729.64</v>
      </c>
      <c r="P512" s="837">
        <v>2.8333333333333335</v>
      </c>
      <c r="Q512" s="850">
        <v>429.2</v>
      </c>
    </row>
    <row r="513" spans="1:17" ht="14.4" customHeight="1" x14ac:dyDescent="0.3">
      <c r="A513" s="831" t="s">
        <v>553</v>
      </c>
      <c r="B513" s="832" t="s">
        <v>4533</v>
      </c>
      <c r="C513" s="832" t="s">
        <v>3737</v>
      </c>
      <c r="D513" s="832" t="s">
        <v>3979</v>
      </c>
      <c r="E513" s="832" t="s">
        <v>1428</v>
      </c>
      <c r="F513" s="849"/>
      <c r="G513" s="849"/>
      <c r="H513" s="849"/>
      <c r="I513" s="849"/>
      <c r="J513" s="849">
        <v>23</v>
      </c>
      <c r="K513" s="849">
        <v>1613.45</v>
      </c>
      <c r="L513" s="849">
        <v>1</v>
      </c>
      <c r="M513" s="849">
        <v>70.150000000000006</v>
      </c>
      <c r="N513" s="849"/>
      <c r="O513" s="849"/>
      <c r="P513" s="837"/>
      <c r="Q513" s="850"/>
    </row>
    <row r="514" spans="1:17" ht="14.4" customHeight="1" x14ac:dyDescent="0.3">
      <c r="A514" s="831" t="s">
        <v>553</v>
      </c>
      <c r="B514" s="832" t="s">
        <v>4533</v>
      </c>
      <c r="C514" s="832" t="s">
        <v>3737</v>
      </c>
      <c r="D514" s="832" t="s">
        <v>3980</v>
      </c>
      <c r="E514" s="832" t="s">
        <v>3981</v>
      </c>
      <c r="F514" s="849">
        <v>2.9</v>
      </c>
      <c r="G514" s="849">
        <v>2319.27</v>
      </c>
      <c r="H514" s="849">
        <v>4.8333229134104405</v>
      </c>
      <c r="I514" s="849">
        <v>799.74827586206902</v>
      </c>
      <c r="J514" s="849">
        <v>0.6</v>
      </c>
      <c r="K514" s="849">
        <v>479.85</v>
      </c>
      <c r="L514" s="849">
        <v>1</v>
      </c>
      <c r="M514" s="849">
        <v>799.75000000000011</v>
      </c>
      <c r="N514" s="849"/>
      <c r="O514" s="849"/>
      <c r="P514" s="837"/>
      <c r="Q514" s="850"/>
    </row>
    <row r="515" spans="1:17" ht="14.4" customHeight="1" x14ac:dyDescent="0.3">
      <c r="A515" s="831" t="s">
        <v>553</v>
      </c>
      <c r="B515" s="832" t="s">
        <v>4533</v>
      </c>
      <c r="C515" s="832" t="s">
        <v>3737</v>
      </c>
      <c r="D515" s="832" t="s">
        <v>3988</v>
      </c>
      <c r="E515" s="832" t="s">
        <v>823</v>
      </c>
      <c r="F515" s="849"/>
      <c r="G515" s="849"/>
      <c r="H515" s="849"/>
      <c r="I515" s="849"/>
      <c r="J515" s="849">
        <v>2</v>
      </c>
      <c r="K515" s="849">
        <v>1544.28</v>
      </c>
      <c r="L515" s="849">
        <v>1</v>
      </c>
      <c r="M515" s="849">
        <v>772.14</v>
      </c>
      <c r="N515" s="849"/>
      <c r="O515" s="849"/>
      <c r="P515" s="837"/>
      <c r="Q515" s="850"/>
    </row>
    <row r="516" spans="1:17" ht="14.4" customHeight="1" x14ac:dyDescent="0.3">
      <c r="A516" s="831" t="s">
        <v>553</v>
      </c>
      <c r="B516" s="832" t="s">
        <v>4533</v>
      </c>
      <c r="C516" s="832" t="s">
        <v>3737</v>
      </c>
      <c r="D516" s="832" t="s">
        <v>3988</v>
      </c>
      <c r="E516" s="832" t="s">
        <v>2963</v>
      </c>
      <c r="F516" s="849"/>
      <c r="G516" s="849"/>
      <c r="H516" s="849"/>
      <c r="I516" s="849"/>
      <c r="J516" s="849">
        <v>0.4</v>
      </c>
      <c r="K516" s="849">
        <v>308.86</v>
      </c>
      <c r="L516" s="849">
        <v>1</v>
      </c>
      <c r="M516" s="849">
        <v>772.15</v>
      </c>
      <c r="N516" s="849"/>
      <c r="O516" s="849"/>
      <c r="P516" s="837"/>
      <c r="Q516" s="850"/>
    </row>
    <row r="517" spans="1:17" ht="14.4" customHeight="1" x14ac:dyDescent="0.3">
      <c r="A517" s="831" t="s">
        <v>553</v>
      </c>
      <c r="B517" s="832" t="s">
        <v>4533</v>
      </c>
      <c r="C517" s="832" t="s">
        <v>3737</v>
      </c>
      <c r="D517" s="832" t="s">
        <v>3989</v>
      </c>
      <c r="E517" s="832" t="s">
        <v>3990</v>
      </c>
      <c r="F517" s="849">
        <v>2.09</v>
      </c>
      <c r="G517" s="849">
        <v>5331</v>
      </c>
      <c r="H517" s="849"/>
      <c r="I517" s="849">
        <v>2550.7177033492826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553</v>
      </c>
      <c r="B518" s="832" t="s">
        <v>4533</v>
      </c>
      <c r="C518" s="832" t="s">
        <v>3737</v>
      </c>
      <c r="D518" s="832" t="s">
        <v>3993</v>
      </c>
      <c r="E518" s="832" t="s">
        <v>3994</v>
      </c>
      <c r="F518" s="849"/>
      <c r="G518" s="849"/>
      <c r="H518" s="849"/>
      <c r="I518" s="849"/>
      <c r="J518" s="849">
        <v>5.7</v>
      </c>
      <c r="K518" s="849">
        <v>12115.92</v>
      </c>
      <c r="L518" s="849">
        <v>1</v>
      </c>
      <c r="M518" s="849">
        <v>2125.6</v>
      </c>
      <c r="N518" s="849"/>
      <c r="O518" s="849"/>
      <c r="P518" s="837"/>
      <c r="Q518" s="850"/>
    </row>
    <row r="519" spans="1:17" ht="14.4" customHeight="1" x14ac:dyDescent="0.3">
      <c r="A519" s="831" t="s">
        <v>553</v>
      </c>
      <c r="B519" s="832" t="s">
        <v>4533</v>
      </c>
      <c r="C519" s="832" t="s">
        <v>3737</v>
      </c>
      <c r="D519" s="832" t="s">
        <v>3997</v>
      </c>
      <c r="E519" s="832" t="s">
        <v>3998</v>
      </c>
      <c r="F519" s="849">
        <v>0.3</v>
      </c>
      <c r="G519" s="849">
        <v>99.42</v>
      </c>
      <c r="H519" s="849">
        <v>0.5</v>
      </c>
      <c r="I519" s="849">
        <v>331.40000000000003</v>
      </c>
      <c r="J519" s="849">
        <v>0.6</v>
      </c>
      <c r="K519" s="849">
        <v>198.84</v>
      </c>
      <c r="L519" s="849">
        <v>1</v>
      </c>
      <c r="M519" s="849">
        <v>331.40000000000003</v>
      </c>
      <c r="N519" s="849">
        <v>3.8</v>
      </c>
      <c r="O519" s="849">
        <v>1259.3400000000001</v>
      </c>
      <c r="P519" s="837">
        <v>6.3334339167169587</v>
      </c>
      <c r="Q519" s="850">
        <v>331.40526315789481</v>
      </c>
    </row>
    <row r="520" spans="1:17" ht="14.4" customHeight="1" x14ac:dyDescent="0.3">
      <c r="A520" s="831" t="s">
        <v>553</v>
      </c>
      <c r="B520" s="832" t="s">
        <v>4533</v>
      </c>
      <c r="C520" s="832" t="s">
        <v>4005</v>
      </c>
      <c r="D520" s="832" t="s">
        <v>4008</v>
      </c>
      <c r="E520" s="832" t="s">
        <v>4009</v>
      </c>
      <c r="F520" s="849"/>
      <c r="G520" s="849"/>
      <c r="H520" s="849"/>
      <c r="I520" s="849"/>
      <c r="J520" s="849">
        <v>5</v>
      </c>
      <c r="K520" s="849">
        <v>10500</v>
      </c>
      <c r="L520" s="849">
        <v>1</v>
      </c>
      <c r="M520" s="849">
        <v>2100</v>
      </c>
      <c r="N520" s="849">
        <v>2</v>
      </c>
      <c r="O520" s="849">
        <v>4200</v>
      </c>
      <c r="P520" s="837">
        <v>0.4</v>
      </c>
      <c r="Q520" s="850">
        <v>2100</v>
      </c>
    </row>
    <row r="521" spans="1:17" ht="14.4" customHeight="1" x14ac:dyDescent="0.3">
      <c r="A521" s="831" t="s">
        <v>553</v>
      </c>
      <c r="B521" s="832" t="s">
        <v>4533</v>
      </c>
      <c r="C521" s="832" t="s">
        <v>4005</v>
      </c>
      <c r="D521" s="832" t="s">
        <v>4010</v>
      </c>
      <c r="E521" s="832" t="s">
        <v>4011</v>
      </c>
      <c r="F521" s="849"/>
      <c r="G521" s="849"/>
      <c r="H521" s="849"/>
      <c r="I521" s="849"/>
      <c r="J521" s="849">
        <v>2</v>
      </c>
      <c r="K521" s="849">
        <v>5180</v>
      </c>
      <c r="L521" s="849">
        <v>1</v>
      </c>
      <c r="M521" s="849">
        <v>2590</v>
      </c>
      <c r="N521" s="849">
        <v>3</v>
      </c>
      <c r="O521" s="849">
        <v>7770</v>
      </c>
      <c r="P521" s="837">
        <v>1.5</v>
      </c>
      <c r="Q521" s="850">
        <v>2590</v>
      </c>
    </row>
    <row r="522" spans="1:17" ht="14.4" customHeight="1" x14ac:dyDescent="0.3">
      <c r="A522" s="831" t="s">
        <v>553</v>
      </c>
      <c r="B522" s="832" t="s">
        <v>4533</v>
      </c>
      <c r="C522" s="832" t="s">
        <v>4005</v>
      </c>
      <c r="D522" s="832" t="s">
        <v>4012</v>
      </c>
      <c r="E522" s="832" t="s">
        <v>4013</v>
      </c>
      <c r="F522" s="849"/>
      <c r="G522" s="849"/>
      <c r="H522" s="849"/>
      <c r="I522" s="849"/>
      <c r="J522" s="849">
        <v>4</v>
      </c>
      <c r="K522" s="849">
        <v>8420</v>
      </c>
      <c r="L522" s="849">
        <v>1</v>
      </c>
      <c r="M522" s="849">
        <v>2105</v>
      </c>
      <c r="N522" s="849"/>
      <c r="O522" s="849"/>
      <c r="P522" s="837"/>
      <c r="Q522" s="850"/>
    </row>
    <row r="523" spans="1:17" ht="14.4" customHeight="1" x14ac:dyDescent="0.3">
      <c r="A523" s="831" t="s">
        <v>553</v>
      </c>
      <c r="B523" s="832" t="s">
        <v>4533</v>
      </c>
      <c r="C523" s="832" t="s">
        <v>4005</v>
      </c>
      <c r="D523" s="832" t="s">
        <v>4016</v>
      </c>
      <c r="E523" s="832" t="s">
        <v>4017</v>
      </c>
      <c r="F523" s="849"/>
      <c r="G523" s="849"/>
      <c r="H523" s="849"/>
      <c r="I523" s="849"/>
      <c r="J523" s="849">
        <v>2</v>
      </c>
      <c r="K523" s="849">
        <v>20260</v>
      </c>
      <c r="L523" s="849">
        <v>1</v>
      </c>
      <c r="M523" s="849">
        <v>10130</v>
      </c>
      <c r="N523" s="849"/>
      <c r="O523" s="849"/>
      <c r="P523" s="837"/>
      <c r="Q523" s="850"/>
    </row>
    <row r="524" spans="1:17" ht="14.4" customHeight="1" x14ac:dyDescent="0.3">
      <c r="A524" s="831" t="s">
        <v>553</v>
      </c>
      <c r="B524" s="832" t="s">
        <v>4533</v>
      </c>
      <c r="C524" s="832" t="s">
        <v>4005</v>
      </c>
      <c r="D524" s="832" t="s">
        <v>4018</v>
      </c>
      <c r="E524" s="832" t="s">
        <v>4019</v>
      </c>
      <c r="F524" s="849"/>
      <c r="G524" s="849"/>
      <c r="H524" s="849"/>
      <c r="I524" s="849"/>
      <c r="J524" s="849">
        <v>5</v>
      </c>
      <c r="K524" s="849">
        <v>5658</v>
      </c>
      <c r="L524" s="849">
        <v>1</v>
      </c>
      <c r="M524" s="849">
        <v>1131.5999999999999</v>
      </c>
      <c r="N524" s="849"/>
      <c r="O524" s="849"/>
      <c r="P524" s="837"/>
      <c r="Q524" s="850"/>
    </row>
    <row r="525" spans="1:17" ht="14.4" customHeight="1" x14ac:dyDescent="0.3">
      <c r="A525" s="831" t="s">
        <v>553</v>
      </c>
      <c r="B525" s="832" t="s">
        <v>4533</v>
      </c>
      <c r="C525" s="832" t="s">
        <v>4005</v>
      </c>
      <c r="D525" s="832" t="s">
        <v>4018</v>
      </c>
      <c r="E525" s="832" t="s">
        <v>4020</v>
      </c>
      <c r="F525" s="849"/>
      <c r="G525" s="849"/>
      <c r="H525" s="849"/>
      <c r="I525" s="849"/>
      <c r="J525" s="849"/>
      <c r="K525" s="849"/>
      <c r="L525" s="849"/>
      <c r="M525" s="849"/>
      <c r="N525" s="849">
        <v>3</v>
      </c>
      <c r="O525" s="849">
        <v>2480</v>
      </c>
      <c r="P525" s="837"/>
      <c r="Q525" s="850">
        <v>826.66666666666663</v>
      </c>
    </row>
    <row r="526" spans="1:17" ht="14.4" customHeight="1" x14ac:dyDescent="0.3">
      <c r="A526" s="831" t="s">
        <v>553</v>
      </c>
      <c r="B526" s="832" t="s">
        <v>4533</v>
      </c>
      <c r="C526" s="832" t="s">
        <v>3749</v>
      </c>
      <c r="D526" s="832" t="s">
        <v>4534</v>
      </c>
      <c r="E526" s="832" t="s">
        <v>4535</v>
      </c>
      <c r="F526" s="849">
        <v>5</v>
      </c>
      <c r="G526" s="849">
        <v>2362.4</v>
      </c>
      <c r="H526" s="849">
        <v>0.625</v>
      </c>
      <c r="I526" s="849">
        <v>472.48</v>
      </c>
      <c r="J526" s="849">
        <v>8</v>
      </c>
      <c r="K526" s="849">
        <v>3779.84</v>
      </c>
      <c r="L526" s="849">
        <v>1</v>
      </c>
      <c r="M526" s="849">
        <v>472.48</v>
      </c>
      <c r="N526" s="849">
        <v>1</v>
      </c>
      <c r="O526" s="849">
        <v>472.48</v>
      </c>
      <c r="P526" s="837">
        <v>0.125</v>
      </c>
      <c r="Q526" s="850">
        <v>472.48</v>
      </c>
    </row>
    <row r="527" spans="1:17" ht="14.4" customHeight="1" x14ac:dyDescent="0.3">
      <c r="A527" s="831" t="s">
        <v>553</v>
      </c>
      <c r="B527" s="832" t="s">
        <v>4533</v>
      </c>
      <c r="C527" s="832" t="s">
        <v>3749</v>
      </c>
      <c r="D527" s="832" t="s">
        <v>4536</v>
      </c>
      <c r="E527" s="832" t="s">
        <v>4537</v>
      </c>
      <c r="F527" s="849"/>
      <c r="G527" s="849"/>
      <c r="H527" s="849"/>
      <c r="I527" s="849"/>
      <c r="J527" s="849"/>
      <c r="K527" s="849"/>
      <c r="L527" s="849"/>
      <c r="M527" s="849"/>
      <c r="N527" s="849">
        <v>2</v>
      </c>
      <c r="O527" s="849">
        <v>932.94</v>
      </c>
      <c r="P527" s="837"/>
      <c r="Q527" s="850">
        <v>466.47</v>
      </c>
    </row>
    <row r="528" spans="1:17" ht="14.4" customHeight="1" x14ac:dyDescent="0.3">
      <c r="A528" s="831" t="s">
        <v>553</v>
      </c>
      <c r="B528" s="832" t="s">
        <v>4533</v>
      </c>
      <c r="C528" s="832" t="s">
        <v>3749</v>
      </c>
      <c r="D528" s="832" t="s">
        <v>4536</v>
      </c>
      <c r="E528" s="832" t="s">
        <v>4535</v>
      </c>
      <c r="F528" s="849"/>
      <c r="G528" s="849"/>
      <c r="H528" s="849"/>
      <c r="I528" s="849"/>
      <c r="J528" s="849"/>
      <c r="K528" s="849"/>
      <c r="L528" s="849"/>
      <c r="M528" s="849"/>
      <c r="N528" s="849">
        <v>4</v>
      </c>
      <c r="O528" s="849">
        <v>1865.88</v>
      </c>
      <c r="P528" s="837"/>
      <c r="Q528" s="850">
        <v>466.47</v>
      </c>
    </row>
    <row r="529" spans="1:17" ht="14.4" customHeight="1" x14ac:dyDescent="0.3">
      <c r="A529" s="831" t="s">
        <v>553</v>
      </c>
      <c r="B529" s="832" t="s">
        <v>4533</v>
      </c>
      <c r="C529" s="832" t="s">
        <v>3749</v>
      </c>
      <c r="D529" s="832" t="s">
        <v>4538</v>
      </c>
      <c r="E529" s="832" t="s">
        <v>4539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4312</v>
      </c>
      <c r="P529" s="837"/>
      <c r="Q529" s="850">
        <v>4312</v>
      </c>
    </row>
    <row r="530" spans="1:17" ht="14.4" customHeight="1" x14ac:dyDescent="0.3">
      <c r="A530" s="831" t="s">
        <v>553</v>
      </c>
      <c r="B530" s="832" t="s">
        <v>4533</v>
      </c>
      <c r="C530" s="832" t="s">
        <v>3749</v>
      </c>
      <c r="D530" s="832" t="s">
        <v>4540</v>
      </c>
      <c r="E530" s="832" t="s">
        <v>4541</v>
      </c>
      <c r="F530" s="849">
        <v>1</v>
      </c>
      <c r="G530" s="849">
        <v>4124.5200000000004</v>
      </c>
      <c r="H530" s="849"/>
      <c r="I530" s="849">
        <v>4124.5200000000004</v>
      </c>
      <c r="J530" s="849"/>
      <c r="K530" s="849"/>
      <c r="L530" s="849"/>
      <c r="M530" s="849"/>
      <c r="N530" s="849">
        <v>1</v>
      </c>
      <c r="O530" s="849">
        <v>4124.5200000000004</v>
      </c>
      <c r="P530" s="837"/>
      <c r="Q530" s="850">
        <v>4124.5200000000004</v>
      </c>
    </row>
    <row r="531" spans="1:17" ht="14.4" customHeight="1" x14ac:dyDescent="0.3">
      <c r="A531" s="831" t="s">
        <v>553</v>
      </c>
      <c r="B531" s="832" t="s">
        <v>4533</v>
      </c>
      <c r="C531" s="832" t="s">
        <v>3749</v>
      </c>
      <c r="D531" s="832" t="s">
        <v>4542</v>
      </c>
      <c r="E531" s="832" t="s">
        <v>4543</v>
      </c>
      <c r="F531" s="849"/>
      <c r="G531" s="849"/>
      <c r="H531" s="849"/>
      <c r="I531" s="849"/>
      <c r="J531" s="849">
        <v>2</v>
      </c>
      <c r="K531" s="849">
        <v>138.04</v>
      </c>
      <c r="L531" s="849">
        <v>1</v>
      </c>
      <c r="M531" s="849">
        <v>69.02</v>
      </c>
      <c r="N531" s="849"/>
      <c r="O531" s="849"/>
      <c r="P531" s="837"/>
      <c r="Q531" s="850"/>
    </row>
    <row r="532" spans="1:17" ht="14.4" customHeight="1" x14ac:dyDescent="0.3">
      <c r="A532" s="831" t="s">
        <v>553</v>
      </c>
      <c r="B532" s="832" t="s">
        <v>4533</v>
      </c>
      <c r="C532" s="832" t="s">
        <v>3749</v>
      </c>
      <c r="D532" s="832" t="s">
        <v>4544</v>
      </c>
      <c r="E532" s="832" t="s">
        <v>4545</v>
      </c>
      <c r="F532" s="849">
        <v>2</v>
      </c>
      <c r="G532" s="849">
        <v>180.32</v>
      </c>
      <c r="H532" s="849"/>
      <c r="I532" s="849">
        <v>90.16</v>
      </c>
      <c r="J532" s="849"/>
      <c r="K532" s="849"/>
      <c r="L532" s="849"/>
      <c r="M532" s="849"/>
      <c r="N532" s="849">
        <v>3</v>
      </c>
      <c r="O532" s="849">
        <v>270.48</v>
      </c>
      <c r="P532" s="837"/>
      <c r="Q532" s="850">
        <v>90.160000000000011</v>
      </c>
    </row>
    <row r="533" spans="1:17" ht="14.4" customHeight="1" x14ac:dyDescent="0.3">
      <c r="A533" s="831" t="s">
        <v>553</v>
      </c>
      <c r="B533" s="832" t="s">
        <v>4533</v>
      </c>
      <c r="C533" s="832" t="s">
        <v>3749</v>
      </c>
      <c r="D533" s="832" t="s">
        <v>4544</v>
      </c>
      <c r="E533" s="832" t="s">
        <v>4543</v>
      </c>
      <c r="F533" s="849">
        <v>11</v>
      </c>
      <c r="G533" s="849">
        <v>991.76</v>
      </c>
      <c r="H533" s="849">
        <v>1.0999999999999999</v>
      </c>
      <c r="I533" s="849">
        <v>90.16</v>
      </c>
      <c r="J533" s="849">
        <v>10</v>
      </c>
      <c r="K533" s="849">
        <v>901.6</v>
      </c>
      <c r="L533" s="849">
        <v>1</v>
      </c>
      <c r="M533" s="849">
        <v>90.16</v>
      </c>
      <c r="N533" s="849"/>
      <c r="O533" s="849"/>
      <c r="P533" s="837"/>
      <c r="Q533" s="850"/>
    </row>
    <row r="534" spans="1:17" ht="14.4" customHeight="1" x14ac:dyDescent="0.3">
      <c r="A534" s="831" t="s">
        <v>553</v>
      </c>
      <c r="B534" s="832" t="s">
        <v>4533</v>
      </c>
      <c r="C534" s="832" t="s">
        <v>3749</v>
      </c>
      <c r="D534" s="832" t="s">
        <v>4070</v>
      </c>
      <c r="E534" s="832" t="s">
        <v>4051</v>
      </c>
      <c r="F534" s="849"/>
      <c r="G534" s="849"/>
      <c r="H534" s="849"/>
      <c r="I534" s="849"/>
      <c r="J534" s="849">
        <v>1</v>
      </c>
      <c r="K534" s="849">
        <v>4101.82</v>
      </c>
      <c r="L534" s="849">
        <v>1</v>
      </c>
      <c r="M534" s="849">
        <v>4101.82</v>
      </c>
      <c r="N534" s="849"/>
      <c r="O534" s="849"/>
      <c r="P534" s="837"/>
      <c r="Q534" s="850"/>
    </row>
    <row r="535" spans="1:17" ht="14.4" customHeight="1" x14ac:dyDescent="0.3">
      <c r="A535" s="831" t="s">
        <v>553</v>
      </c>
      <c r="B535" s="832" t="s">
        <v>4533</v>
      </c>
      <c r="C535" s="832" t="s">
        <v>3749</v>
      </c>
      <c r="D535" s="832" t="s">
        <v>4546</v>
      </c>
      <c r="E535" s="832" t="s">
        <v>4547</v>
      </c>
      <c r="F535" s="849"/>
      <c r="G535" s="849"/>
      <c r="H535" s="849"/>
      <c r="I535" s="849"/>
      <c r="J535" s="849">
        <v>2</v>
      </c>
      <c r="K535" s="849">
        <v>10202</v>
      </c>
      <c r="L535" s="849">
        <v>1</v>
      </c>
      <c r="M535" s="849">
        <v>5101</v>
      </c>
      <c r="N535" s="849">
        <v>2</v>
      </c>
      <c r="O535" s="849">
        <v>10202</v>
      </c>
      <c r="P535" s="837">
        <v>1</v>
      </c>
      <c r="Q535" s="850">
        <v>5101</v>
      </c>
    </row>
    <row r="536" spans="1:17" ht="14.4" customHeight="1" x14ac:dyDescent="0.3">
      <c r="A536" s="831" t="s">
        <v>553</v>
      </c>
      <c r="B536" s="832" t="s">
        <v>4533</v>
      </c>
      <c r="C536" s="832" t="s">
        <v>3749</v>
      </c>
      <c r="D536" s="832" t="s">
        <v>4546</v>
      </c>
      <c r="E536" s="832" t="s">
        <v>4548</v>
      </c>
      <c r="F536" s="849"/>
      <c r="G536" s="849"/>
      <c r="H536" s="849"/>
      <c r="I536" s="849"/>
      <c r="J536" s="849">
        <v>1</v>
      </c>
      <c r="K536" s="849">
        <v>5101</v>
      </c>
      <c r="L536" s="849">
        <v>1</v>
      </c>
      <c r="M536" s="849">
        <v>5101</v>
      </c>
      <c r="N536" s="849">
        <v>2</v>
      </c>
      <c r="O536" s="849">
        <v>10202</v>
      </c>
      <c r="P536" s="837">
        <v>2</v>
      </c>
      <c r="Q536" s="850">
        <v>5101</v>
      </c>
    </row>
    <row r="537" spans="1:17" ht="14.4" customHeight="1" x14ac:dyDescent="0.3">
      <c r="A537" s="831" t="s">
        <v>553</v>
      </c>
      <c r="B537" s="832" t="s">
        <v>4533</v>
      </c>
      <c r="C537" s="832" t="s">
        <v>3749</v>
      </c>
      <c r="D537" s="832" t="s">
        <v>4549</v>
      </c>
      <c r="E537" s="832" t="s">
        <v>4547</v>
      </c>
      <c r="F537" s="849"/>
      <c r="G537" s="849"/>
      <c r="H537" s="849"/>
      <c r="I537" s="849"/>
      <c r="J537" s="849">
        <v>1</v>
      </c>
      <c r="K537" s="849">
        <v>7869</v>
      </c>
      <c r="L537" s="849">
        <v>1</v>
      </c>
      <c r="M537" s="849">
        <v>7869</v>
      </c>
      <c r="N537" s="849"/>
      <c r="O537" s="849"/>
      <c r="P537" s="837"/>
      <c r="Q537" s="850"/>
    </row>
    <row r="538" spans="1:17" ht="14.4" customHeight="1" x14ac:dyDescent="0.3">
      <c r="A538" s="831" t="s">
        <v>553</v>
      </c>
      <c r="B538" s="832" t="s">
        <v>4533</v>
      </c>
      <c r="C538" s="832" t="s">
        <v>3749</v>
      </c>
      <c r="D538" s="832" t="s">
        <v>4549</v>
      </c>
      <c r="E538" s="832" t="s">
        <v>4548</v>
      </c>
      <c r="F538" s="849"/>
      <c r="G538" s="849"/>
      <c r="H538" s="849"/>
      <c r="I538" s="849"/>
      <c r="J538" s="849">
        <v>2</v>
      </c>
      <c r="K538" s="849">
        <v>15738</v>
      </c>
      <c r="L538" s="849">
        <v>1</v>
      </c>
      <c r="M538" s="849">
        <v>7869</v>
      </c>
      <c r="N538" s="849"/>
      <c r="O538" s="849"/>
      <c r="P538" s="837"/>
      <c r="Q538" s="850"/>
    </row>
    <row r="539" spans="1:17" ht="14.4" customHeight="1" x14ac:dyDescent="0.3">
      <c r="A539" s="831" t="s">
        <v>553</v>
      </c>
      <c r="B539" s="832" t="s">
        <v>4533</v>
      </c>
      <c r="C539" s="832" t="s">
        <v>3749</v>
      </c>
      <c r="D539" s="832" t="s">
        <v>4550</v>
      </c>
      <c r="E539" s="832" t="s">
        <v>4551</v>
      </c>
      <c r="F539" s="849"/>
      <c r="G539" s="849"/>
      <c r="H539" s="849"/>
      <c r="I539" s="849"/>
      <c r="J539" s="849">
        <v>1</v>
      </c>
      <c r="K539" s="849">
        <v>96.6</v>
      </c>
      <c r="L539" s="849">
        <v>1</v>
      </c>
      <c r="M539" s="849">
        <v>96.6</v>
      </c>
      <c r="N539" s="849"/>
      <c r="O539" s="849"/>
      <c r="P539" s="837"/>
      <c r="Q539" s="850"/>
    </row>
    <row r="540" spans="1:17" ht="14.4" customHeight="1" x14ac:dyDescent="0.3">
      <c r="A540" s="831" t="s">
        <v>553</v>
      </c>
      <c r="B540" s="832" t="s">
        <v>4533</v>
      </c>
      <c r="C540" s="832" t="s">
        <v>3749</v>
      </c>
      <c r="D540" s="832" t="s">
        <v>4552</v>
      </c>
      <c r="E540" s="832" t="s">
        <v>4553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9884</v>
      </c>
      <c r="P540" s="837"/>
      <c r="Q540" s="850">
        <v>9884</v>
      </c>
    </row>
    <row r="541" spans="1:17" ht="14.4" customHeight="1" x14ac:dyDescent="0.3">
      <c r="A541" s="831" t="s">
        <v>553</v>
      </c>
      <c r="B541" s="832" t="s">
        <v>4533</v>
      </c>
      <c r="C541" s="832" t="s">
        <v>3749</v>
      </c>
      <c r="D541" s="832" t="s">
        <v>4554</v>
      </c>
      <c r="E541" s="832" t="s">
        <v>4555</v>
      </c>
      <c r="F541" s="849">
        <v>3</v>
      </c>
      <c r="G541" s="849">
        <v>23970</v>
      </c>
      <c r="H541" s="849">
        <v>3</v>
      </c>
      <c r="I541" s="849">
        <v>7990</v>
      </c>
      <c r="J541" s="849">
        <v>1</v>
      </c>
      <c r="K541" s="849">
        <v>7990</v>
      </c>
      <c r="L541" s="849">
        <v>1</v>
      </c>
      <c r="M541" s="849">
        <v>7990</v>
      </c>
      <c r="N541" s="849"/>
      <c r="O541" s="849"/>
      <c r="P541" s="837"/>
      <c r="Q541" s="850"/>
    </row>
    <row r="542" spans="1:17" ht="14.4" customHeight="1" x14ac:dyDescent="0.3">
      <c r="A542" s="831" t="s">
        <v>553</v>
      </c>
      <c r="B542" s="832" t="s">
        <v>4533</v>
      </c>
      <c r="C542" s="832" t="s">
        <v>3749</v>
      </c>
      <c r="D542" s="832" t="s">
        <v>4132</v>
      </c>
      <c r="E542" s="832" t="s">
        <v>4133</v>
      </c>
      <c r="F542" s="849">
        <v>3</v>
      </c>
      <c r="G542" s="849">
        <v>1689</v>
      </c>
      <c r="H542" s="849">
        <v>0.3</v>
      </c>
      <c r="I542" s="849">
        <v>563</v>
      </c>
      <c r="J542" s="849">
        <v>10</v>
      </c>
      <c r="K542" s="849">
        <v>5630</v>
      </c>
      <c r="L542" s="849">
        <v>1</v>
      </c>
      <c r="M542" s="849">
        <v>563</v>
      </c>
      <c r="N542" s="849">
        <v>3</v>
      </c>
      <c r="O542" s="849">
        <v>1689</v>
      </c>
      <c r="P542" s="837">
        <v>0.3</v>
      </c>
      <c r="Q542" s="850">
        <v>563</v>
      </c>
    </row>
    <row r="543" spans="1:17" ht="14.4" customHeight="1" x14ac:dyDescent="0.3">
      <c r="A543" s="831" t="s">
        <v>553</v>
      </c>
      <c r="B543" s="832" t="s">
        <v>4533</v>
      </c>
      <c r="C543" s="832" t="s">
        <v>3749</v>
      </c>
      <c r="D543" s="832" t="s">
        <v>4132</v>
      </c>
      <c r="E543" s="832" t="s">
        <v>4134</v>
      </c>
      <c r="F543" s="849">
        <v>10</v>
      </c>
      <c r="G543" s="849">
        <v>5630</v>
      </c>
      <c r="H543" s="849">
        <v>1.25</v>
      </c>
      <c r="I543" s="849">
        <v>563</v>
      </c>
      <c r="J543" s="849">
        <v>8</v>
      </c>
      <c r="K543" s="849">
        <v>4504</v>
      </c>
      <c r="L543" s="849">
        <v>1</v>
      </c>
      <c r="M543" s="849">
        <v>563</v>
      </c>
      <c r="N543" s="849">
        <v>13</v>
      </c>
      <c r="O543" s="849">
        <v>7319</v>
      </c>
      <c r="P543" s="837">
        <v>1.625</v>
      </c>
      <c r="Q543" s="850">
        <v>563</v>
      </c>
    </row>
    <row r="544" spans="1:17" ht="14.4" customHeight="1" x14ac:dyDescent="0.3">
      <c r="A544" s="831" t="s">
        <v>553</v>
      </c>
      <c r="B544" s="832" t="s">
        <v>4533</v>
      </c>
      <c r="C544" s="832" t="s">
        <v>3749</v>
      </c>
      <c r="D544" s="832" t="s">
        <v>4556</v>
      </c>
      <c r="E544" s="832" t="s">
        <v>4547</v>
      </c>
      <c r="F544" s="849"/>
      <c r="G544" s="849"/>
      <c r="H544" s="849"/>
      <c r="I544" s="849"/>
      <c r="J544" s="849"/>
      <c r="K544" s="849"/>
      <c r="L544" s="849"/>
      <c r="M544" s="849"/>
      <c r="N544" s="849">
        <v>3</v>
      </c>
      <c r="O544" s="849">
        <v>15303</v>
      </c>
      <c r="P544" s="837"/>
      <c r="Q544" s="850">
        <v>5101</v>
      </c>
    </row>
    <row r="545" spans="1:17" ht="14.4" customHeight="1" x14ac:dyDescent="0.3">
      <c r="A545" s="831" t="s">
        <v>553</v>
      </c>
      <c r="B545" s="832" t="s">
        <v>4533</v>
      </c>
      <c r="C545" s="832" t="s">
        <v>3749</v>
      </c>
      <c r="D545" s="832" t="s">
        <v>4556</v>
      </c>
      <c r="E545" s="832" t="s">
        <v>4548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5101</v>
      </c>
      <c r="P545" s="837"/>
      <c r="Q545" s="850">
        <v>5101</v>
      </c>
    </row>
    <row r="546" spans="1:17" ht="14.4" customHeight="1" x14ac:dyDescent="0.3">
      <c r="A546" s="831" t="s">
        <v>553</v>
      </c>
      <c r="B546" s="832" t="s">
        <v>4533</v>
      </c>
      <c r="C546" s="832" t="s">
        <v>3749</v>
      </c>
      <c r="D546" s="832" t="s">
        <v>4149</v>
      </c>
      <c r="E546" s="832" t="s">
        <v>4557</v>
      </c>
      <c r="F546" s="849">
        <v>1</v>
      </c>
      <c r="G546" s="849">
        <v>1212.55</v>
      </c>
      <c r="H546" s="849">
        <v>0.33333333333333337</v>
      </c>
      <c r="I546" s="849">
        <v>1212.55</v>
      </c>
      <c r="J546" s="849">
        <v>3</v>
      </c>
      <c r="K546" s="849">
        <v>3637.6499999999996</v>
      </c>
      <c r="L546" s="849">
        <v>1</v>
      </c>
      <c r="M546" s="849">
        <v>1212.55</v>
      </c>
      <c r="N546" s="849"/>
      <c r="O546" s="849"/>
      <c r="P546" s="837"/>
      <c r="Q546" s="850"/>
    </row>
    <row r="547" spans="1:17" ht="14.4" customHeight="1" x14ac:dyDescent="0.3">
      <c r="A547" s="831" t="s">
        <v>553</v>
      </c>
      <c r="B547" s="832" t="s">
        <v>4533</v>
      </c>
      <c r="C547" s="832" t="s">
        <v>3749</v>
      </c>
      <c r="D547" s="832" t="s">
        <v>4149</v>
      </c>
      <c r="E547" s="832" t="s">
        <v>4150</v>
      </c>
      <c r="F547" s="849">
        <v>3</v>
      </c>
      <c r="G547" s="849">
        <v>3637.6499999999996</v>
      </c>
      <c r="H547" s="849"/>
      <c r="I547" s="849">
        <v>1212.55</v>
      </c>
      <c r="J547" s="849"/>
      <c r="K547" s="849"/>
      <c r="L547" s="849"/>
      <c r="M547" s="849"/>
      <c r="N547" s="849">
        <v>2</v>
      </c>
      <c r="O547" s="849">
        <v>2425.1</v>
      </c>
      <c r="P547" s="837"/>
      <c r="Q547" s="850">
        <v>1212.55</v>
      </c>
    </row>
    <row r="548" spans="1:17" ht="14.4" customHeight="1" x14ac:dyDescent="0.3">
      <c r="A548" s="831" t="s">
        <v>553</v>
      </c>
      <c r="B548" s="832" t="s">
        <v>4533</v>
      </c>
      <c r="C548" s="832" t="s">
        <v>3749</v>
      </c>
      <c r="D548" s="832" t="s">
        <v>4151</v>
      </c>
      <c r="E548" s="832" t="s">
        <v>4152</v>
      </c>
      <c r="F548" s="849"/>
      <c r="G548" s="849"/>
      <c r="H548" s="849"/>
      <c r="I548" s="849"/>
      <c r="J548" s="849">
        <v>1</v>
      </c>
      <c r="K548" s="849">
        <v>1430.18</v>
      </c>
      <c r="L548" s="849">
        <v>1</v>
      </c>
      <c r="M548" s="849">
        <v>1430.18</v>
      </c>
      <c r="N548" s="849"/>
      <c r="O548" s="849"/>
      <c r="P548" s="837"/>
      <c r="Q548" s="850"/>
    </row>
    <row r="549" spans="1:17" ht="14.4" customHeight="1" x14ac:dyDescent="0.3">
      <c r="A549" s="831" t="s">
        <v>553</v>
      </c>
      <c r="B549" s="832" t="s">
        <v>4533</v>
      </c>
      <c r="C549" s="832" t="s">
        <v>3749</v>
      </c>
      <c r="D549" s="832" t="s">
        <v>4151</v>
      </c>
      <c r="E549" s="832" t="s">
        <v>4153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1430.18</v>
      </c>
      <c r="P549" s="837"/>
      <c r="Q549" s="850">
        <v>1430.18</v>
      </c>
    </row>
    <row r="550" spans="1:17" ht="14.4" customHeight="1" x14ac:dyDescent="0.3">
      <c r="A550" s="831" t="s">
        <v>553</v>
      </c>
      <c r="B550" s="832" t="s">
        <v>4533</v>
      </c>
      <c r="C550" s="832" t="s">
        <v>3749</v>
      </c>
      <c r="D550" s="832" t="s">
        <v>4558</v>
      </c>
      <c r="E550" s="832" t="s">
        <v>4559</v>
      </c>
      <c r="F550" s="849"/>
      <c r="G550" s="849"/>
      <c r="H550" s="849"/>
      <c r="I550" s="849"/>
      <c r="J550" s="849">
        <v>1</v>
      </c>
      <c r="K550" s="849">
        <v>5531.38</v>
      </c>
      <c r="L550" s="849">
        <v>1</v>
      </c>
      <c r="M550" s="849">
        <v>5531.38</v>
      </c>
      <c r="N550" s="849"/>
      <c r="O550" s="849"/>
      <c r="P550" s="837"/>
      <c r="Q550" s="850"/>
    </row>
    <row r="551" spans="1:17" ht="14.4" customHeight="1" x14ac:dyDescent="0.3">
      <c r="A551" s="831" t="s">
        <v>553</v>
      </c>
      <c r="B551" s="832" t="s">
        <v>4533</v>
      </c>
      <c r="C551" s="832" t="s">
        <v>3749</v>
      </c>
      <c r="D551" s="832" t="s">
        <v>4560</v>
      </c>
      <c r="E551" s="832" t="s">
        <v>4561</v>
      </c>
      <c r="F551" s="849"/>
      <c r="G551" s="849"/>
      <c r="H551" s="849"/>
      <c r="I551" s="849"/>
      <c r="J551" s="849">
        <v>1</v>
      </c>
      <c r="K551" s="849">
        <v>1359.71</v>
      </c>
      <c r="L551" s="849">
        <v>1</v>
      </c>
      <c r="M551" s="849">
        <v>1359.71</v>
      </c>
      <c r="N551" s="849"/>
      <c r="O551" s="849"/>
      <c r="P551" s="837"/>
      <c r="Q551" s="850"/>
    </row>
    <row r="552" spans="1:17" ht="14.4" customHeight="1" x14ac:dyDescent="0.3">
      <c r="A552" s="831" t="s">
        <v>553</v>
      </c>
      <c r="B552" s="832" t="s">
        <v>4533</v>
      </c>
      <c r="C552" s="832" t="s">
        <v>3749</v>
      </c>
      <c r="D552" s="832" t="s">
        <v>4560</v>
      </c>
      <c r="E552" s="832" t="s">
        <v>4562</v>
      </c>
      <c r="F552" s="849">
        <v>2</v>
      </c>
      <c r="G552" s="849">
        <v>2719.42</v>
      </c>
      <c r="H552" s="849">
        <v>1</v>
      </c>
      <c r="I552" s="849">
        <v>1359.71</v>
      </c>
      <c r="J552" s="849">
        <v>2</v>
      </c>
      <c r="K552" s="849">
        <v>2719.42</v>
      </c>
      <c r="L552" s="849">
        <v>1</v>
      </c>
      <c r="M552" s="849">
        <v>1359.71</v>
      </c>
      <c r="N552" s="849">
        <v>3</v>
      </c>
      <c r="O552" s="849">
        <v>4079.13</v>
      </c>
      <c r="P552" s="837">
        <v>1.5</v>
      </c>
      <c r="Q552" s="850">
        <v>1359.71</v>
      </c>
    </row>
    <row r="553" spans="1:17" ht="14.4" customHeight="1" x14ac:dyDescent="0.3">
      <c r="A553" s="831" t="s">
        <v>553</v>
      </c>
      <c r="B553" s="832" t="s">
        <v>4533</v>
      </c>
      <c r="C553" s="832" t="s">
        <v>3749</v>
      </c>
      <c r="D553" s="832" t="s">
        <v>4158</v>
      </c>
      <c r="E553" s="832" t="s">
        <v>4563</v>
      </c>
      <c r="F553" s="849">
        <v>1</v>
      </c>
      <c r="G553" s="849">
        <v>1075.75</v>
      </c>
      <c r="H553" s="849">
        <v>0.2</v>
      </c>
      <c r="I553" s="849">
        <v>1075.75</v>
      </c>
      <c r="J553" s="849">
        <v>5</v>
      </c>
      <c r="K553" s="849">
        <v>5378.75</v>
      </c>
      <c r="L553" s="849">
        <v>1</v>
      </c>
      <c r="M553" s="849">
        <v>1075.75</v>
      </c>
      <c r="N553" s="849"/>
      <c r="O553" s="849"/>
      <c r="P553" s="837"/>
      <c r="Q553" s="850"/>
    </row>
    <row r="554" spans="1:17" ht="14.4" customHeight="1" x14ac:dyDescent="0.3">
      <c r="A554" s="831" t="s">
        <v>553</v>
      </c>
      <c r="B554" s="832" t="s">
        <v>4533</v>
      </c>
      <c r="C554" s="832" t="s">
        <v>3749</v>
      </c>
      <c r="D554" s="832" t="s">
        <v>4158</v>
      </c>
      <c r="E554" s="832" t="s">
        <v>4159</v>
      </c>
      <c r="F554" s="849">
        <v>1</v>
      </c>
      <c r="G554" s="849">
        <v>1075.75</v>
      </c>
      <c r="H554" s="849"/>
      <c r="I554" s="849">
        <v>1075.75</v>
      </c>
      <c r="J554" s="849"/>
      <c r="K554" s="849"/>
      <c r="L554" s="849"/>
      <c r="M554" s="849"/>
      <c r="N554" s="849">
        <v>2</v>
      </c>
      <c r="O554" s="849">
        <v>2151.5</v>
      </c>
      <c r="P554" s="837"/>
      <c r="Q554" s="850">
        <v>1075.75</v>
      </c>
    </row>
    <row r="555" spans="1:17" ht="14.4" customHeight="1" x14ac:dyDescent="0.3">
      <c r="A555" s="831" t="s">
        <v>553</v>
      </c>
      <c r="B555" s="832" t="s">
        <v>4533</v>
      </c>
      <c r="C555" s="832" t="s">
        <v>3749</v>
      </c>
      <c r="D555" s="832" t="s">
        <v>4160</v>
      </c>
      <c r="E555" s="832" t="s">
        <v>4161</v>
      </c>
      <c r="F555" s="849"/>
      <c r="G555" s="849"/>
      <c r="H555" s="849"/>
      <c r="I555" s="849"/>
      <c r="J555" s="849">
        <v>1</v>
      </c>
      <c r="K555" s="849">
        <v>1616.73</v>
      </c>
      <c r="L555" s="849">
        <v>1</v>
      </c>
      <c r="M555" s="849">
        <v>1616.73</v>
      </c>
      <c r="N555" s="849"/>
      <c r="O555" s="849"/>
      <c r="P555" s="837"/>
      <c r="Q555" s="850"/>
    </row>
    <row r="556" spans="1:17" ht="14.4" customHeight="1" x14ac:dyDescent="0.3">
      <c r="A556" s="831" t="s">
        <v>553</v>
      </c>
      <c r="B556" s="832" t="s">
        <v>4533</v>
      </c>
      <c r="C556" s="832" t="s">
        <v>3749</v>
      </c>
      <c r="D556" s="832" t="s">
        <v>4160</v>
      </c>
      <c r="E556" s="832" t="s">
        <v>4162</v>
      </c>
      <c r="F556" s="849"/>
      <c r="G556" s="849"/>
      <c r="H556" s="849"/>
      <c r="I556" s="849"/>
      <c r="J556" s="849"/>
      <c r="K556" s="849"/>
      <c r="L556" s="849"/>
      <c r="M556" s="849"/>
      <c r="N556" s="849">
        <v>1</v>
      </c>
      <c r="O556" s="849">
        <v>1616.73</v>
      </c>
      <c r="P556" s="837"/>
      <c r="Q556" s="850">
        <v>1616.73</v>
      </c>
    </row>
    <row r="557" spans="1:17" ht="14.4" customHeight="1" x14ac:dyDescent="0.3">
      <c r="A557" s="831" t="s">
        <v>553</v>
      </c>
      <c r="B557" s="832" t="s">
        <v>4533</v>
      </c>
      <c r="C557" s="832" t="s">
        <v>3749</v>
      </c>
      <c r="D557" s="832" t="s">
        <v>4165</v>
      </c>
      <c r="E557" s="832" t="s">
        <v>4166</v>
      </c>
      <c r="F557" s="849">
        <v>3</v>
      </c>
      <c r="G557" s="849">
        <v>746.18999999999994</v>
      </c>
      <c r="H557" s="849">
        <v>0.29999999999999993</v>
      </c>
      <c r="I557" s="849">
        <v>248.73</v>
      </c>
      <c r="J557" s="849">
        <v>10</v>
      </c>
      <c r="K557" s="849">
        <v>2487.3000000000002</v>
      </c>
      <c r="L557" s="849">
        <v>1</v>
      </c>
      <c r="M557" s="849">
        <v>248.73000000000002</v>
      </c>
      <c r="N557" s="849">
        <v>3</v>
      </c>
      <c r="O557" s="849">
        <v>746.18999999999994</v>
      </c>
      <c r="P557" s="837">
        <v>0.29999999999999993</v>
      </c>
      <c r="Q557" s="850">
        <v>248.73</v>
      </c>
    </row>
    <row r="558" spans="1:17" ht="14.4" customHeight="1" x14ac:dyDescent="0.3">
      <c r="A558" s="831" t="s">
        <v>553</v>
      </c>
      <c r="B558" s="832" t="s">
        <v>4533</v>
      </c>
      <c r="C558" s="832" t="s">
        <v>3749</v>
      </c>
      <c r="D558" s="832" t="s">
        <v>4165</v>
      </c>
      <c r="E558" s="832" t="s">
        <v>4167</v>
      </c>
      <c r="F558" s="849">
        <v>10</v>
      </c>
      <c r="G558" s="849">
        <v>2487.3000000000002</v>
      </c>
      <c r="H558" s="849">
        <v>1.25</v>
      </c>
      <c r="I558" s="849">
        <v>248.73000000000002</v>
      </c>
      <c r="J558" s="849">
        <v>8</v>
      </c>
      <c r="K558" s="849">
        <v>1989.8400000000001</v>
      </c>
      <c r="L558" s="849">
        <v>1</v>
      </c>
      <c r="M558" s="849">
        <v>248.73000000000002</v>
      </c>
      <c r="N558" s="849">
        <v>10</v>
      </c>
      <c r="O558" s="849">
        <v>2487.3000000000002</v>
      </c>
      <c r="P558" s="837">
        <v>1.25</v>
      </c>
      <c r="Q558" s="850">
        <v>248.73000000000002</v>
      </c>
    </row>
    <row r="559" spans="1:17" ht="14.4" customHeight="1" x14ac:dyDescent="0.3">
      <c r="A559" s="831" t="s">
        <v>553</v>
      </c>
      <c r="B559" s="832" t="s">
        <v>4533</v>
      </c>
      <c r="C559" s="832" t="s">
        <v>3749</v>
      </c>
      <c r="D559" s="832" t="s">
        <v>4564</v>
      </c>
      <c r="E559" s="832" t="s">
        <v>4565</v>
      </c>
      <c r="F559" s="849"/>
      <c r="G559" s="849"/>
      <c r="H559" s="849"/>
      <c r="I559" s="849"/>
      <c r="J559" s="849">
        <v>2</v>
      </c>
      <c r="K559" s="849">
        <v>19700</v>
      </c>
      <c r="L559" s="849">
        <v>1</v>
      </c>
      <c r="M559" s="849">
        <v>9850</v>
      </c>
      <c r="N559" s="849">
        <v>3</v>
      </c>
      <c r="O559" s="849">
        <v>29550</v>
      </c>
      <c r="P559" s="837">
        <v>1.5</v>
      </c>
      <c r="Q559" s="850">
        <v>9850</v>
      </c>
    </row>
    <row r="560" spans="1:17" ht="14.4" customHeight="1" x14ac:dyDescent="0.3">
      <c r="A560" s="831" t="s">
        <v>553</v>
      </c>
      <c r="B560" s="832" t="s">
        <v>4533</v>
      </c>
      <c r="C560" s="832" t="s">
        <v>3749</v>
      </c>
      <c r="D560" s="832" t="s">
        <v>4564</v>
      </c>
      <c r="E560" s="832" t="s">
        <v>4566</v>
      </c>
      <c r="F560" s="849"/>
      <c r="G560" s="849"/>
      <c r="H560" s="849"/>
      <c r="I560" s="849"/>
      <c r="J560" s="849">
        <v>10</v>
      </c>
      <c r="K560" s="849">
        <v>98500</v>
      </c>
      <c r="L560" s="849">
        <v>1</v>
      </c>
      <c r="M560" s="849">
        <v>9850</v>
      </c>
      <c r="N560" s="849">
        <v>7</v>
      </c>
      <c r="O560" s="849">
        <v>68950</v>
      </c>
      <c r="P560" s="837">
        <v>0.7</v>
      </c>
      <c r="Q560" s="850">
        <v>9850</v>
      </c>
    </row>
    <row r="561" spans="1:17" ht="14.4" customHeight="1" x14ac:dyDescent="0.3">
      <c r="A561" s="831" t="s">
        <v>553</v>
      </c>
      <c r="B561" s="832" t="s">
        <v>4533</v>
      </c>
      <c r="C561" s="832" t="s">
        <v>3749</v>
      </c>
      <c r="D561" s="832" t="s">
        <v>4567</v>
      </c>
      <c r="E561" s="832" t="s">
        <v>4565</v>
      </c>
      <c r="F561" s="849">
        <v>2</v>
      </c>
      <c r="G561" s="849">
        <v>19700</v>
      </c>
      <c r="H561" s="849">
        <v>2</v>
      </c>
      <c r="I561" s="849">
        <v>9850</v>
      </c>
      <c r="J561" s="849">
        <v>1</v>
      </c>
      <c r="K561" s="849">
        <v>9850</v>
      </c>
      <c r="L561" s="849">
        <v>1</v>
      </c>
      <c r="M561" s="849">
        <v>9850</v>
      </c>
      <c r="N561" s="849"/>
      <c r="O561" s="849"/>
      <c r="P561" s="837"/>
      <c r="Q561" s="850"/>
    </row>
    <row r="562" spans="1:17" ht="14.4" customHeight="1" x14ac:dyDescent="0.3">
      <c r="A562" s="831" t="s">
        <v>553</v>
      </c>
      <c r="B562" s="832" t="s">
        <v>4533</v>
      </c>
      <c r="C562" s="832" t="s">
        <v>3749</v>
      </c>
      <c r="D562" s="832" t="s">
        <v>4567</v>
      </c>
      <c r="E562" s="832" t="s">
        <v>4566</v>
      </c>
      <c r="F562" s="849"/>
      <c r="G562" s="849"/>
      <c r="H562" s="849"/>
      <c r="I562" s="849"/>
      <c r="J562" s="849">
        <v>1</v>
      </c>
      <c r="K562" s="849">
        <v>9850</v>
      </c>
      <c r="L562" s="849">
        <v>1</v>
      </c>
      <c r="M562" s="849">
        <v>9850</v>
      </c>
      <c r="N562" s="849">
        <v>2</v>
      </c>
      <c r="O562" s="849">
        <v>19700</v>
      </c>
      <c r="P562" s="837">
        <v>2</v>
      </c>
      <c r="Q562" s="850">
        <v>9850</v>
      </c>
    </row>
    <row r="563" spans="1:17" ht="14.4" customHeight="1" x14ac:dyDescent="0.3">
      <c r="A563" s="831" t="s">
        <v>553</v>
      </c>
      <c r="B563" s="832" t="s">
        <v>4533</v>
      </c>
      <c r="C563" s="832" t="s">
        <v>3749</v>
      </c>
      <c r="D563" s="832" t="s">
        <v>4568</v>
      </c>
      <c r="E563" s="832" t="s">
        <v>4569</v>
      </c>
      <c r="F563" s="849"/>
      <c r="G563" s="849"/>
      <c r="H563" s="849"/>
      <c r="I563" s="849"/>
      <c r="J563" s="849">
        <v>3</v>
      </c>
      <c r="K563" s="849">
        <v>4028.85</v>
      </c>
      <c r="L563" s="849">
        <v>1</v>
      </c>
      <c r="M563" s="849">
        <v>1342.95</v>
      </c>
      <c r="N563" s="849"/>
      <c r="O563" s="849"/>
      <c r="P563" s="837"/>
      <c r="Q563" s="850"/>
    </row>
    <row r="564" spans="1:17" ht="14.4" customHeight="1" x14ac:dyDescent="0.3">
      <c r="A564" s="831" t="s">
        <v>553</v>
      </c>
      <c r="B564" s="832" t="s">
        <v>4533</v>
      </c>
      <c r="C564" s="832" t="s">
        <v>3749</v>
      </c>
      <c r="D564" s="832" t="s">
        <v>4568</v>
      </c>
      <c r="E564" s="832" t="s">
        <v>4570</v>
      </c>
      <c r="F564" s="849"/>
      <c r="G564" s="849"/>
      <c r="H564" s="849"/>
      <c r="I564" s="849"/>
      <c r="J564" s="849">
        <v>2</v>
      </c>
      <c r="K564" s="849">
        <v>2685.9</v>
      </c>
      <c r="L564" s="849">
        <v>1</v>
      </c>
      <c r="M564" s="849">
        <v>1342.95</v>
      </c>
      <c r="N564" s="849">
        <v>3</v>
      </c>
      <c r="O564" s="849">
        <v>4028.8500000000004</v>
      </c>
      <c r="P564" s="837">
        <v>1.5</v>
      </c>
      <c r="Q564" s="850">
        <v>1342.95</v>
      </c>
    </row>
    <row r="565" spans="1:17" ht="14.4" customHeight="1" x14ac:dyDescent="0.3">
      <c r="A565" s="831" t="s">
        <v>553</v>
      </c>
      <c r="B565" s="832" t="s">
        <v>4533</v>
      </c>
      <c r="C565" s="832" t="s">
        <v>3749</v>
      </c>
      <c r="D565" s="832" t="s">
        <v>4571</v>
      </c>
      <c r="E565" s="832" t="s">
        <v>4566</v>
      </c>
      <c r="F565" s="849"/>
      <c r="G565" s="849"/>
      <c r="H565" s="849"/>
      <c r="I565" s="849"/>
      <c r="J565" s="849">
        <v>4</v>
      </c>
      <c r="K565" s="849">
        <v>36800</v>
      </c>
      <c r="L565" s="849">
        <v>1</v>
      </c>
      <c r="M565" s="849">
        <v>9200</v>
      </c>
      <c r="N565" s="849"/>
      <c r="O565" s="849"/>
      <c r="P565" s="837"/>
      <c r="Q565" s="850"/>
    </row>
    <row r="566" spans="1:17" ht="14.4" customHeight="1" x14ac:dyDescent="0.3">
      <c r="A566" s="831" t="s">
        <v>553</v>
      </c>
      <c r="B566" s="832" t="s">
        <v>4533</v>
      </c>
      <c r="C566" s="832" t="s">
        <v>3749</v>
      </c>
      <c r="D566" s="832" t="s">
        <v>4572</v>
      </c>
      <c r="E566" s="832" t="s">
        <v>4573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5934</v>
      </c>
      <c r="P566" s="837"/>
      <c r="Q566" s="850">
        <v>5934</v>
      </c>
    </row>
    <row r="567" spans="1:17" ht="14.4" customHeight="1" x14ac:dyDescent="0.3">
      <c r="A567" s="831" t="s">
        <v>553</v>
      </c>
      <c r="B567" s="832" t="s">
        <v>4533</v>
      </c>
      <c r="C567" s="832" t="s">
        <v>3749</v>
      </c>
      <c r="D567" s="832" t="s">
        <v>4194</v>
      </c>
      <c r="E567" s="832" t="s">
        <v>4195</v>
      </c>
      <c r="F567" s="849"/>
      <c r="G567" s="849"/>
      <c r="H567" s="849"/>
      <c r="I567" s="849"/>
      <c r="J567" s="849"/>
      <c r="K567" s="849"/>
      <c r="L567" s="849"/>
      <c r="M567" s="849"/>
      <c r="N567" s="849">
        <v>2</v>
      </c>
      <c r="O567" s="849">
        <v>11092</v>
      </c>
      <c r="P567" s="837"/>
      <c r="Q567" s="850">
        <v>5546</v>
      </c>
    </row>
    <row r="568" spans="1:17" ht="14.4" customHeight="1" x14ac:dyDescent="0.3">
      <c r="A568" s="831" t="s">
        <v>553</v>
      </c>
      <c r="B568" s="832" t="s">
        <v>4533</v>
      </c>
      <c r="C568" s="832" t="s">
        <v>3753</v>
      </c>
      <c r="D568" s="832" t="s">
        <v>4204</v>
      </c>
      <c r="E568" s="832" t="s">
        <v>4205</v>
      </c>
      <c r="F568" s="849"/>
      <c r="G568" s="849"/>
      <c r="H568" s="849"/>
      <c r="I568" s="849"/>
      <c r="J568" s="849">
        <v>2</v>
      </c>
      <c r="K568" s="849">
        <v>392</v>
      </c>
      <c r="L568" s="849">
        <v>1</v>
      </c>
      <c r="M568" s="849">
        <v>196</v>
      </c>
      <c r="N568" s="849"/>
      <c r="O568" s="849"/>
      <c r="P568" s="837"/>
      <c r="Q568" s="850"/>
    </row>
    <row r="569" spans="1:17" ht="14.4" customHeight="1" x14ac:dyDescent="0.3">
      <c r="A569" s="831" t="s">
        <v>553</v>
      </c>
      <c r="B569" s="832" t="s">
        <v>4533</v>
      </c>
      <c r="C569" s="832" t="s">
        <v>3753</v>
      </c>
      <c r="D569" s="832" t="s">
        <v>4215</v>
      </c>
      <c r="E569" s="832" t="s">
        <v>4216</v>
      </c>
      <c r="F569" s="849">
        <v>11</v>
      </c>
      <c r="G569" s="849">
        <v>34100</v>
      </c>
      <c r="H569" s="849">
        <v>0.68727829732344403</v>
      </c>
      <c r="I569" s="849">
        <v>3100</v>
      </c>
      <c r="J569" s="849">
        <v>16</v>
      </c>
      <c r="K569" s="849">
        <v>49616</v>
      </c>
      <c r="L569" s="849">
        <v>1</v>
      </c>
      <c r="M569" s="849">
        <v>3101</v>
      </c>
      <c r="N569" s="849">
        <v>5</v>
      </c>
      <c r="O569" s="849">
        <v>15530</v>
      </c>
      <c r="P569" s="837">
        <v>0.31300386971944533</v>
      </c>
      <c r="Q569" s="850">
        <v>3106</v>
      </c>
    </row>
    <row r="570" spans="1:17" ht="14.4" customHeight="1" x14ac:dyDescent="0.3">
      <c r="A570" s="831" t="s">
        <v>553</v>
      </c>
      <c r="B570" s="832" t="s">
        <v>4533</v>
      </c>
      <c r="C570" s="832" t="s">
        <v>3753</v>
      </c>
      <c r="D570" s="832" t="s">
        <v>4280</v>
      </c>
      <c r="E570" s="832" t="s">
        <v>4281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3012</v>
      </c>
      <c r="P570" s="837"/>
      <c r="Q570" s="850">
        <v>3012</v>
      </c>
    </row>
    <row r="571" spans="1:17" ht="14.4" customHeight="1" x14ac:dyDescent="0.3">
      <c r="A571" s="831" t="s">
        <v>553</v>
      </c>
      <c r="B571" s="832" t="s">
        <v>4533</v>
      </c>
      <c r="C571" s="832" t="s">
        <v>3753</v>
      </c>
      <c r="D571" s="832" t="s">
        <v>4286</v>
      </c>
      <c r="E571" s="832" t="s">
        <v>4287</v>
      </c>
      <c r="F571" s="849"/>
      <c r="G571" s="849"/>
      <c r="H571" s="849"/>
      <c r="I571" s="849"/>
      <c r="J571" s="849">
        <v>1</v>
      </c>
      <c r="K571" s="849">
        <v>5148</v>
      </c>
      <c r="L571" s="849">
        <v>1</v>
      </c>
      <c r="M571" s="849">
        <v>5148</v>
      </c>
      <c r="N571" s="849"/>
      <c r="O571" s="849"/>
      <c r="P571" s="837"/>
      <c r="Q571" s="850"/>
    </row>
    <row r="572" spans="1:17" ht="14.4" customHeight="1" x14ac:dyDescent="0.3">
      <c r="A572" s="831" t="s">
        <v>553</v>
      </c>
      <c r="B572" s="832" t="s">
        <v>4533</v>
      </c>
      <c r="C572" s="832" t="s">
        <v>3753</v>
      </c>
      <c r="D572" s="832" t="s">
        <v>4286</v>
      </c>
      <c r="E572" s="832" t="s">
        <v>4288</v>
      </c>
      <c r="F572" s="849"/>
      <c r="G572" s="849"/>
      <c r="H572" s="849"/>
      <c r="I572" s="849"/>
      <c r="J572" s="849">
        <v>1</v>
      </c>
      <c r="K572" s="849">
        <v>5148</v>
      </c>
      <c r="L572" s="849">
        <v>1</v>
      </c>
      <c r="M572" s="849">
        <v>5148</v>
      </c>
      <c r="N572" s="849">
        <v>2</v>
      </c>
      <c r="O572" s="849">
        <v>10296</v>
      </c>
      <c r="P572" s="837">
        <v>2</v>
      </c>
      <c r="Q572" s="850">
        <v>5148</v>
      </c>
    </row>
    <row r="573" spans="1:17" ht="14.4" customHeight="1" x14ac:dyDescent="0.3">
      <c r="A573" s="831" t="s">
        <v>553</v>
      </c>
      <c r="B573" s="832" t="s">
        <v>4533</v>
      </c>
      <c r="C573" s="832" t="s">
        <v>3753</v>
      </c>
      <c r="D573" s="832" t="s">
        <v>4295</v>
      </c>
      <c r="E573" s="832" t="s">
        <v>4296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712</v>
      </c>
      <c r="P573" s="837"/>
      <c r="Q573" s="850">
        <v>712</v>
      </c>
    </row>
    <row r="574" spans="1:17" ht="14.4" customHeight="1" x14ac:dyDescent="0.3">
      <c r="A574" s="831" t="s">
        <v>553</v>
      </c>
      <c r="B574" s="832" t="s">
        <v>4533</v>
      </c>
      <c r="C574" s="832" t="s">
        <v>3753</v>
      </c>
      <c r="D574" s="832" t="s">
        <v>4574</v>
      </c>
      <c r="E574" s="832" t="s">
        <v>4575</v>
      </c>
      <c r="F574" s="849">
        <v>1</v>
      </c>
      <c r="G574" s="849">
        <v>174</v>
      </c>
      <c r="H574" s="849">
        <v>2.4390243902439025E-2</v>
      </c>
      <c r="I574" s="849">
        <v>174</v>
      </c>
      <c r="J574" s="849">
        <v>41</v>
      </c>
      <c r="K574" s="849">
        <v>7134</v>
      </c>
      <c r="L574" s="849">
        <v>1</v>
      </c>
      <c r="M574" s="849">
        <v>174</v>
      </c>
      <c r="N574" s="849"/>
      <c r="O574" s="849"/>
      <c r="P574" s="837"/>
      <c r="Q574" s="850"/>
    </row>
    <row r="575" spans="1:17" ht="14.4" customHeight="1" x14ac:dyDescent="0.3">
      <c r="A575" s="831" t="s">
        <v>553</v>
      </c>
      <c r="B575" s="832" t="s">
        <v>4533</v>
      </c>
      <c r="C575" s="832" t="s">
        <v>3753</v>
      </c>
      <c r="D575" s="832" t="s">
        <v>4574</v>
      </c>
      <c r="E575" s="832" t="s">
        <v>4576</v>
      </c>
      <c r="F575" s="849">
        <v>1</v>
      </c>
      <c r="G575" s="849">
        <v>174</v>
      </c>
      <c r="H575" s="849">
        <v>1</v>
      </c>
      <c r="I575" s="849">
        <v>174</v>
      </c>
      <c r="J575" s="849">
        <v>1</v>
      </c>
      <c r="K575" s="849">
        <v>174</v>
      </c>
      <c r="L575" s="849">
        <v>1</v>
      </c>
      <c r="M575" s="849">
        <v>174</v>
      </c>
      <c r="N575" s="849"/>
      <c r="O575" s="849"/>
      <c r="P575" s="837"/>
      <c r="Q575" s="850"/>
    </row>
    <row r="576" spans="1:17" ht="14.4" customHeight="1" x14ac:dyDescent="0.3">
      <c r="A576" s="831" t="s">
        <v>553</v>
      </c>
      <c r="B576" s="832" t="s">
        <v>4533</v>
      </c>
      <c r="C576" s="832" t="s">
        <v>3753</v>
      </c>
      <c r="D576" s="832" t="s">
        <v>4577</v>
      </c>
      <c r="E576" s="832" t="s">
        <v>4578</v>
      </c>
      <c r="F576" s="849">
        <v>41</v>
      </c>
      <c r="G576" s="849">
        <v>10291</v>
      </c>
      <c r="H576" s="849">
        <v>0.7321428571428571</v>
      </c>
      <c r="I576" s="849">
        <v>251</v>
      </c>
      <c r="J576" s="849">
        <v>56</v>
      </c>
      <c r="K576" s="849">
        <v>14056</v>
      </c>
      <c r="L576" s="849">
        <v>1</v>
      </c>
      <c r="M576" s="849">
        <v>251</v>
      </c>
      <c r="N576" s="849">
        <v>35</v>
      </c>
      <c r="O576" s="849">
        <v>8820</v>
      </c>
      <c r="P576" s="837">
        <v>0.62749003984063745</v>
      </c>
      <c r="Q576" s="850">
        <v>252</v>
      </c>
    </row>
    <row r="577" spans="1:17" ht="14.4" customHeight="1" x14ac:dyDescent="0.3">
      <c r="A577" s="831" t="s">
        <v>553</v>
      </c>
      <c r="B577" s="832" t="s">
        <v>4533</v>
      </c>
      <c r="C577" s="832" t="s">
        <v>3753</v>
      </c>
      <c r="D577" s="832" t="s">
        <v>4577</v>
      </c>
      <c r="E577" s="832" t="s">
        <v>4579</v>
      </c>
      <c r="F577" s="849">
        <v>46</v>
      </c>
      <c r="G577" s="849">
        <v>11546</v>
      </c>
      <c r="H577" s="849">
        <v>0.74193548387096775</v>
      </c>
      <c r="I577" s="849">
        <v>251</v>
      </c>
      <c r="J577" s="849">
        <v>62</v>
      </c>
      <c r="K577" s="849">
        <v>15562</v>
      </c>
      <c r="L577" s="849">
        <v>1</v>
      </c>
      <c r="M577" s="849">
        <v>251</v>
      </c>
      <c r="N577" s="849">
        <v>61</v>
      </c>
      <c r="O577" s="849">
        <v>15372</v>
      </c>
      <c r="P577" s="837">
        <v>0.9877907723942938</v>
      </c>
      <c r="Q577" s="850">
        <v>252</v>
      </c>
    </row>
    <row r="578" spans="1:17" ht="14.4" customHeight="1" x14ac:dyDescent="0.3">
      <c r="A578" s="831" t="s">
        <v>553</v>
      </c>
      <c r="B578" s="832" t="s">
        <v>4533</v>
      </c>
      <c r="C578" s="832" t="s">
        <v>3753</v>
      </c>
      <c r="D578" s="832" t="s">
        <v>4580</v>
      </c>
      <c r="E578" s="832" t="s">
        <v>4581</v>
      </c>
      <c r="F578" s="849"/>
      <c r="G578" s="849"/>
      <c r="H578" s="849"/>
      <c r="I578" s="849"/>
      <c r="J578" s="849">
        <v>2</v>
      </c>
      <c r="K578" s="849">
        <v>1082</v>
      </c>
      <c r="L578" s="849">
        <v>1</v>
      </c>
      <c r="M578" s="849">
        <v>541</v>
      </c>
      <c r="N578" s="849">
        <v>3</v>
      </c>
      <c r="O578" s="849">
        <v>1626</v>
      </c>
      <c r="P578" s="837">
        <v>1.5027726432532347</v>
      </c>
      <c r="Q578" s="850">
        <v>542</v>
      </c>
    </row>
    <row r="579" spans="1:17" ht="14.4" customHeight="1" x14ac:dyDescent="0.3">
      <c r="A579" s="831" t="s">
        <v>553</v>
      </c>
      <c r="B579" s="832" t="s">
        <v>4533</v>
      </c>
      <c r="C579" s="832" t="s">
        <v>3753</v>
      </c>
      <c r="D579" s="832" t="s">
        <v>4580</v>
      </c>
      <c r="E579" s="832" t="s">
        <v>4361</v>
      </c>
      <c r="F579" s="849">
        <v>2</v>
      </c>
      <c r="G579" s="849">
        <v>1080</v>
      </c>
      <c r="H579" s="849">
        <v>1.9963031423290203</v>
      </c>
      <c r="I579" s="849">
        <v>540</v>
      </c>
      <c r="J579" s="849">
        <v>1</v>
      </c>
      <c r="K579" s="849">
        <v>541</v>
      </c>
      <c r="L579" s="849">
        <v>1</v>
      </c>
      <c r="M579" s="849">
        <v>541</v>
      </c>
      <c r="N579" s="849"/>
      <c r="O579" s="849"/>
      <c r="P579" s="837"/>
      <c r="Q579" s="850"/>
    </row>
    <row r="580" spans="1:17" ht="14.4" customHeight="1" x14ac:dyDescent="0.3">
      <c r="A580" s="831" t="s">
        <v>553</v>
      </c>
      <c r="B580" s="832" t="s">
        <v>4533</v>
      </c>
      <c r="C580" s="832" t="s">
        <v>3753</v>
      </c>
      <c r="D580" s="832" t="s">
        <v>4582</v>
      </c>
      <c r="E580" s="832" t="s">
        <v>4583</v>
      </c>
      <c r="F580" s="849">
        <v>2</v>
      </c>
      <c r="G580" s="849">
        <v>3086</v>
      </c>
      <c r="H580" s="849">
        <v>0.99935233160621761</v>
      </c>
      <c r="I580" s="849">
        <v>1543</v>
      </c>
      <c r="J580" s="849">
        <v>2</v>
      </c>
      <c r="K580" s="849">
        <v>3088</v>
      </c>
      <c r="L580" s="849">
        <v>1</v>
      </c>
      <c r="M580" s="849">
        <v>1544</v>
      </c>
      <c r="N580" s="849"/>
      <c r="O580" s="849"/>
      <c r="P580" s="837"/>
      <c r="Q580" s="850"/>
    </row>
    <row r="581" spans="1:17" ht="14.4" customHeight="1" x14ac:dyDescent="0.3">
      <c r="A581" s="831" t="s">
        <v>553</v>
      </c>
      <c r="B581" s="832" t="s">
        <v>4533</v>
      </c>
      <c r="C581" s="832" t="s">
        <v>3753</v>
      </c>
      <c r="D581" s="832" t="s">
        <v>4584</v>
      </c>
      <c r="E581" s="832" t="s">
        <v>4585</v>
      </c>
      <c r="F581" s="849"/>
      <c r="G581" s="849"/>
      <c r="H581" s="849"/>
      <c r="I581" s="849"/>
      <c r="J581" s="849">
        <v>1</v>
      </c>
      <c r="K581" s="849">
        <v>4444</v>
      </c>
      <c r="L581" s="849">
        <v>1</v>
      </c>
      <c r="M581" s="849">
        <v>4444</v>
      </c>
      <c r="N581" s="849">
        <v>1</v>
      </c>
      <c r="O581" s="849">
        <v>4453</v>
      </c>
      <c r="P581" s="837">
        <v>1.0020252025202521</v>
      </c>
      <c r="Q581" s="850">
        <v>4453</v>
      </c>
    </row>
    <row r="582" spans="1:17" ht="14.4" customHeight="1" x14ac:dyDescent="0.3">
      <c r="A582" s="831" t="s">
        <v>553</v>
      </c>
      <c r="B582" s="832" t="s">
        <v>4533</v>
      </c>
      <c r="C582" s="832" t="s">
        <v>3753</v>
      </c>
      <c r="D582" s="832" t="s">
        <v>3800</v>
      </c>
      <c r="E582" s="832" t="s">
        <v>3801</v>
      </c>
      <c r="F582" s="849">
        <v>3</v>
      </c>
      <c r="G582" s="849">
        <v>1500</v>
      </c>
      <c r="H582" s="849"/>
      <c r="I582" s="849">
        <v>500</v>
      </c>
      <c r="J582" s="849"/>
      <c r="K582" s="849"/>
      <c r="L582" s="849"/>
      <c r="M582" s="849"/>
      <c r="N582" s="849">
        <v>1</v>
      </c>
      <c r="O582" s="849">
        <v>502</v>
      </c>
      <c r="P582" s="837"/>
      <c r="Q582" s="850">
        <v>502</v>
      </c>
    </row>
    <row r="583" spans="1:17" ht="14.4" customHeight="1" x14ac:dyDescent="0.3">
      <c r="A583" s="831" t="s">
        <v>553</v>
      </c>
      <c r="B583" s="832" t="s">
        <v>4533</v>
      </c>
      <c r="C583" s="832" t="s">
        <v>3753</v>
      </c>
      <c r="D583" s="832" t="s">
        <v>3800</v>
      </c>
      <c r="E583" s="832" t="s">
        <v>4586</v>
      </c>
      <c r="F583" s="849">
        <v>4</v>
      </c>
      <c r="G583" s="849">
        <v>2000</v>
      </c>
      <c r="H583" s="849">
        <v>1.3306719893546242</v>
      </c>
      <c r="I583" s="849">
        <v>500</v>
      </c>
      <c r="J583" s="849">
        <v>3</v>
      </c>
      <c r="K583" s="849">
        <v>1503</v>
      </c>
      <c r="L583" s="849">
        <v>1</v>
      </c>
      <c r="M583" s="849">
        <v>501</v>
      </c>
      <c r="N583" s="849">
        <v>3</v>
      </c>
      <c r="O583" s="849">
        <v>1506</v>
      </c>
      <c r="P583" s="837">
        <v>1.001996007984032</v>
      </c>
      <c r="Q583" s="850">
        <v>502</v>
      </c>
    </row>
    <row r="584" spans="1:17" ht="14.4" customHeight="1" x14ac:dyDescent="0.3">
      <c r="A584" s="831" t="s">
        <v>553</v>
      </c>
      <c r="B584" s="832" t="s">
        <v>4533</v>
      </c>
      <c r="C584" s="832" t="s">
        <v>3753</v>
      </c>
      <c r="D584" s="832" t="s">
        <v>4587</v>
      </c>
      <c r="E584" s="832" t="s">
        <v>4588</v>
      </c>
      <c r="F584" s="849"/>
      <c r="G584" s="849"/>
      <c r="H584" s="849"/>
      <c r="I584" s="849"/>
      <c r="J584" s="849"/>
      <c r="K584" s="849"/>
      <c r="L584" s="849"/>
      <c r="M584" s="849"/>
      <c r="N584" s="849">
        <v>1</v>
      </c>
      <c r="O584" s="849">
        <v>2559</v>
      </c>
      <c r="P584" s="837"/>
      <c r="Q584" s="850">
        <v>2559</v>
      </c>
    </row>
    <row r="585" spans="1:17" ht="14.4" customHeight="1" x14ac:dyDescent="0.3">
      <c r="A585" s="831" t="s">
        <v>553</v>
      </c>
      <c r="B585" s="832" t="s">
        <v>4533</v>
      </c>
      <c r="C585" s="832" t="s">
        <v>3753</v>
      </c>
      <c r="D585" s="832" t="s">
        <v>3802</v>
      </c>
      <c r="E585" s="832" t="s">
        <v>3803</v>
      </c>
      <c r="F585" s="849">
        <v>2</v>
      </c>
      <c r="G585" s="849">
        <v>1358</v>
      </c>
      <c r="H585" s="849">
        <v>2</v>
      </c>
      <c r="I585" s="849">
        <v>679</v>
      </c>
      <c r="J585" s="849">
        <v>1</v>
      </c>
      <c r="K585" s="849">
        <v>679</v>
      </c>
      <c r="L585" s="849">
        <v>1</v>
      </c>
      <c r="M585" s="849">
        <v>679</v>
      </c>
      <c r="N585" s="849"/>
      <c r="O585" s="849"/>
      <c r="P585" s="837"/>
      <c r="Q585" s="850"/>
    </row>
    <row r="586" spans="1:17" ht="14.4" customHeight="1" x14ac:dyDescent="0.3">
      <c r="A586" s="831" t="s">
        <v>553</v>
      </c>
      <c r="B586" s="832" t="s">
        <v>4533</v>
      </c>
      <c r="C586" s="832" t="s">
        <v>3753</v>
      </c>
      <c r="D586" s="832" t="s">
        <v>3802</v>
      </c>
      <c r="E586" s="832" t="s">
        <v>3804</v>
      </c>
      <c r="F586" s="849">
        <v>7</v>
      </c>
      <c r="G586" s="849">
        <v>4753</v>
      </c>
      <c r="H586" s="849">
        <v>3.5</v>
      </c>
      <c r="I586" s="849">
        <v>679</v>
      </c>
      <c r="J586" s="849">
        <v>2</v>
      </c>
      <c r="K586" s="849">
        <v>1358</v>
      </c>
      <c r="L586" s="849">
        <v>1</v>
      </c>
      <c r="M586" s="849">
        <v>679</v>
      </c>
      <c r="N586" s="849">
        <v>2</v>
      </c>
      <c r="O586" s="849">
        <v>1360</v>
      </c>
      <c r="P586" s="837">
        <v>1.0014727540500736</v>
      </c>
      <c r="Q586" s="850">
        <v>680</v>
      </c>
    </row>
    <row r="587" spans="1:17" ht="14.4" customHeight="1" x14ac:dyDescent="0.3">
      <c r="A587" s="831" t="s">
        <v>553</v>
      </c>
      <c r="B587" s="832" t="s">
        <v>4533</v>
      </c>
      <c r="C587" s="832" t="s">
        <v>3753</v>
      </c>
      <c r="D587" s="832" t="s">
        <v>4589</v>
      </c>
      <c r="E587" s="832" t="s">
        <v>4590</v>
      </c>
      <c r="F587" s="849">
        <v>7</v>
      </c>
      <c r="G587" s="849">
        <v>12649</v>
      </c>
      <c r="H587" s="849">
        <v>0.38867379547689285</v>
      </c>
      <c r="I587" s="849">
        <v>1807</v>
      </c>
      <c r="J587" s="849">
        <v>18</v>
      </c>
      <c r="K587" s="849">
        <v>32544</v>
      </c>
      <c r="L587" s="849">
        <v>1</v>
      </c>
      <c r="M587" s="849">
        <v>1808</v>
      </c>
      <c r="N587" s="849">
        <v>2</v>
      </c>
      <c r="O587" s="849">
        <v>3622</v>
      </c>
      <c r="P587" s="837">
        <v>0.11129547689282203</v>
      </c>
      <c r="Q587" s="850">
        <v>1811</v>
      </c>
    </row>
    <row r="588" spans="1:17" ht="14.4" customHeight="1" x14ac:dyDescent="0.3">
      <c r="A588" s="831" t="s">
        <v>553</v>
      </c>
      <c r="B588" s="832" t="s">
        <v>4533</v>
      </c>
      <c r="C588" s="832" t="s">
        <v>3753</v>
      </c>
      <c r="D588" s="832" t="s">
        <v>4589</v>
      </c>
      <c r="E588" s="832" t="s">
        <v>4591</v>
      </c>
      <c r="F588" s="849">
        <v>1</v>
      </c>
      <c r="G588" s="849">
        <v>1807</v>
      </c>
      <c r="H588" s="849"/>
      <c r="I588" s="849">
        <v>1807</v>
      </c>
      <c r="J588" s="849"/>
      <c r="K588" s="849"/>
      <c r="L588" s="849"/>
      <c r="M588" s="849"/>
      <c r="N588" s="849">
        <v>4</v>
      </c>
      <c r="O588" s="849">
        <v>7244</v>
      </c>
      <c r="P588" s="837"/>
      <c r="Q588" s="850">
        <v>1811</v>
      </c>
    </row>
    <row r="589" spans="1:17" ht="14.4" customHeight="1" x14ac:dyDescent="0.3">
      <c r="A589" s="831" t="s">
        <v>553</v>
      </c>
      <c r="B589" s="832" t="s">
        <v>4533</v>
      </c>
      <c r="C589" s="832" t="s">
        <v>3753</v>
      </c>
      <c r="D589" s="832" t="s">
        <v>4592</v>
      </c>
      <c r="E589" s="832" t="s">
        <v>4593</v>
      </c>
      <c r="F589" s="849"/>
      <c r="G589" s="849"/>
      <c r="H589" s="849"/>
      <c r="I589" s="849"/>
      <c r="J589" s="849">
        <v>1</v>
      </c>
      <c r="K589" s="849">
        <v>963</v>
      </c>
      <c r="L589" s="849">
        <v>1</v>
      </c>
      <c r="M589" s="849">
        <v>963</v>
      </c>
      <c r="N589" s="849"/>
      <c r="O589" s="849"/>
      <c r="P589" s="837"/>
      <c r="Q589" s="850"/>
    </row>
    <row r="590" spans="1:17" ht="14.4" customHeight="1" x14ac:dyDescent="0.3">
      <c r="A590" s="831" t="s">
        <v>553</v>
      </c>
      <c r="B590" s="832" t="s">
        <v>4533</v>
      </c>
      <c r="C590" s="832" t="s">
        <v>3753</v>
      </c>
      <c r="D590" s="832" t="s">
        <v>4594</v>
      </c>
      <c r="E590" s="832" t="s">
        <v>4595</v>
      </c>
      <c r="F590" s="849"/>
      <c r="G590" s="849"/>
      <c r="H590" s="849"/>
      <c r="I590" s="849"/>
      <c r="J590" s="849">
        <v>2</v>
      </c>
      <c r="K590" s="849">
        <v>2800</v>
      </c>
      <c r="L590" s="849">
        <v>1</v>
      </c>
      <c r="M590" s="849">
        <v>1400</v>
      </c>
      <c r="N590" s="849"/>
      <c r="O590" s="849"/>
      <c r="P590" s="837"/>
      <c r="Q590" s="850"/>
    </row>
    <row r="591" spans="1:17" ht="14.4" customHeight="1" x14ac:dyDescent="0.3">
      <c r="A591" s="831" t="s">
        <v>553</v>
      </c>
      <c r="B591" s="832" t="s">
        <v>4533</v>
      </c>
      <c r="C591" s="832" t="s">
        <v>3753</v>
      </c>
      <c r="D591" s="832" t="s">
        <v>4596</v>
      </c>
      <c r="E591" s="832" t="s">
        <v>4597</v>
      </c>
      <c r="F591" s="849">
        <v>9</v>
      </c>
      <c r="G591" s="849">
        <v>9279</v>
      </c>
      <c r="H591" s="849">
        <v>0.69163685152057242</v>
      </c>
      <c r="I591" s="849">
        <v>1031</v>
      </c>
      <c r="J591" s="849">
        <v>13</v>
      </c>
      <c r="K591" s="849">
        <v>13416</v>
      </c>
      <c r="L591" s="849">
        <v>1</v>
      </c>
      <c r="M591" s="849">
        <v>1032</v>
      </c>
      <c r="N591" s="849"/>
      <c r="O591" s="849"/>
      <c r="P591" s="837"/>
      <c r="Q591" s="850"/>
    </row>
    <row r="592" spans="1:17" ht="14.4" customHeight="1" x14ac:dyDescent="0.3">
      <c r="A592" s="831" t="s">
        <v>553</v>
      </c>
      <c r="B592" s="832" t="s">
        <v>4533</v>
      </c>
      <c r="C592" s="832" t="s">
        <v>3753</v>
      </c>
      <c r="D592" s="832" t="s">
        <v>4596</v>
      </c>
      <c r="E592" s="832" t="s">
        <v>4598</v>
      </c>
      <c r="F592" s="849">
        <v>5</v>
      </c>
      <c r="G592" s="849">
        <v>5155</v>
      </c>
      <c r="H592" s="849">
        <v>0.35679678848283497</v>
      </c>
      <c r="I592" s="849">
        <v>1031</v>
      </c>
      <c r="J592" s="849">
        <v>14</v>
      </c>
      <c r="K592" s="849">
        <v>14448</v>
      </c>
      <c r="L592" s="849">
        <v>1</v>
      </c>
      <c r="M592" s="849">
        <v>1032</v>
      </c>
      <c r="N592" s="849">
        <v>7</v>
      </c>
      <c r="O592" s="849">
        <v>7238</v>
      </c>
      <c r="P592" s="837">
        <v>0.50096899224806202</v>
      </c>
      <c r="Q592" s="850">
        <v>1034</v>
      </c>
    </row>
    <row r="593" spans="1:17" ht="14.4" customHeight="1" x14ac:dyDescent="0.3">
      <c r="A593" s="831" t="s">
        <v>553</v>
      </c>
      <c r="B593" s="832" t="s">
        <v>4533</v>
      </c>
      <c r="C593" s="832" t="s">
        <v>3753</v>
      </c>
      <c r="D593" s="832" t="s">
        <v>4599</v>
      </c>
      <c r="E593" s="832" t="s">
        <v>4600</v>
      </c>
      <c r="F593" s="849">
        <v>6</v>
      </c>
      <c r="G593" s="849">
        <v>12588</v>
      </c>
      <c r="H593" s="849">
        <v>1.9980952380952381</v>
      </c>
      <c r="I593" s="849">
        <v>2098</v>
      </c>
      <c r="J593" s="849">
        <v>3</v>
      </c>
      <c r="K593" s="849">
        <v>6300</v>
      </c>
      <c r="L593" s="849">
        <v>1</v>
      </c>
      <c r="M593" s="849">
        <v>2100</v>
      </c>
      <c r="N593" s="849">
        <v>2</v>
      </c>
      <c r="O593" s="849">
        <v>4206</v>
      </c>
      <c r="P593" s="837">
        <v>0.66761904761904767</v>
      </c>
      <c r="Q593" s="850">
        <v>2103</v>
      </c>
    </row>
    <row r="594" spans="1:17" ht="14.4" customHeight="1" x14ac:dyDescent="0.3">
      <c r="A594" s="831" t="s">
        <v>553</v>
      </c>
      <c r="B594" s="832" t="s">
        <v>4533</v>
      </c>
      <c r="C594" s="832" t="s">
        <v>3753</v>
      </c>
      <c r="D594" s="832" t="s">
        <v>4599</v>
      </c>
      <c r="E594" s="832" t="s">
        <v>4601</v>
      </c>
      <c r="F594" s="849">
        <v>6</v>
      </c>
      <c r="G594" s="849">
        <v>12588</v>
      </c>
      <c r="H594" s="849">
        <v>1.1988571428571428</v>
      </c>
      <c r="I594" s="849">
        <v>2098</v>
      </c>
      <c r="J594" s="849">
        <v>5</v>
      </c>
      <c r="K594" s="849">
        <v>10500</v>
      </c>
      <c r="L594" s="849">
        <v>1</v>
      </c>
      <c r="M594" s="849">
        <v>2100</v>
      </c>
      <c r="N594" s="849">
        <v>1</v>
      </c>
      <c r="O594" s="849">
        <v>2103</v>
      </c>
      <c r="P594" s="837">
        <v>0.20028571428571429</v>
      </c>
      <c r="Q594" s="850">
        <v>2103</v>
      </c>
    </row>
    <row r="595" spans="1:17" ht="14.4" customHeight="1" x14ac:dyDescent="0.3">
      <c r="A595" s="831" t="s">
        <v>553</v>
      </c>
      <c r="B595" s="832" t="s">
        <v>4533</v>
      </c>
      <c r="C595" s="832" t="s">
        <v>3753</v>
      </c>
      <c r="D595" s="832" t="s">
        <v>4602</v>
      </c>
      <c r="E595" s="832" t="s">
        <v>4603</v>
      </c>
      <c r="F595" s="849">
        <v>1</v>
      </c>
      <c r="G595" s="849">
        <v>3633</v>
      </c>
      <c r="H595" s="849">
        <v>0.4997248968363136</v>
      </c>
      <c r="I595" s="849">
        <v>3633</v>
      </c>
      <c r="J595" s="849">
        <v>2</v>
      </c>
      <c r="K595" s="849">
        <v>7270</v>
      </c>
      <c r="L595" s="849">
        <v>1</v>
      </c>
      <c r="M595" s="849">
        <v>3635</v>
      </c>
      <c r="N595" s="849"/>
      <c r="O595" s="849"/>
      <c r="P595" s="837"/>
      <c r="Q595" s="850"/>
    </row>
    <row r="596" spans="1:17" ht="14.4" customHeight="1" x14ac:dyDescent="0.3">
      <c r="A596" s="831" t="s">
        <v>553</v>
      </c>
      <c r="B596" s="832" t="s">
        <v>4533</v>
      </c>
      <c r="C596" s="832" t="s">
        <v>3753</v>
      </c>
      <c r="D596" s="832" t="s">
        <v>4602</v>
      </c>
      <c r="E596" s="832" t="s">
        <v>4604</v>
      </c>
      <c r="F596" s="849"/>
      <c r="G596" s="849"/>
      <c r="H596" s="849"/>
      <c r="I596" s="849"/>
      <c r="J596" s="849">
        <v>1</v>
      </c>
      <c r="K596" s="849">
        <v>3635</v>
      </c>
      <c r="L596" s="849">
        <v>1</v>
      </c>
      <c r="M596" s="849">
        <v>3635</v>
      </c>
      <c r="N596" s="849">
        <v>2</v>
      </c>
      <c r="O596" s="849">
        <v>7280</v>
      </c>
      <c r="P596" s="837">
        <v>2.0027510316368637</v>
      </c>
      <c r="Q596" s="850">
        <v>3640</v>
      </c>
    </row>
    <row r="597" spans="1:17" ht="14.4" customHeight="1" x14ac:dyDescent="0.3">
      <c r="A597" s="831" t="s">
        <v>553</v>
      </c>
      <c r="B597" s="832" t="s">
        <v>4533</v>
      </c>
      <c r="C597" s="832" t="s">
        <v>3753</v>
      </c>
      <c r="D597" s="832" t="s">
        <v>4605</v>
      </c>
      <c r="E597" s="832" t="s">
        <v>4606</v>
      </c>
      <c r="F597" s="849">
        <v>1</v>
      </c>
      <c r="G597" s="849">
        <v>4203</v>
      </c>
      <c r="H597" s="849"/>
      <c r="I597" s="849">
        <v>4203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553</v>
      </c>
      <c r="B598" s="832" t="s">
        <v>4533</v>
      </c>
      <c r="C598" s="832" t="s">
        <v>3753</v>
      </c>
      <c r="D598" s="832" t="s">
        <v>4605</v>
      </c>
      <c r="E598" s="832" t="s">
        <v>4607</v>
      </c>
      <c r="F598" s="849">
        <v>2</v>
      </c>
      <c r="G598" s="849">
        <v>8406</v>
      </c>
      <c r="H598" s="849"/>
      <c r="I598" s="849">
        <v>4203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553</v>
      </c>
      <c r="B599" s="832" t="s">
        <v>4533</v>
      </c>
      <c r="C599" s="832" t="s">
        <v>3753</v>
      </c>
      <c r="D599" s="832" t="s">
        <v>4608</v>
      </c>
      <c r="E599" s="832" t="s">
        <v>4609</v>
      </c>
      <c r="F599" s="849"/>
      <c r="G599" s="849"/>
      <c r="H599" s="849"/>
      <c r="I599" s="849"/>
      <c r="J599" s="849">
        <v>2</v>
      </c>
      <c r="K599" s="849">
        <v>42864</v>
      </c>
      <c r="L599" s="849">
        <v>1</v>
      </c>
      <c r="M599" s="849">
        <v>21432</v>
      </c>
      <c r="N599" s="849"/>
      <c r="O599" s="849"/>
      <c r="P599" s="837"/>
      <c r="Q599" s="850"/>
    </row>
    <row r="600" spans="1:17" ht="14.4" customHeight="1" x14ac:dyDescent="0.3">
      <c r="A600" s="831" t="s">
        <v>553</v>
      </c>
      <c r="B600" s="832" t="s">
        <v>4533</v>
      </c>
      <c r="C600" s="832" t="s">
        <v>3753</v>
      </c>
      <c r="D600" s="832" t="s">
        <v>4608</v>
      </c>
      <c r="E600" s="832" t="s">
        <v>4610</v>
      </c>
      <c r="F600" s="849"/>
      <c r="G600" s="849"/>
      <c r="H600" s="849"/>
      <c r="I600" s="849"/>
      <c r="J600" s="849"/>
      <c r="K600" s="849"/>
      <c r="L600" s="849"/>
      <c r="M600" s="849"/>
      <c r="N600" s="849">
        <v>2</v>
      </c>
      <c r="O600" s="849">
        <v>42926</v>
      </c>
      <c r="P600" s="837"/>
      <c r="Q600" s="850">
        <v>21463</v>
      </c>
    </row>
    <row r="601" spans="1:17" ht="14.4" customHeight="1" x14ac:dyDescent="0.3">
      <c r="A601" s="831" t="s">
        <v>553</v>
      </c>
      <c r="B601" s="832" t="s">
        <v>4533</v>
      </c>
      <c r="C601" s="832" t="s">
        <v>3753</v>
      </c>
      <c r="D601" s="832" t="s">
        <v>4611</v>
      </c>
      <c r="E601" s="832" t="s">
        <v>4612</v>
      </c>
      <c r="F601" s="849">
        <v>3</v>
      </c>
      <c r="G601" s="849">
        <v>3819</v>
      </c>
      <c r="H601" s="849"/>
      <c r="I601" s="849">
        <v>1273</v>
      </c>
      <c r="J601" s="849"/>
      <c r="K601" s="849"/>
      <c r="L601" s="849"/>
      <c r="M601" s="849"/>
      <c r="N601" s="849">
        <v>1</v>
      </c>
      <c r="O601" s="849">
        <v>1278</v>
      </c>
      <c r="P601" s="837"/>
      <c r="Q601" s="850">
        <v>1278</v>
      </c>
    </row>
    <row r="602" spans="1:17" ht="14.4" customHeight="1" x14ac:dyDescent="0.3">
      <c r="A602" s="831" t="s">
        <v>553</v>
      </c>
      <c r="B602" s="832" t="s">
        <v>4533</v>
      </c>
      <c r="C602" s="832" t="s">
        <v>3753</v>
      </c>
      <c r="D602" s="832" t="s">
        <v>4611</v>
      </c>
      <c r="E602" s="832" t="s">
        <v>4613</v>
      </c>
      <c r="F602" s="849">
        <v>1</v>
      </c>
      <c r="G602" s="849">
        <v>1273</v>
      </c>
      <c r="H602" s="849">
        <v>0.2496078431372549</v>
      </c>
      <c r="I602" s="849">
        <v>1273</v>
      </c>
      <c r="J602" s="849">
        <v>4</v>
      </c>
      <c r="K602" s="849">
        <v>5100</v>
      </c>
      <c r="L602" s="849">
        <v>1</v>
      </c>
      <c r="M602" s="849">
        <v>1275</v>
      </c>
      <c r="N602" s="849"/>
      <c r="O602" s="849"/>
      <c r="P602" s="837"/>
      <c r="Q602" s="850"/>
    </row>
    <row r="603" spans="1:17" ht="14.4" customHeight="1" x14ac:dyDescent="0.3">
      <c r="A603" s="831" t="s">
        <v>553</v>
      </c>
      <c r="B603" s="832" t="s">
        <v>4533</v>
      </c>
      <c r="C603" s="832" t="s">
        <v>3753</v>
      </c>
      <c r="D603" s="832" t="s">
        <v>4614</v>
      </c>
      <c r="E603" s="832" t="s">
        <v>4615</v>
      </c>
      <c r="F603" s="849">
        <v>1</v>
      </c>
      <c r="G603" s="849">
        <v>1828</v>
      </c>
      <c r="H603" s="849"/>
      <c r="I603" s="849">
        <v>1828</v>
      </c>
      <c r="J603" s="849"/>
      <c r="K603" s="849"/>
      <c r="L603" s="849"/>
      <c r="M603" s="849"/>
      <c r="N603" s="849">
        <v>1</v>
      </c>
      <c r="O603" s="849">
        <v>1832</v>
      </c>
      <c r="P603" s="837"/>
      <c r="Q603" s="850">
        <v>1832</v>
      </c>
    </row>
    <row r="604" spans="1:17" ht="14.4" customHeight="1" x14ac:dyDescent="0.3">
      <c r="A604" s="831" t="s">
        <v>553</v>
      </c>
      <c r="B604" s="832" t="s">
        <v>4533</v>
      </c>
      <c r="C604" s="832" t="s">
        <v>3753</v>
      </c>
      <c r="D604" s="832" t="s">
        <v>4616</v>
      </c>
      <c r="E604" s="832" t="s">
        <v>4617</v>
      </c>
      <c r="F604" s="849"/>
      <c r="G604" s="849"/>
      <c r="H604" s="849"/>
      <c r="I604" s="849"/>
      <c r="J604" s="849">
        <v>1</v>
      </c>
      <c r="K604" s="849">
        <v>3213</v>
      </c>
      <c r="L604" s="849">
        <v>1</v>
      </c>
      <c r="M604" s="849">
        <v>3213</v>
      </c>
      <c r="N604" s="849"/>
      <c r="O604" s="849"/>
      <c r="P604" s="837"/>
      <c r="Q604" s="850"/>
    </row>
    <row r="605" spans="1:17" ht="14.4" customHeight="1" x14ac:dyDescent="0.3">
      <c r="A605" s="831" t="s">
        <v>553</v>
      </c>
      <c r="B605" s="832" t="s">
        <v>4533</v>
      </c>
      <c r="C605" s="832" t="s">
        <v>3753</v>
      </c>
      <c r="D605" s="832" t="s">
        <v>4618</v>
      </c>
      <c r="E605" s="832" t="s">
        <v>4619</v>
      </c>
      <c r="F605" s="849"/>
      <c r="G605" s="849"/>
      <c r="H605" s="849"/>
      <c r="I605" s="849"/>
      <c r="J605" s="849"/>
      <c r="K605" s="849"/>
      <c r="L605" s="849"/>
      <c r="M605" s="849"/>
      <c r="N605" s="849">
        <v>1</v>
      </c>
      <c r="O605" s="849">
        <v>975</v>
      </c>
      <c r="P605" s="837"/>
      <c r="Q605" s="850">
        <v>975</v>
      </c>
    </row>
    <row r="606" spans="1:17" ht="14.4" customHeight="1" x14ac:dyDescent="0.3">
      <c r="A606" s="831" t="s">
        <v>553</v>
      </c>
      <c r="B606" s="832" t="s">
        <v>4533</v>
      </c>
      <c r="C606" s="832" t="s">
        <v>3753</v>
      </c>
      <c r="D606" s="832" t="s">
        <v>4620</v>
      </c>
      <c r="E606" s="832" t="s">
        <v>4621</v>
      </c>
      <c r="F606" s="849"/>
      <c r="G606" s="849"/>
      <c r="H606" s="849"/>
      <c r="I606" s="849"/>
      <c r="J606" s="849">
        <v>2</v>
      </c>
      <c r="K606" s="849">
        <v>1690</v>
      </c>
      <c r="L606" s="849">
        <v>1</v>
      </c>
      <c r="M606" s="849">
        <v>845</v>
      </c>
      <c r="N606" s="849"/>
      <c r="O606" s="849"/>
      <c r="P606" s="837"/>
      <c r="Q606" s="850"/>
    </row>
    <row r="607" spans="1:17" ht="14.4" customHeight="1" x14ac:dyDescent="0.3">
      <c r="A607" s="831" t="s">
        <v>553</v>
      </c>
      <c r="B607" s="832" t="s">
        <v>4533</v>
      </c>
      <c r="C607" s="832" t="s">
        <v>3753</v>
      </c>
      <c r="D607" s="832" t="s">
        <v>4622</v>
      </c>
      <c r="E607" s="832" t="s">
        <v>4623</v>
      </c>
      <c r="F607" s="849">
        <v>1</v>
      </c>
      <c r="G607" s="849">
        <v>817</v>
      </c>
      <c r="H607" s="849"/>
      <c r="I607" s="849">
        <v>817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553</v>
      </c>
      <c r="B608" s="832" t="s">
        <v>4533</v>
      </c>
      <c r="C608" s="832" t="s">
        <v>3753</v>
      </c>
      <c r="D608" s="832" t="s">
        <v>4624</v>
      </c>
      <c r="E608" s="832" t="s">
        <v>4625</v>
      </c>
      <c r="F608" s="849"/>
      <c r="G608" s="849"/>
      <c r="H608" s="849"/>
      <c r="I608" s="849"/>
      <c r="J608" s="849">
        <v>1</v>
      </c>
      <c r="K608" s="849">
        <v>2471</v>
      </c>
      <c r="L608" s="849">
        <v>1</v>
      </c>
      <c r="M608" s="849">
        <v>2471</v>
      </c>
      <c r="N608" s="849"/>
      <c r="O608" s="849"/>
      <c r="P608" s="837"/>
      <c r="Q608" s="850"/>
    </row>
    <row r="609" spans="1:17" ht="14.4" customHeight="1" x14ac:dyDescent="0.3">
      <c r="A609" s="831" t="s">
        <v>553</v>
      </c>
      <c r="B609" s="832" t="s">
        <v>4533</v>
      </c>
      <c r="C609" s="832" t="s">
        <v>3753</v>
      </c>
      <c r="D609" s="832" t="s">
        <v>4626</v>
      </c>
      <c r="E609" s="832" t="s">
        <v>4627</v>
      </c>
      <c r="F609" s="849">
        <v>2</v>
      </c>
      <c r="G609" s="849">
        <v>3354</v>
      </c>
      <c r="H609" s="849"/>
      <c r="I609" s="849">
        <v>1677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553</v>
      </c>
      <c r="B610" s="832" t="s">
        <v>4533</v>
      </c>
      <c r="C610" s="832" t="s">
        <v>3753</v>
      </c>
      <c r="D610" s="832" t="s">
        <v>4626</v>
      </c>
      <c r="E610" s="832" t="s">
        <v>4628</v>
      </c>
      <c r="F610" s="849"/>
      <c r="G610" s="849"/>
      <c r="H610" s="849"/>
      <c r="I610" s="849"/>
      <c r="J610" s="849"/>
      <c r="K610" s="849"/>
      <c r="L610" s="849"/>
      <c r="M610" s="849"/>
      <c r="N610" s="849">
        <v>1</v>
      </c>
      <c r="O610" s="849">
        <v>1680</v>
      </c>
      <c r="P610" s="837"/>
      <c r="Q610" s="850">
        <v>1680</v>
      </c>
    </row>
    <row r="611" spans="1:17" ht="14.4" customHeight="1" x14ac:dyDescent="0.3">
      <c r="A611" s="831" t="s">
        <v>553</v>
      </c>
      <c r="B611" s="832" t="s">
        <v>4533</v>
      </c>
      <c r="C611" s="832" t="s">
        <v>3753</v>
      </c>
      <c r="D611" s="832" t="s">
        <v>4629</v>
      </c>
      <c r="E611" s="832" t="s">
        <v>4630</v>
      </c>
      <c r="F611" s="849">
        <v>2</v>
      </c>
      <c r="G611" s="849">
        <v>3704</v>
      </c>
      <c r="H611" s="849">
        <v>0.66630688972836838</v>
      </c>
      <c r="I611" s="849">
        <v>1852</v>
      </c>
      <c r="J611" s="849">
        <v>3</v>
      </c>
      <c r="K611" s="849">
        <v>5559</v>
      </c>
      <c r="L611" s="849">
        <v>1</v>
      </c>
      <c r="M611" s="849">
        <v>1853</v>
      </c>
      <c r="N611" s="849"/>
      <c r="O611" s="849"/>
      <c r="P611" s="837"/>
      <c r="Q611" s="850"/>
    </row>
    <row r="612" spans="1:17" ht="14.4" customHeight="1" x14ac:dyDescent="0.3">
      <c r="A612" s="831" t="s">
        <v>553</v>
      </c>
      <c r="B612" s="832" t="s">
        <v>4533</v>
      </c>
      <c r="C612" s="832" t="s">
        <v>3753</v>
      </c>
      <c r="D612" s="832" t="s">
        <v>4629</v>
      </c>
      <c r="E612" s="832" t="s">
        <v>4631</v>
      </c>
      <c r="F612" s="849"/>
      <c r="G612" s="849"/>
      <c r="H612" s="849"/>
      <c r="I612" s="849"/>
      <c r="J612" s="849">
        <v>2</v>
      </c>
      <c r="K612" s="849">
        <v>3706</v>
      </c>
      <c r="L612" s="849">
        <v>1</v>
      </c>
      <c r="M612" s="849">
        <v>1853</v>
      </c>
      <c r="N612" s="849"/>
      <c r="O612" s="849"/>
      <c r="P612" s="837"/>
      <c r="Q612" s="850"/>
    </row>
    <row r="613" spans="1:17" ht="14.4" customHeight="1" x14ac:dyDescent="0.3">
      <c r="A613" s="831" t="s">
        <v>553</v>
      </c>
      <c r="B613" s="832" t="s">
        <v>4533</v>
      </c>
      <c r="C613" s="832" t="s">
        <v>3753</v>
      </c>
      <c r="D613" s="832" t="s">
        <v>4632</v>
      </c>
      <c r="E613" s="832" t="s">
        <v>4633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2122</v>
      </c>
      <c r="P613" s="837"/>
      <c r="Q613" s="850">
        <v>2122</v>
      </c>
    </row>
    <row r="614" spans="1:17" ht="14.4" customHeight="1" x14ac:dyDescent="0.3">
      <c r="A614" s="831" t="s">
        <v>553</v>
      </c>
      <c r="B614" s="832" t="s">
        <v>4533</v>
      </c>
      <c r="C614" s="832" t="s">
        <v>3753</v>
      </c>
      <c r="D614" s="832" t="s">
        <v>4634</v>
      </c>
      <c r="E614" s="832" t="s">
        <v>4635</v>
      </c>
      <c r="F614" s="849">
        <v>1</v>
      </c>
      <c r="G614" s="849">
        <v>1998</v>
      </c>
      <c r="H614" s="849">
        <v>0.49974987493746875</v>
      </c>
      <c r="I614" s="849">
        <v>1998</v>
      </c>
      <c r="J614" s="849">
        <v>2</v>
      </c>
      <c r="K614" s="849">
        <v>3998</v>
      </c>
      <c r="L614" s="849">
        <v>1</v>
      </c>
      <c r="M614" s="849">
        <v>1999</v>
      </c>
      <c r="N614" s="849">
        <v>3</v>
      </c>
      <c r="O614" s="849">
        <v>6006</v>
      </c>
      <c r="P614" s="837">
        <v>1.5022511255627813</v>
      </c>
      <c r="Q614" s="850">
        <v>2002</v>
      </c>
    </row>
    <row r="615" spans="1:17" ht="14.4" customHeight="1" x14ac:dyDescent="0.3">
      <c r="A615" s="831" t="s">
        <v>553</v>
      </c>
      <c r="B615" s="832" t="s">
        <v>4533</v>
      </c>
      <c r="C615" s="832" t="s">
        <v>3753</v>
      </c>
      <c r="D615" s="832" t="s">
        <v>4634</v>
      </c>
      <c r="E615" s="832" t="s">
        <v>4636</v>
      </c>
      <c r="F615" s="849">
        <v>1</v>
      </c>
      <c r="G615" s="849">
        <v>1998</v>
      </c>
      <c r="H615" s="849">
        <v>0.11105552776388194</v>
      </c>
      <c r="I615" s="849">
        <v>1998</v>
      </c>
      <c r="J615" s="849">
        <v>9</v>
      </c>
      <c r="K615" s="849">
        <v>17991</v>
      </c>
      <c r="L615" s="849">
        <v>1</v>
      </c>
      <c r="M615" s="849">
        <v>1999</v>
      </c>
      <c r="N615" s="849">
        <v>5</v>
      </c>
      <c r="O615" s="849">
        <v>10010</v>
      </c>
      <c r="P615" s="837">
        <v>0.55638930576399315</v>
      </c>
      <c r="Q615" s="850">
        <v>2002</v>
      </c>
    </row>
    <row r="616" spans="1:17" ht="14.4" customHeight="1" x14ac:dyDescent="0.3">
      <c r="A616" s="831" t="s">
        <v>553</v>
      </c>
      <c r="B616" s="832" t="s">
        <v>4533</v>
      </c>
      <c r="C616" s="832" t="s">
        <v>3753</v>
      </c>
      <c r="D616" s="832" t="s">
        <v>4637</v>
      </c>
      <c r="E616" s="832" t="s">
        <v>4638</v>
      </c>
      <c r="F616" s="849"/>
      <c r="G616" s="849"/>
      <c r="H616" s="849"/>
      <c r="I616" s="849"/>
      <c r="J616" s="849">
        <v>1</v>
      </c>
      <c r="K616" s="849">
        <v>1787</v>
      </c>
      <c r="L616" s="849">
        <v>1</v>
      </c>
      <c r="M616" s="849">
        <v>1787</v>
      </c>
      <c r="N616" s="849"/>
      <c r="O616" s="849"/>
      <c r="P616" s="837"/>
      <c r="Q616" s="850"/>
    </row>
    <row r="617" spans="1:17" ht="14.4" customHeight="1" x14ac:dyDescent="0.3">
      <c r="A617" s="831" t="s">
        <v>553</v>
      </c>
      <c r="B617" s="832" t="s">
        <v>4533</v>
      </c>
      <c r="C617" s="832" t="s">
        <v>3753</v>
      </c>
      <c r="D617" s="832" t="s">
        <v>4637</v>
      </c>
      <c r="E617" s="832" t="s">
        <v>4639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1790</v>
      </c>
      <c r="P617" s="837"/>
      <c r="Q617" s="850">
        <v>1790</v>
      </c>
    </row>
    <row r="618" spans="1:17" ht="14.4" customHeight="1" x14ac:dyDescent="0.3">
      <c r="A618" s="831" t="s">
        <v>553</v>
      </c>
      <c r="B618" s="832" t="s">
        <v>4533</v>
      </c>
      <c r="C618" s="832" t="s">
        <v>3753</v>
      </c>
      <c r="D618" s="832" t="s">
        <v>4640</v>
      </c>
      <c r="E618" s="832" t="s">
        <v>4641</v>
      </c>
      <c r="F618" s="849">
        <v>5</v>
      </c>
      <c r="G618" s="849">
        <v>16605</v>
      </c>
      <c r="H618" s="849">
        <v>0.55522118567559431</v>
      </c>
      <c r="I618" s="849">
        <v>3321</v>
      </c>
      <c r="J618" s="849">
        <v>9</v>
      </c>
      <c r="K618" s="849">
        <v>29907</v>
      </c>
      <c r="L618" s="849">
        <v>1</v>
      </c>
      <c r="M618" s="849">
        <v>3323</v>
      </c>
      <c r="N618" s="849">
        <v>6</v>
      </c>
      <c r="O618" s="849">
        <v>19968</v>
      </c>
      <c r="P618" s="837">
        <v>0.66766977630655033</v>
      </c>
      <c r="Q618" s="850">
        <v>3328</v>
      </c>
    </row>
    <row r="619" spans="1:17" ht="14.4" customHeight="1" x14ac:dyDescent="0.3">
      <c r="A619" s="831" t="s">
        <v>553</v>
      </c>
      <c r="B619" s="832" t="s">
        <v>4533</v>
      </c>
      <c r="C619" s="832" t="s">
        <v>3753</v>
      </c>
      <c r="D619" s="832" t="s">
        <v>4642</v>
      </c>
      <c r="E619" s="832" t="s">
        <v>4643</v>
      </c>
      <c r="F619" s="849"/>
      <c r="G619" s="849"/>
      <c r="H619" s="849"/>
      <c r="I619" s="849"/>
      <c r="J619" s="849">
        <v>3</v>
      </c>
      <c r="K619" s="849">
        <v>6744</v>
      </c>
      <c r="L619" s="849">
        <v>1</v>
      </c>
      <c r="M619" s="849">
        <v>2248</v>
      </c>
      <c r="N619" s="849">
        <v>5</v>
      </c>
      <c r="O619" s="849">
        <v>11265</v>
      </c>
      <c r="P619" s="837">
        <v>1.6703736654804271</v>
      </c>
      <c r="Q619" s="850">
        <v>2253</v>
      </c>
    </row>
    <row r="620" spans="1:17" ht="14.4" customHeight="1" x14ac:dyDescent="0.3">
      <c r="A620" s="831" t="s">
        <v>553</v>
      </c>
      <c r="B620" s="832" t="s">
        <v>4533</v>
      </c>
      <c r="C620" s="832" t="s">
        <v>3753</v>
      </c>
      <c r="D620" s="832" t="s">
        <v>4642</v>
      </c>
      <c r="E620" s="832" t="s">
        <v>4644</v>
      </c>
      <c r="F620" s="849"/>
      <c r="G620" s="849"/>
      <c r="H620" s="849"/>
      <c r="I620" s="849"/>
      <c r="J620" s="849">
        <v>5</v>
      </c>
      <c r="K620" s="849">
        <v>11240</v>
      </c>
      <c r="L620" s="849">
        <v>1</v>
      </c>
      <c r="M620" s="849">
        <v>2248</v>
      </c>
      <c r="N620" s="849">
        <v>3</v>
      </c>
      <c r="O620" s="849">
        <v>6759</v>
      </c>
      <c r="P620" s="837">
        <v>0.6013345195729537</v>
      </c>
      <c r="Q620" s="850">
        <v>2253</v>
      </c>
    </row>
    <row r="621" spans="1:17" ht="14.4" customHeight="1" x14ac:dyDescent="0.3">
      <c r="A621" s="831" t="s">
        <v>553</v>
      </c>
      <c r="B621" s="832" t="s">
        <v>4533</v>
      </c>
      <c r="C621" s="832" t="s">
        <v>3753</v>
      </c>
      <c r="D621" s="832" t="s">
        <v>4645</v>
      </c>
      <c r="E621" s="832" t="s">
        <v>4646</v>
      </c>
      <c r="F621" s="849">
        <v>1</v>
      </c>
      <c r="G621" s="849">
        <v>3188</v>
      </c>
      <c r="H621" s="849"/>
      <c r="I621" s="849">
        <v>3188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553</v>
      </c>
      <c r="B622" s="832" t="s">
        <v>4533</v>
      </c>
      <c r="C622" s="832" t="s">
        <v>3753</v>
      </c>
      <c r="D622" s="832" t="s">
        <v>4647</v>
      </c>
      <c r="E622" s="832" t="s">
        <v>4648</v>
      </c>
      <c r="F622" s="849"/>
      <c r="G622" s="849"/>
      <c r="H622" s="849"/>
      <c r="I622" s="849"/>
      <c r="J622" s="849">
        <v>1</v>
      </c>
      <c r="K622" s="849">
        <v>1310</v>
      </c>
      <c r="L622" s="849">
        <v>1</v>
      </c>
      <c r="M622" s="849">
        <v>1310</v>
      </c>
      <c r="N622" s="849"/>
      <c r="O622" s="849"/>
      <c r="P622" s="837"/>
      <c r="Q622" s="850"/>
    </row>
    <row r="623" spans="1:17" ht="14.4" customHeight="1" x14ac:dyDescent="0.3">
      <c r="A623" s="831" t="s">
        <v>553</v>
      </c>
      <c r="B623" s="832" t="s">
        <v>4533</v>
      </c>
      <c r="C623" s="832" t="s">
        <v>3753</v>
      </c>
      <c r="D623" s="832" t="s">
        <v>4649</v>
      </c>
      <c r="E623" s="832" t="s">
        <v>4650</v>
      </c>
      <c r="F623" s="849">
        <v>1</v>
      </c>
      <c r="G623" s="849">
        <v>66</v>
      </c>
      <c r="H623" s="849"/>
      <c r="I623" s="849">
        <v>66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553</v>
      </c>
      <c r="B624" s="832" t="s">
        <v>4533</v>
      </c>
      <c r="C624" s="832" t="s">
        <v>3753</v>
      </c>
      <c r="D624" s="832" t="s">
        <v>4317</v>
      </c>
      <c r="E624" s="832" t="s">
        <v>4318</v>
      </c>
      <c r="F624" s="849">
        <v>0</v>
      </c>
      <c r="G624" s="849">
        <v>0</v>
      </c>
      <c r="H624" s="849"/>
      <c r="I624" s="849"/>
      <c r="J624" s="849">
        <v>0</v>
      </c>
      <c r="K624" s="849">
        <v>0</v>
      </c>
      <c r="L624" s="849"/>
      <c r="M624" s="849"/>
      <c r="N624" s="849">
        <v>0</v>
      </c>
      <c r="O624" s="849">
        <v>0</v>
      </c>
      <c r="P624" s="837"/>
      <c r="Q624" s="850"/>
    </row>
    <row r="625" spans="1:17" ht="14.4" customHeight="1" x14ac:dyDescent="0.3">
      <c r="A625" s="831" t="s">
        <v>553</v>
      </c>
      <c r="B625" s="832" t="s">
        <v>4533</v>
      </c>
      <c r="C625" s="832" t="s">
        <v>3753</v>
      </c>
      <c r="D625" s="832" t="s">
        <v>4319</v>
      </c>
      <c r="E625" s="832" t="s">
        <v>4320</v>
      </c>
      <c r="F625" s="849">
        <v>2</v>
      </c>
      <c r="G625" s="849">
        <v>0</v>
      </c>
      <c r="H625" s="849"/>
      <c r="I625" s="849">
        <v>0</v>
      </c>
      <c r="J625" s="849">
        <v>13</v>
      </c>
      <c r="K625" s="849">
        <v>0</v>
      </c>
      <c r="L625" s="849"/>
      <c r="M625" s="849">
        <v>0</v>
      </c>
      <c r="N625" s="849">
        <v>1</v>
      </c>
      <c r="O625" s="849">
        <v>0</v>
      </c>
      <c r="P625" s="837"/>
      <c r="Q625" s="850">
        <v>0</v>
      </c>
    </row>
    <row r="626" spans="1:17" ht="14.4" customHeight="1" x14ac:dyDescent="0.3">
      <c r="A626" s="831" t="s">
        <v>553</v>
      </c>
      <c r="B626" s="832" t="s">
        <v>4533</v>
      </c>
      <c r="C626" s="832" t="s">
        <v>3753</v>
      </c>
      <c r="D626" s="832" t="s">
        <v>4319</v>
      </c>
      <c r="E626" s="832" t="s">
        <v>4321</v>
      </c>
      <c r="F626" s="849">
        <v>1</v>
      </c>
      <c r="G626" s="849">
        <v>0</v>
      </c>
      <c r="H626" s="849"/>
      <c r="I626" s="849">
        <v>0</v>
      </c>
      <c r="J626" s="849">
        <v>1</v>
      </c>
      <c r="K626" s="849">
        <v>0</v>
      </c>
      <c r="L626" s="849"/>
      <c r="M626" s="849">
        <v>0</v>
      </c>
      <c r="N626" s="849">
        <v>18</v>
      </c>
      <c r="O626" s="849">
        <v>0</v>
      </c>
      <c r="P626" s="837"/>
      <c r="Q626" s="850">
        <v>0</v>
      </c>
    </row>
    <row r="627" spans="1:17" ht="14.4" customHeight="1" x14ac:dyDescent="0.3">
      <c r="A627" s="831" t="s">
        <v>553</v>
      </c>
      <c r="B627" s="832" t="s">
        <v>4533</v>
      </c>
      <c r="C627" s="832" t="s">
        <v>3753</v>
      </c>
      <c r="D627" s="832" t="s">
        <v>4651</v>
      </c>
      <c r="E627" s="832" t="s">
        <v>4652</v>
      </c>
      <c r="F627" s="849">
        <v>3</v>
      </c>
      <c r="G627" s="849">
        <v>0</v>
      </c>
      <c r="H627" s="849"/>
      <c r="I627" s="849">
        <v>0</v>
      </c>
      <c r="J627" s="849">
        <v>1</v>
      </c>
      <c r="K627" s="849">
        <v>0</v>
      </c>
      <c r="L627" s="849"/>
      <c r="M627" s="849">
        <v>0</v>
      </c>
      <c r="N627" s="849"/>
      <c r="O627" s="849"/>
      <c r="P627" s="837"/>
      <c r="Q627" s="850"/>
    </row>
    <row r="628" spans="1:17" ht="14.4" customHeight="1" x14ac:dyDescent="0.3">
      <c r="A628" s="831" t="s">
        <v>553</v>
      </c>
      <c r="B628" s="832" t="s">
        <v>4533</v>
      </c>
      <c r="C628" s="832" t="s">
        <v>3753</v>
      </c>
      <c r="D628" s="832" t="s">
        <v>4653</v>
      </c>
      <c r="E628" s="832" t="s">
        <v>4654</v>
      </c>
      <c r="F628" s="849">
        <v>36</v>
      </c>
      <c r="G628" s="849">
        <v>13392</v>
      </c>
      <c r="H628" s="849">
        <v>0.89758713136729218</v>
      </c>
      <c r="I628" s="849">
        <v>372</v>
      </c>
      <c r="J628" s="849">
        <v>40</v>
      </c>
      <c r="K628" s="849">
        <v>14920</v>
      </c>
      <c r="L628" s="849">
        <v>1</v>
      </c>
      <c r="M628" s="849">
        <v>373</v>
      </c>
      <c r="N628" s="849">
        <v>26</v>
      </c>
      <c r="O628" s="849">
        <v>9724</v>
      </c>
      <c r="P628" s="837">
        <v>0.65174262734584454</v>
      </c>
      <c r="Q628" s="850">
        <v>374</v>
      </c>
    </row>
    <row r="629" spans="1:17" ht="14.4" customHeight="1" x14ac:dyDescent="0.3">
      <c r="A629" s="831" t="s">
        <v>553</v>
      </c>
      <c r="B629" s="832" t="s">
        <v>4533</v>
      </c>
      <c r="C629" s="832" t="s">
        <v>3753</v>
      </c>
      <c r="D629" s="832" t="s">
        <v>4653</v>
      </c>
      <c r="E629" s="832" t="s">
        <v>4655</v>
      </c>
      <c r="F629" s="849">
        <v>40</v>
      </c>
      <c r="G629" s="849">
        <v>14880</v>
      </c>
      <c r="H629" s="849">
        <v>0.81413798763473222</v>
      </c>
      <c r="I629" s="849">
        <v>372</v>
      </c>
      <c r="J629" s="849">
        <v>49</v>
      </c>
      <c r="K629" s="849">
        <v>18277</v>
      </c>
      <c r="L629" s="849">
        <v>1</v>
      </c>
      <c r="M629" s="849">
        <v>373</v>
      </c>
      <c r="N629" s="849">
        <v>47</v>
      </c>
      <c r="O629" s="849">
        <v>17578</v>
      </c>
      <c r="P629" s="837">
        <v>0.96175521146796517</v>
      </c>
      <c r="Q629" s="850">
        <v>374</v>
      </c>
    </row>
    <row r="630" spans="1:17" ht="14.4" customHeight="1" x14ac:dyDescent="0.3">
      <c r="A630" s="831" t="s">
        <v>553</v>
      </c>
      <c r="B630" s="832" t="s">
        <v>4533</v>
      </c>
      <c r="C630" s="832" t="s">
        <v>3753</v>
      </c>
      <c r="D630" s="832" t="s">
        <v>3820</v>
      </c>
      <c r="E630" s="832" t="s">
        <v>3821</v>
      </c>
      <c r="F630" s="849">
        <v>9</v>
      </c>
      <c r="G630" s="849">
        <v>774</v>
      </c>
      <c r="H630" s="849">
        <v>0.6</v>
      </c>
      <c r="I630" s="849">
        <v>86</v>
      </c>
      <c r="J630" s="849">
        <v>15</v>
      </c>
      <c r="K630" s="849">
        <v>1290</v>
      </c>
      <c r="L630" s="849">
        <v>1</v>
      </c>
      <c r="M630" s="849">
        <v>86</v>
      </c>
      <c r="N630" s="849">
        <v>8</v>
      </c>
      <c r="O630" s="849">
        <v>688</v>
      </c>
      <c r="P630" s="837">
        <v>0.53333333333333333</v>
      </c>
      <c r="Q630" s="850">
        <v>86</v>
      </c>
    </row>
    <row r="631" spans="1:17" ht="14.4" customHeight="1" x14ac:dyDescent="0.3">
      <c r="A631" s="831" t="s">
        <v>553</v>
      </c>
      <c r="B631" s="832" t="s">
        <v>4533</v>
      </c>
      <c r="C631" s="832" t="s">
        <v>3753</v>
      </c>
      <c r="D631" s="832" t="s">
        <v>3820</v>
      </c>
      <c r="E631" s="832" t="s">
        <v>3822</v>
      </c>
      <c r="F631" s="849">
        <v>6</v>
      </c>
      <c r="G631" s="849">
        <v>516</v>
      </c>
      <c r="H631" s="849">
        <v>0.33333333333333331</v>
      </c>
      <c r="I631" s="849">
        <v>86</v>
      </c>
      <c r="J631" s="849">
        <v>18</v>
      </c>
      <c r="K631" s="849">
        <v>1548</v>
      </c>
      <c r="L631" s="849">
        <v>1</v>
      </c>
      <c r="M631" s="849">
        <v>86</v>
      </c>
      <c r="N631" s="849">
        <v>6</v>
      </c>
      <c r="O631" s="849">
        <v>516</v>
      </c>
      <c r="P631" s="837">
        <v>0.33333333333333331</v>
      </c>
      <c r="Q631" s="850">
        <v>86</v>
      </c>
    </row>
    <row r="632" spans="1:17" ht="14.4" customHeight="1" x14ac:dyDescent="0.3">
      <c r="A632" s="831" t="s">
        <v>553</v>
      </c>
      <c r="B632" s="832" t="s">
        <v>4533</v>
      </c>
      <c r="C632" s="832" t="s">
        <v>3753</v>
      </c>
      <c r="D632" s="832" t="s">
        <v>4351</v>
      </c>
      <c r="E632" s="832" t="s">
        <v>4353</v>
      </c>
      <c r="F632" s="849">
        <v>319</v>
      </c>
      <c r="G632" s="849">
        <v>326837</v>
      </c>
      <c r="H632" s="849">
        <v>1.0640714683370394</v>
      </c>
      <c r="I632" s="849">
        <v>1024.5673981191223</v>
      </c>
      <c r="J632" s="849">
        <v>293</v>
      </c>
      <c r="K632" s="849">
        <v>307157</v>
      </c>
      <c r="L632" s="849">
        <v>1</v>
      </c>
      <c r="M632" s="849">
        <v>1048.3174061433447</v>
      </c>
      <c r="N632" s="849">
        <v>263</v>
      </c>
      <c r="O632" s="849">
        <v>276743</v>
      </c>
      <c r="P632" s="837">
        <v>0.90098223384132547</v>
      </c>
      <c r="Q632" s="850">
        <v>1052.2547528517109</v>
      </c>
    </row>
    <row r="633" spans="1:17" ht="14.4" customHeight="1" x14ac:dyDescent="0.3">
      <c r="A633" s="831" t="s">
        <v>553</v>
      </c>
      <c r="B633" s="832" t="s">
        <v>4533</v>
      </c>
      <c r="C633" s="832" t="s">
        <v>3753</v>
      </c>
      <c r="D633" s="832" t="s">
        <v>4360</v>
      </c>
      <c r="E633" s="832" t="s">
        <v>4581</v>
      </c>
      <c r="F633" s="849"/>
      <c r="G633" s="849"/>
      <c r="H633" s="849"/>
      <c r="I633" s="849"/>
      <c r="J633" s="849">
        <v>1</v>
      </c>
      <c r="K633" s="849">
        <v>688</v>
      </c>
      <c r="L633" s="849">
        <v>1</v>
      </c>
      <c r="M633" s="849">
        <v>688</v>
      </c>
      <c r="N633" s="849">
        <v>2</v>
      </c>
      <c r="O633" s="849">
        <v>1378</v>
      </c>
      <c r="P633" s="837">
        <v>2.0029069767441858</v>
      </c>
      <c r="Q633" s="850">
        <v>689</v>
      </c>
    </row>
    <row r="634" spans="1:17" ht="14.4" customHeight="1" x14ac:dyDescent="0.3">
      <c r="A634" s="831" t="s">
        <v>553</v>
      </c>
      <c r="B634" s="832" t="s">
        <v>4533</v>
      </c>
      <c r="C634" s="832" t="s">
        <v>3753</v>
      </c>
      <c r="D634" s="832" t="s">
        <v>4360</v>
      </c>
      <c r="E634" s="832" t="s">
        <v>4361</v>
      </c>
      <c r="F634" s="849">
        <v>2</v>
      </c>
      <c r="G634" s="849">
        <v>1376</v>
      </c>
      <c r="H634" s="849"/>
      <c r="I634" s="849">
        <v>688</v>
      </c>
      <c r="J634" s="849"/>
      <c r="K634" s="849"/>
      <c r="L634" s="849"/>
      <c r="M634" s="849"/>
      <c r="N634" s="849">
        <v>3</v>
      </c>
      <c r="O634" s="849">
        <v>2067</v>
      </c>
      <c r="P634" s="837"/>
      <c r="Q634" s="850">
        <v>689</v>
      </c>
    </row>
    <row r="635" spans="1:17" ht="14.4" customHeight="1" x14ac:dyDescent="0.3">
      <c r="A635" s="831" t="s">
        <v>553</v>
      </c>
      <c r="B635" s="832" t="s">
        <v>4533</v>
      </c>
      <c r="C635" s="832" t="s">
        <v>3753</v>
      </c>
      <c r="D635" s="832" t="s">
        <v>4362</v>
      </c>
      <c r="E635" s="832" t="s">
        <v>4364</v>
      </c>
      <c r="F635" s="849">
        <v>23</v>
      </c>
      <c r="G635" s="849">
        <v>0</v>
      </c>
      <c r="H635" s="849"/>
      <c r="I635" s="849">
        <v>0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553</v>
      </c>
      <c r="B636" s="832" t="s">
        <v>4533</v>
      </c>
      <c r="C636" s="832" t="s">
        <v>3753</v>
      </c>
      <c r="D636" s="832" t="s">
        <v>4656</v>
      </c>
      <c r="E636" s="832" t="s">
        <v>4657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25243</v>
      </c>
      <c r="P636" s="837"/>
      <c r="Q636" s="850">
        <v>25243</v>
      </c>
    </row>
    <row r="637" spans="1:17" ht="14.4" customHeight="1" x14ac:dyDescent="0.3">
      <c r="A637" s="831" t="s">
        <v>553</v>
      </c>
      <c r="B637" s="832" t="s">
        <v>4533</v>
      </c>
      <c r="C637" s="832" t="s">
        <v>3753</v>
      </c>
      <c r="D637" s="832" t="s">
        <v>4656</v>
      </c>
      <c r="E637" s="832" t="s">
        <v>4658</v>
      </c>
      <c r="F637" s="849"/>
      <c r="G637" s="849"/>
      <c r="H637" s="849"/>
      <c r="I637" s="849"/>
      <c r="J637" s="849"/>
      <c r="K637" s="849"/>
      <c r="L637" s="849"/>
      <c r="M637" s="849"/>
      <c r="N637" s="849">
        <v>0</v>
      </c>
      <c r="O637" s="849">
        <v>0</v>
      </c>
      <c r="P637" s="837"/>
      <c r="Q637" s="850"/>
    </row>
    <row r="638" spans="1:17" ht="14.4" customHeight="1" x14ac:dyDescent="0.3">
      <c r="A638" s="831" t="s">
        <v>553</v>
      </c>
      <c r="B638" s="832" t="s">
        <v>4533</v>
      </c>
      <c r="C638" s="832" t="s">
        <v>3753</v>
      </c>
      <c r="D638" s="832" t="s">
        <v>4371</v>
      </c>
      <c r="E638" s="832" t="s">
        <v>4659</v>
      </c>
      <c r="F638" s="849">
        <v>3</v>
      </c>
      <c r="G638" s="849">
        <v>1332</v>
      </c>
      <c r="H638" s="849">
        <v>2.9932584269662921</v>
      </c>
      <c r="I638" s="849">
        <v>444</v>
      </c>
      <c r="J638" s="849">
        <v>1</v>
      </c>
      <c r="K638" s="849">
        <v>445</v>
      </c>
      <c r="L638" s="849">
        <v>1</v>
      </c>
      <c r="M638" s="849">
        <v>445</v>
      </c>
      <c r="N638" s="849"/>
      <c r="O638" s="849"/>
      <c r="P638" s="837"/>
      <c r="Q638" s="850"/>
    </row>
    <row r="639" spans="1:17" ht="14.4" customHeight="1" x14ac:dyDescent="0.3">
      <c r="A639" s="831" t="s">
        <v>553</v>
      </c>
      <c r="B639" s="832" t="s">
        <v>4533</v>
      </c>
      <c r="C639" s="832" t="s">
        <v>3753</v>
      </c>
      <c r="D639" s="832" t="s">
        <v>4660</v>
      </c>
      <c r="E639" s="832" t="s">
        <v>4661</v>
      </c>
      <c r="F639" s="849"/>
      <c r="G639" s="849"/>
      <c r="H639" s="849"/>
      <c r="I639" s="849"/>
      <c r="J639" s="849">
        <v>1</v>
      </c>
      <c r="K639" s="849">
        <v>722</v>
      </c>
      <c r="L639" s="849">
        <v>1</v>
      </c>
      <c r="M639" s="849">
        <v>722</v>
      </c>
      <c r="N639" s="849"/>
      <c r="O639" s="849"/>
      <c r="P639" s="837"/>
      <c r="Q639" s="850"/>
    </row>
    <row r="640" spans="1:17" ht="14.4" customHeight="1" x14ac:dyDescent="0.3">
      <c r="A640" s="831" t="s">
        <v>553</v>
      </c>
      <c r="B640" s="832" t="s">
        <v>4533</v>
      </c>
      <c r="C640" s="832" t="s">
        <v>3753</v>
      </c>
      <c r="D640" s="832" t="s">
        <v>3836</v>
      </c>
      <c r="E640" s="832" t="s">
        <v>3837</v>
      </c>
      <c r="F640" s="849">
        <v>14</v>
      </c>
      <c r="G640" s="849">
        <v>14882</v>
      </c>
      <c r="H640" s="849">
        <v>2.3333333333333335</v>
      </c>
      <c r="I640" s="849">
        <v>1063</v>
      </c>
      <c r="J640" s="849">
        <v>6</v>
      </c>
      <c r="K640" s="849">
        <v>6378</v>
      </c>
      <c r="L640" s="849">
        <v>1</v>
      </c>
      <c r="M640" s="849">
        <v>1063</v>
      </c>
      <c r="N640" s="849">
        <v>11</v>
      </c>
      <c r="O640" s="849">
        <v>11704</v>
      </c>
      <c r="P640" s="837">
        <v>1.8350580119159612</v>
      </c>
      <c r="Q640" s="850">
        <v>1064</v>
      </c>
    </row>
    <row r="641" spans="1:17" ht="14.4" customHeight="1" x14ac:dyDescent="0.3">
      <c r="A641" s="831" t="s">
        <v>553</v>
      </c>
      <c r="B641" s="832" t="s">
        <v>4533</v>
      </c>
      <c r="C641" s="832" t="s">
        <v>3753</v>
      </c>
      <c r="D641" s="832" t="s">
        <v>4373</v>
      </c>
      <c r="E641" s="832" t="s">
        <v>4374</v>
      </c>
      <c r="F641" s="849">
        <v>1</v>
      </c>
      <c r="G641" s="849">
        <v>865</v>
      </c>
      <c r="H641" s="849">
        <v>0.14285714285714285</v>
      </c>
      <c r="I641" s="849">
        <v>865</v>
      </c>
      <c r="J641" s="849">
        <v>7</v>
      </c>
      <c r="K641" s="849">
        <v>6055</v>
      </c>
      <c r="L641" s="849">
        <v>1</v>
      </c>
      <c r="M641" s="849">
        <v>865</v>
      </c>
      <c r="N641" s="849"/>
      <c r="O641" s="849"/>
      <c r="P641" s="837"/>
      <c r="Q641" s="850"/>
    </row>
    <row r="642" spans="1:17" ht="14.4" customHeight="1" x14ac:dyDescent="0.3">
      <c r="A642" s="831" t="s">
        <v>553</v>
      </c>
      <c r="B642" s="832" t="s">
        <v>4533</v>
      </c>
      <c r="C642" s="832" t="s">
        <v>3753</v>
      </c>
      <c r="D642" s="832" t="s">
        <v>4373</v>
      </c>
      <c r="E642" s="832" t="s">
        <v>4375</v>
      </c>
      <c r="F642" s="849">
        <v>3</v>
      </c>
      <c r="G642" s="849">
        <v>2595</v>
      </c>
      <c r="H642" s="849">
        <v>1.5</v>
      </c>
      <c r="I642" s="849">
        <v>865</v>
      </c>
      <c r="J642" s="849">
        <v>2</v>
      </c>
      <c r="K642" s="849">
        <v>1730</v>
      </c>
      <c r="L642" s="849">
        <v>1</v>
      </c>
      <c r="M642" s="849">
        <v>865</v>
      </c>
      <c r="N642" s="849">
        <v>3</v>
      </c>
      <c r="O642" s="849">
        <v>2598</v>
      </c>
      <c r="P642" s="837">
        <v>1.5017341040462429</v>
      </c>
      <c r="Q642" s="850">
        <v>866</v>
      </c>
    </row>
    <row r="643" spans="1:17" ht="14.4" customHeight="1" x14ac:dyDescent="0.3">
      <c r="A643" s="831" t="s">
        <v>553</v>
      </c>
      <c r="B643" s="832" t="s">
        <v>4533</v>
      </c>
      <c r="C643" s="832" t="s">
        <v>3753</v>
      </c>
      <c r="D643" s="832" t="s">
        <v>4662</v>
      </c>
      <c r="E643" s="832" t="s">
        <v>4663</v>
      </c>
      <c r="F643" s="849">
        <v>2</v>
      </c>
      <c r="G643" s="849">
        <v>8262</v>
      </c>
      <c r="H643" s="849">
        <v>0.99951609000725861</v>
      </c>
      <c r="I643" s="849">
        <v>4131</v>
      </c>
      <c r="J643" s="849">
        <v>2</v>
      </c>
      <c r="K643" s="849">
        <v>8266</v>
      </c>
      <c r="L643" s="849">
        <v>1</v>
      </c>
      <c r="M643" s="849">
        <v>4133</v>
      </c>
      <c r="N643" s="849">
        <v>6</v>
      </c>
      <c r="O643" s="849">
        <v>24834</v>
      </c>
      <c r="P643" s="837">
        <v>3.0043551899346723</v>
      </c>
      <c r="Q643" s="850">
        <v>4139</v>
      </c>
    </row>
    <row r="644" spans="1:17" ht="14.4" customHeight="1" x14ac:dyDescent="0.3">
      <c r="A644" s="831" t="s">
        <v>553</v>
      </c>
      <c r="B644" s="832" t="s">
        <v>4533</v>
      </c>
      <c r="C644" s="832" t="s">
        <v>3753</v>
      </c>
      <c r="D644" s="832" t="s">
        <v>4662</v>
      </c>
      <c r="E644" s="832" t="s">
        <v>4664</v>
      </c>
      <c r="F644" s="849">
        <v>5</v>
      </c>
      <c r="G644" s="849">
        <v>20655</v>
      </c>
      <c r="H644" s="849">
        <v>2.4987902250181464</v>
      </c>
      <c r="I644" s="849">
        <v>4131</v>
      </c>
      <c r="J644" s="849">
        <v>2</v>
      </c>
      <c r="K644" s="849">
        <v>8266</v>
      </c>
      <c r="L644" s="849">
        <v>1</v>
      </c>
      <c r="M644" s="849">
        <v>4133</v>
      </c>
      <c r="N644" s="849"/>
      <c r="O644" s="849"/>
      <c r="P644" s="837"/>
      <c r="Q644" s="850"/>
    </row>
    <row r="645" spans="1:17" ht="14.4" customHeight="1" x14ac:dyDescent="0.3">
      <c r="A645" s="831" t="s">
        <v>553</v>
      </c>
      <c r="B645" s="832" t="s">
        <v>4533</v>
      </c>
      <c r="C645" s="832" t="s">
        <v>3753</v>
      </c>
      <c r="D645" s="832" t="s">
        <v>4665</v>
      </c>
      <c r="E645" s="832" t="s">
        <v>4666</v>
      </c>
      <c r="F645" s="849">
        <v>4</v>
      </c>
      <c r="G645" s="849">
        <v>2864</v>
      </c>
      <c r="H645" s="849">
        <v>0.5714285714285714</v>
      </c>
      <c r="I645" s="849">
        <v>716</v>
      </c>
      <c r="J645" s="849">
        <v>7</v>
      </c>
      <c r="K645" s="849">
        <v>5012</v>
      </c>
      <c r="L645" s="849">
        <v>1</v>
      </c>
      <c r="M645" s="849">
        <v>716</v>
      </c>
      <c r="N645" s="849">
        <v>3</v>
      </c>
      <c r="O645" s="849">
        <v>2151</v>
      </c>
      <c r="P645" s="837">
        <v>0.42916999201915401</v>
      </c>
      <c r="Q645" s="850">
        <v>717</v>
      </c>
    </row>
    <row r="646" spans="1:17" ht="14.4" customHeight="1" x14ac:dyDescent="0.3">
      <c r="A646" s="831" t="s">
        <v>553</v>
      </c>
      <c r="B646" s="832" t="s">
        <v>4533</v>
      </c>
      <c r="C646" s="832" t="s">
        <v>3753</v>
      </c>
      <c r="D646" s="832" t="s">
        <v>4665</v>
      </c>
      <c r="E646" s="832" t="s">
        <v>4667</v>
      </c>
      <c r="F646" s="849">
        <v>9</v>
      </c>
      <c r="G646" s="849">
        <v>6444</v>
      </c>
      <c r="H646" s="849">
        <v>3</v>
      </c>
      <c r="I646" s="849">
        <v>716</v>
      </c>
      <c r="J646" s="849">
        <v>3</v>
      </c>
      <c r="K646" s="849">
        <v>2148</v>
      </c>
      <c r="L646" s="849">
        <v>1</v>
      </c>
      <c r="M646" s="849">
        <v>716</v>
      </c>
      <c r="N646" s="849">
        <v>2</v>
      </c>
      <c r="O646" s="849">
        <v>1434</v>
      </c>
      <c r="P646" s="837">
        <v>0.66759776536312854</v>
      </c>
      <c r="Q646" s="850">
        <v>717</v>
      </c>
    </row>
    <row r="647" spans="1:17" ht="14.4" customHeight="1" x14ac:dyDescent="0.3">
      <c r="A647" s="831" t="s">
        <v>553</v>
      </c>
      <c r="B647" s="832" t="s">
        <v>4533</v>
      </c>
      <c r="C647" s="832" t="s">
        <v>3753</v>
      </c>
      <c r="D647" s="832" t="s">
        <v>3849</v>
      </c>
      <c r="E647" s="832" t="s">
        <v>3850</v>
      </c>
      <c r="F647" s="849">
        <v>1</v>
      </c>
      <c r="G647" s="849">
        <v>183</v>
      </c>
      <c r="H647" s="849"/>
      <c r="I647" s="849">
        <v>183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553</v>
      </c>
      <c r="B648" s="832" t="s">
        <v>4533</v>
      </c>
      <c r="C648" s="832" t="s">
        <v>3753</v>
      </c>
      <c r="D648" s="832" t="s">
        <v>3849</v>
      </c>
      <c r="E648" s="832" t="s">
        <v>3851</v>
      </c>
      <c r="F648" s="849">
        <v>1</v>
      </c>
      <c r="G648" s="849">
        <v>183</v>
      </c>
      <c r="H648" s="849">
        <v>1</v>
      </c>
      <c r="I648" s="849">
        <v>183</v>
      </c>
      <c r="J648" s="849">
        <v>1</v>
      </c>
      <c r="K648" s="849">
        <v>183</v>
      </c>
      <c r="L648" s="849">
        <v>1</v>
      </c>
      <c r="M648" s="849">
        <v>183</v>
      </c>
      <c r="N648" s="849">
        <v>1</v>
      </c>
      <c r="O648" s="849">
        <v>375</v>
      </c>
      <c r="P648" s="837">
        <v>2.0491803278688523</v>
      </c>
      <c r="Q648" s="850">
        <v>375</v>
      </c>
    </row>
    <row r="649" spans="1:17" ht="14.4" customHeight="1" x14ac:dyDescent="0.3">
      <c r="A649" s="831" t="s">
        <v>553</v>
      </c>
      <c r="B649" s="832" t="s">
        <v>4533</v>
      </c>
      <c r="C649" s="832" t="s">
        <v>3753</v>
      </c>
      <c r="D649" s="832" t="s">
        <v>4668</v>
      </c>
      <c r="E649" s="832" t="s">
        <v>4669</v>
      </c>
      <c r="F649" s="849">
        <v>1</v>
      </c>
      <c r="G649" s="849">
        <v>1547</v>
      </c>
      <c r="H649" s="849">
        <v>0.33419745085331604</v>
      </c>
      <c r="I649" s="849">
        <v>1547</v>
      </c>
      <c r="J649" s="849">
        <v>3</v>
      </c>
      <c r="K649" s="849">
        <v>4629</v>
      </c>
      <c r="L649" s="849">
        <v>1</v>
      </c>
      <c r="M649" s="849">
        <v>1543</v>
      </c>
      <c r="N649" s="849">
        <v>2</v>
      </c>
      <c r="O649" s="849">
        <v>3088</v>
      </c>
      <c r="P649" s="837">
        <v>0.66709872542665805</v>
      </c>
      <c r="Q649" s="850">
        <v>1544</v>
      </c>
    </row>
    <row r="650" spans="1:17" ht="14.4" customHeight="1" x14ac:dyDescent="0.3">
      <c r="A650" s="831" t="s">
        <v>553</v>
      </c>
      <c r="B650" s="832" t="s">
        <v>4533</v>
      </c>
      <c r="C650" s="832" t="s">
        <v>3753</v>
      </c>
      <c r="D650" s="832" t="s">
        <v>4668</v>
      </c>
      <c r="E650" s="832" t="s">
        <v>4670</v>
      </c>
      <c r="F650" s="849"/>
      <c r="G650" s="849"/>
      <c r="H650" s="849"/>
      <c r="I650" s="849"/>
      <c r="J650" s="849">
        <v>2</v>
      </c>
      <c r="K650" s="849">
        <v>3086</v>
      </c>
      <c r="L650" s="849">
        <v>1</v>
      </c>
      <c r="M650" s="849">
        <v>1543</v>
      </c>
      <c r="N650" s="849">
        <v>3</v>
      </c>
      <c r="O650" s="849">
        <v>4632</v>
      </c>
      <c r="P650" s="837">
        <v>1.5009721322099805</v>
      </c>
      <c r="Q650" s="850">
        <v>1544</v>
      </c>
    </row>
    <row r="651" spans="1:17" ht="14.4" customHeight="1" x14ac:dyDescent="0.3">
      <c r="A651" s="831" t="s">
        <v>553</v>
      </c>
      <c r="B651" s="832" t="s">
        <v>4533</v>
      </c>
      <c r="C651" s="832" t="s">
        <v>3753</v>
      </c>
      <c r="D651" s="832" t="s">
        <v>4671</v>
      </c>
      <c r="E651" s="832" t="s">
        <v>4672</v>
      </c>
      <c r="F651" s="849"/>
      <c r="G651" s="849"/>
      <c r="H651" s="849"/>
      <c r="I651" s="849"/>
      <c r="J651" s="849">
        <v>1</v>
      </c>
      <c r="K651" s="849">
        <v>135</v>
      </c>
      <c r="L651" s="849">
        <v>1</v>
      </c>
      <c r="M651" s="849">
        <v>135</v>
      </c>
      <c r="N651" s="849"/>
      <c r="O651" s="849"/>
      <c r="P651" s="837"/>
      <c r="Q651" s="850"/>
    </row>
    <row r="652" spans="1:17" ht="14.4" customHeight="1" x14ac:dyDescent="0.3">
      <c r="A652" s="831" t="s">
        <v>553</v>
      </c>
      <c r="B652" s="832" t="s">
        <v>4533</v>
      </c>
      <c r="C652" s="832" t="s">
        <v>3753</v>
      </c>
      <c r="D652" s="832" t="s">
        <v>3858</v>
      </c>
      <c r="E652" s="832" t="s">
        <v>3859</v>
      </c>
      <c r="F652" s="849">
        <v>4</v>
      </c>
      <c r="G652" s="849">
        <v>1456</v>
      </c>
      <c r="H652" s="849">
        <v>0.93333333333333335</v>
      </c>
      <c r="I652" s="849">
        <v>364</v>
      </c>
      <c r="J652" s="849">
        <v>4</v>
      </c>
      <c r="K652" s="849">
        <v>1560</v>
      </c>
      <c r="L652" s="849">
        <v>1</v>
      </c>
      <c r="M652" s="849">
        <v>390</v>
      </c>
      <c r="N652" s="849"/>
      <c r="O652" s="849"/>
      <c r="P652" s="837"/>
      <c r="Q652" s="850"/>
    </row>
    <row r="653" spans="1:17" ht="14.4" customHeight="1" x14ac:dyDescent="0.3">
      <c r="A653" s="831" t="s">
        <v>553</v>
      </c>
      <c r="B653" s="832" t="s">
        <v>4533</v>
      </c>
      <c r="C653" s="832" t="s">
        <v>3753</v>
      </c>
      <c r="D653" s="832" t="s">
        <v>3858</v>
      </c>
      <c r="E653" s="832" t="s">
        <v>3860</v>
      </c>
      <c r="F653" s="849">
        <v>6</v>
      </c>
      <c r="G653" s="849">
        <v>2184</v>
      </c>
      <c r="H653" s="849">
        <v>2.8</v>
      </c>
      <c r="I653" s="849">
        <v>364</v>
      </c>
      <c r="J653" s="849">
        <v>2</v>
      </c>
      <c r="K653" s="849">
        <v>780</v>
      </c>
      <c r="L653" s="849">
        <v>1</v>
      </c>
      <c r="M653" s="849">
        <v>390</v>
      </c>
      <c r="N653" s="849"/>
      <c r="O653" s="849"/>
      <c r="P653" s="837"/>
      <c r="Q653" s="850"/>
    </row>
    <row r="654" spans="1:17" ht="14.4" customHeight="1" x14ac:dyDescent="0.3">
      <c r="A654" s="831" t="s">
        <v>553</v>
      </c>
      <c r="B654" s="832" t="s">
        <v>4533</v>
      </c>
      <c r="C654" s="832" t="s">
        <v>3753</v>
      </c>
      <c r="D654" s="832" t="s">
        <v>4673</v>
      </c>
      <c r="E654" s="832" t="s">
        <v>4674</v>
      </c>
      <c r="F654" s="849">
        <v>2</v>
      </c>
      <c r="G654" s="849">
        <v>1272</v>
      </c>
      <c r="H654" s="849">
        <v>2.5188118811881188</v>
      </c>
      <c r="I654" s="849">
        <v>636</v>
      </c>
      <c r="J654" s="849">
        <v>1</v>
      </c>
      <c r="K654" s="849">
        <v>505</v>
      </c>
      <c r="L654" s="849">
        <v>1</v>
      </c>
      <c r="M654" s="849">
        <v>505</v>
      </c>
      <c r="N654" s="849">
        <v>2</v>
      </c>
      <c r="O654" s="849">
        <v>1012</v>
      </c>
      <c r="P654" s="837">
        <v>2.003960396039604</v>
      </c>
      <c r="Q654" s="850">
        <v>506</v>
      </c>
    </row>
    <row r="655" spans="1:17" ht="14.4" customHeight="1" x14ac:dyDescent="0.3">
      <c r="A655" s="831" t="s">
        <v>553</v>
      </c>
      <c r="B655" s="832" t="s">
        <v>4533</v>
      </c>
      <c r="C655" s="832" t="s">
        <v>3753</v>
      </c>
      <c r="D655" s="832" t="s">
        <v>4673</v>
      </c>
      <c r="E655" s="832" t="s">
        <v>4675</v>
      </c>
      <c r="F655" s="849"/>
      <c r="G655" s="849"/>
      <c r="H655" s="849"/>
      <c r="I655" s="849"/>
      <c r="J655" s="849">
        <v>3</v>
      </c>
      <c r="K655" s="849">
        <v>1515</v>
      </c>
      <c r="L655" s="849">
        <v>1</v>
      </c>
      <c r="M655" s="849">
        <v>505</v>
      </c>
      <c r="N655" s="849">
        <v>3</v>
      </c>
      <c r="O655" s="849">
        <v>1518</v>
      </c>
      <c r="P655" s="837">
        <v>1.001980198019802</v>
      </c>
      <c r="Q655" s="850">
        <v>506</v>
      </c>
    </row>
    <row r="656" spans="1:17" ht="14.4" customHeight="1" x14ac:dyDescent="0.3">
      <c r="A656" s="831" t="s">
        <v>553</v>
      </c>
      <c r="B656" s="832" t="s">
        <v>4533</v>
      </c>
      <c r="C656" s="832" t="s">
        <v>3753</v>
      </c>
      <c r="D656" s="832" t="s">
        <v>4676</v>
      </c>
      <c r="E656" s="832" t="s">
        <v>4677</v>
      </c>
      <c r="F656" s="849">
        <v>1</v>
      </c>
      <c r="G656" s="849">
        <v>5974</v>
      </c>
      <c r="H656" s="849">
        <v>0.49974903797891918</v>
      </c>
      <c r="I656" s="849">
        <v>5974</v>
      </c>
      <c r="J656" s="849">
        <v>2</v>
      </c>
      <c r="K656" s="849">
        <v>11954</v>
      </c>
      <c r="L656" s="849">
        <v>1</v>
      </c>
      <c r="M656" s="849">
        <v>5977</v>
      </c>
      <c r="N656" s="849">
        <v>5</v>
      </c>
      <c r="O656" s="849">
        <v>29920</v>
      </c>
      <c r="P656" s="837">
        <v>2.5029278902459429</v>
      </c>
      <c r="Q656" s="850">
        <v>5984</v>
      </c>
    </row>
    <row r="657" spans="1:17" ht="14.4" customHeight="1" x14ac:dyDescent="0.3">
      <c r="A657" s="831" t="s">
        <v>553</v>
      </c>
      <c r="B657" s="832" t="s">
        <v>4533</v>
      </c>
      <c r="C657" s="832" t="s">
        <v>3753</v>
      </c>
      <c r="D657" s="832" t="s">
        <v>4676</v>
      </c>
      <c r="E657" s="832" t="s">
        <v>4678</v>
      </c>
      <c r="F657" s="849">
        <v>1</v>
      </c>
      <c r="G657" s="849">
        <v>5974</v>
      </c>
      <c r="H657" s="849"/>
      <c r="I657" s="849">
        <v>5974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553</v>
      </c>
      <c r="B658" s="832" t="s">
        <v>4533</v>
      </c>
      <c r="C658" s="832" t="s">
        <v>3753</v>
      </c>
      <c r="D658" s="832" t="s">
        <v>4679</v>
      </c>
      <c r="E658" s="832" t="s">
        <v>4680</v>
      </c>
      <c r="F658" s="849">
        <v>5</v>
      </c>
      <c r="G658" s="849">
        <v>13800</v>
      </c>
      <c r="H658" s="849">
        <v>1.2490948587979724</v>
      </c>
      <c r="I658" s="849">
        <v>2760</v>
      </c>
      <c r="J658" s="849">
        <v>4</v>
      </c>
      <c r="K658" s="849">
        <v>11048</v>
      </c>
      <c r="L658" s="849">
        <v>1</v>
      </c>
      <c r="M658" s="849">
        <v>2762</v>
      </c>
      <c r="N658" s="849">
        <v>3</v>
      </c>
      <c r="O658" s="849">
        <v>8295</v>
      </c>
      <c r="P658" s="837">
        <v>0.75081462708182478</v>
      </c>
      <c r="Q658" s="850">
        <v>2765</v>
      </c>
    </row>
    <row r="659" spans="1:17" ht="14.4" customHeight="1" x14ac:dyDescent="0.3">
      <c r="A659" s="831" t="s">
        <v>553</v>
      </c>
      <c r="B659" s="832" t="s">
        <v>4533</v>
      </c>
      <c r="C659" s="832" t="s">
        <v>3753</v>
      </c>
      <c r="D659" s="832" t="s">
        <v>4679</v>
      </c>
      <c r="E659" s="832" t="s">
        <v>4681</v>
      </c>
      <c r="F659" s="849">
        <v>7</v>
      </c>
      <c r="G659" s="849">
        <v>19320</v>
      </c>
      <c r="H659" s="849">
        <v>0.999275887038378</v>
      </c>
      <c r="I659" s="849">
        <v>2760</v>
      </c>
      <c r="J659" s="849">
        <v>7</v>
      </c>
      <c r="K659" s="849">
        <v>19334</v>
      </c>
      <c r="L659" s="849">
        <v>1</v>
      </c>
      <c r="M659" s="849">
        <v>2762</v>
      </c>
      <c r="N659" s="849">
        <v>5</v>
      </c>
      <c r="O659" s="849">
        <v>13825</v>
      </c>
      <c r="P659" s="837">
        <v>0.71506154960173784</v>
      </c>
      <c r="Q659" s="850">
        <v>2765</v>
      </c>
    </row>
    <row r="660" spans="1:17" ht="14.4" customHeight="1" x14ac:dyDescent="0.3">
      <c r="A660" s="831" t="s">
        <v>553</v>
      </c>
      <c r="B660" s="832" t="s">
        <v>4533</v>
      </c>
      <c r="C660" s="832" t="s">
        <v>3753</v>
      </c>
      <c r="D660" s="832" t="s">
        <v>4682</v>
      </c>
      <c r="E660" s="832" t="s">
        <v>4683</v>
      </c>
      <c r="F660" s="849">
        <v>2</v>
      </c>
      <c r="G660" s="849">
        <v>3336</v>
      </c>
      <c r="H660" s="849">
        <v>0.33293413173652697</v>
      </c>
      <c r="I660" s="849">
        <v>1668</v>
      </c>
      <c r="J660" s="849">
        <v>6</v>
      </c>
      <c r="K660" s="849">
        <v>10020</v>
      </c>
      <c r="L660" s="849">
        <v>1</v>
      </c>
      <c r="M660" s="849">
        <v>1670</v>
      </c>
      <c r="N660" s="849">
        <v>2</v>
      </c>
      <c r="O660" s="849">
        <v>3346</v>
      </c>
      <c r="P660" s="837">
        <v>0.33393213572854291</v>
      </c>
      <c r="Q660" s="850">
        <v>1673</v>
      </c>
    </row>
    <row r="661" spans="1:17" ht="14.4" customHeight="1" x14ac:dyDescent="0.3">
      <c r="A661" s="831" t="s">
        <v>553</v>
      </c>
      <c r="B661" s="832" t="s">
        <v>4533</v>
      </c>
      <c r="C661" s="832" t="s">
        <v>3753</v>
      </c>
      <c r="D661" s="832" t="s">
        <v>4682</v>
      </c>
      <c r="E661" s="832" t="s">
        <v>4684</v>
      </c>
      <c r="F661" s="849"/>
      <c r="G661" s="849"/>
      <c r="H661" s="849"/>
      <c r="I661" s="849"/>
      <c r="J661" s="849"/>
      <c r="K661" s="849"/>
      <c r="L661" s="849"/>
      <c r="M661" s="849"/>
      <c r="N661" s="849">
        <v>1</v>
      </c>
      <c r="O661" s="849">
        <v>1673</v>
      </c>
      <c r="P661" s="837"/>
      <c r="Q661" s="850">
        <v>1673</v>
      </c>
    </row>
    <row r="662" spans="1:17" ht="14.4" customHeight="1" x14ac:dyDescent="0.3">
      <c r="A662" s="831" t="s">
        <v>553</v>
      </c>
      <c r="B662" s="832" t="s">
        <v>4533</v>
      </c>
      <c r="C662" s="832" t="s">
        <v>3753</v>
      </c>
      <c r="D662" s="832" t="s">
        <v>4685</v>
      </c>
      <c r="E662" s="832" t="s">
        <v>4686</v>
      </c>
      <c r="F662" s="849">
        <v>1</v>
      </c>
      <c r="G662" s="849">
        <v>247</v>
      </c>
      <c r="H662" s="849">
        <v>0.79677419354838708</v>
      </c>
      <c r="I662" s="849">
        <v>247</v>
      </c>
      <c r="J662" s="849">
        <v>1</v>
      </c>
      <c r="K662" s="849">
        <v>310</v>
      </c>
      <c r="L662" s="849">
        <v>1</v>
      </c>
      <c r="M662" s="849">
        <v>310</v>
      </c>
      <c r="N662" s="849">
        <v>2</v>
      </c>
      <c r="O662" s="849">
        <v>622</v>
      </c>
      <c r="P662" s="837">
        <v>2.0064516129032257</v>
      </c>
      <c r="Q662" s="850">
        <v>311</v>
      </c>
    </row>
    <row r="663" spans="1:17" ht="14.4" customHeight="1" x14ac:dyDescent="0.3">
      <c r="A663" s="831" t="s">
        <v>553</v>
      </c>
      <c r="B663" s="832" t="s">
        <v>4533</v>
      </c>
      <c r="C663" s="832" t="s">
        <v>3753</v>
      </c>
      <c r="D663" s="832" t="s">
        <v>4685</v>
      </c>
      <c r="E663" s="832" t="s">
        <v>4687</v>
      </c>
      <c r="F663" s="849">
        <v>2</v>
      </c>
      <c r="G663" s="849">
        <v>494</v>
      </c>
      <c r="H663" s="849">
        <v>0.53118279569892468</v>
      </c>
      <c r="I663" s="849">
        <v>247</v>
      </c>
      <c r="J663" s="849">
        <v>3</v>
      </c>
      <c r="K663" s="849">
        <v>930</v>
      </c>
      <c r="L663" s="849">
        <v>1</v>
      </c>
      <c r="M663" s="849">
        <v>310</v>
      </c>
      <c r="N663" s="849">
        <v>3</v>
      </c>
      <c r="O663" s="849">
        <v>933</v>
      </c>
      <c r="P663" s="837">
        <v>1.0032258064516129</v>
      </c>
      <c r="Q663" s="850">
        <v>311</v>
      </c>
    </row>
    <row r="664" spans="1:17" ht="14.4" customHeight="1" x14ac:dyDescent="0.3">
      <c r="A664" s="831" t="s">
        <v>553</v>
      </c>
      <c r="B664" s="832" t="s">
        <v>4533</v>
      </c>
      <c r="C664" s="832" t="s">
        <v>3753</v>
      </c>
      <c r="D664" s="832" t="s">
        <v>4688</v>
      </c>
      <c r="E664" s="832" t="s">
        <v>4689</v>
      </c>
      <c r="F664" s="849">
        <v>4</v>
      </c>
      <c r="G664" s="849">
        <v>6936</v>
      </c>
      <c r="H664" s="849">
        <v>1.9988472622478386</v>
      </c>
      <c r="I664" s="849">
        <v>1734</v>
      </c>
      <c r="J664" s="849">
        <v>2</v>
      </c>
      <c r="K664" s="849">
        <v>3470</v>
      </c>
      <c r="L664" s="849">
        <v>1</v>
      </c>
      <c r="M664" s="849">
        <v>1735</v>
      </c>
      <c r="N664" s="849">
        <v>5</v>
      </c>
      <c r="O664" s="849">
        <v>8690</v>
      </c>
      <c r="P664" s="837">
        <v>2.5043227665706054</v>
      </c>
      <c r="Q664" s="850">
        <v>1738</v>
      </c>
    </row>
    <row r="665" spans="1:17" ht="14.4" customHeight="1" x14ac:dyDescent="0.3">
      <c r="A665" s="831" t="s">
        <v>553</v>
      </c>
      <c r="B665" s="832" t="s">
        <v>4533</v>
      </c>
      <c r="C665" s="832" t="s">
        <v>3753</v>
      </c>
      <c r="D665" s="832" t="s">
        <v>4688</v>
      </c>
      <c r="E665" s="832" t="s">
        <v>4690</v>
      </c>
      <c r="F665" s="849">
        <v>11</v>
      </c>
      <c r="G665" s="849">
        <v>19074</v>
      </c>
      <c r="H665" s="849">
        <v>1.2215177713736791</v>
      </c>
      <c r="I665" s="849">
        <v>1734</v>
      </c>
      <c r="J665" s="849">
        <v>9</v>
      </c>
      <c r="K665" s="849">
        <v>15615</v>
      </c>
      <c r="L665" s="849">
        <v>1</v>
      </c>
      <c r="M665" s="849">
        <v>1735</v>
      </c>
      <c r="N665" s="849">
        <v>8</v>
      </c>
      <c r="O665" s="849">
        <v>13904</v>
      </c>
      <c r="P665" s="837">
        <v>0.89042587255843741</v>
      </c>
      <c r="Q665" s="850">
        <v>1738</v>
      </c>
    </row>
    <row r="666" spans="1:17" ht="14.4" customHeight="1" x14ac:dyDescent="0.3">
      <c r="A666" s="831" t="s">
        <v>553</v>
      </c>
      <c r="B666" s="832" t="s">
        <v>4533</v>
      </c>
      <c r="C666" s="832" t="s">
        <v>3753</v>
      </c>
      <c r="D666" s="832" t="s">
        <v>4691</v>
      </c>
      <c r="E666" s="832" t="s">
        <v>4692</v>
      </c>
      <c r="F666" s="849"/>
      <c r="G666" s="849"/>
      <c r="H666" s="849"/>
      <c r="I666" s="849"/>
      <c r="J666" s="849">
        <v>1</v>
      </c>
      <c r="K666" s="849">
        <v>1002</v>
      </c>
      <c r="L666" s="849">
        <v>1</v>
      </c>
      <c r="M666" s="849">
        <v>1002</v>
      </c>
      <c r="N666" s="849">
        <v>1</v>
      </c>
      <c r="O666" s="849">
        <v>1005</v>
      </c>
      <c r="P666" s="837">
        <v>1.0029940119760479</v>
      </c>
      <c r="Q666" s="850">
        <v>1005</v>
      </c>
    </row>
    <row r="667" spans="1:17" ht="14.4" customHeight="1" x14ac:dyDescent="0.3">
      <c r="A667" s="831" t="s">
        <v>553</v>
      </c>
      <c r="B667" s="832" t="s">
        <v>4533</v>
      </c>
      <c r="C667" s="832" t="s">
        <v>3753</v>
      </c>
      <c r="D667" s="832" t="s">
        <v>4691</v>
      </c>
      <c r="E667" s="832" t="s">
        <v>4693</v>
      </c>
      <c r="F667" s="849">
        <v>3</v>
      </c>
      <c r="G667" s="849">
        <v>3003</v>
      </c>
      <c r="H667" s="849">
        <v>1.4985029940119761</v>
      </c>
      <c r="I667" s="849">
        <v>1001</v>
      </c>
      <c r="J667" s="849">
        <v>2</v>
      </c>
      <c r="K667" s="849">
        <v>2004</v>
      </c>
      <c r="L667" s="849">
        <v>1</v>
      </c>
      <c r="M667" s="849">
        <v>1002</v>
      </c>
      <c r="N667" s="849"/>
      <c r="O667" s="849"/>
      <c r="P667" s="837"/>
      <c r="Q667" s="850"/>
    </row>
    <row r="668" spans="1:17" ht="14.4" customHeight="1" x14ac:dyDescent="0.3">
      <c r="A668" s="831" t="s">
        <v>553</v>
      </c>
      <c r="B668" s="832" t="s">
        <v>4533</v>
      </c>
      <c r="C668" s="832" t="s">
        <v>3753</v>
      </c>
      <c r="D668" s="832" t="s">
        <v>4694</v>
      </c>
      <c r="E668" s="832" t="s">
        <v>4695</v>
      </c>
      <c r="F668" s="849">
        <v>1</v>
      </c>
      <c r="G668" s="849">
        <v>1840</v>
      </c>
      <c r="H668" s="849">
        <v>0.49972840847365563</v>
      </c>
      <c r="I668" s="849">
        <v>1840</v>
      </c>
      <c r="J668" s="849">
        <v>2</v>
      </c>
      <c r="K668" s="849">
        <v>3682</v>
      </c>
      <c r="L668" s="849">
        <v>1</v>
      </c>
      <c r="M668" s="849">
        <v>1841</v>
      </c>
      <c r="N668" s="849"/>
      <c r="O668" s="849"/>
      <c r="P668" s="837"/>
      <c r="Q668" s="850"/>
    </row>
    <row r="669" spans="1:17" ht="14.4" customHeight="1" x14ac:dyDescent="0.3">
      <c r="A669" s="831" t="s">
        <v>553</v>
      </c>
      <c r="B669" s="832" t="s">
        <v>4533</v>
      </c>
      <c r="C669" s="832" t="s">
        <v>3753</v>
      </c>
      <c r="D669" s="832" t="s">
        <v>4694</v>
      </c>
      <c r="E669" s="832" t="s">
        <v>4696</v>
      </c>
      <c r="F669" s="849">
        <v>2</v>
      </c>
      <c r="G669" s="849">
        <v>3680</v>
      </c>
      <c r="H669" s="849"/>
      <c r="I669" s="849">
        <v>1840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553</v>
      </c>
      <c r="B670" s="832" t="s">
        <v>4533</v>
      </c>
      <c r="C670" s="832" t="s">
        <v>3753</v>
      </c>
      <c r="D670" s="832" t="s">
        <v>4697</v>
      </c>
      <c r="E670" s="832" t="s">
        <v>4698</v>
      </c>
      <c r="F670" s="849"/>
      <c r="G670" s="849"/>
      <c r="H670" s="849"/>
      <c r="I670" s="849"/>
      <c r="J670" s="849">
        <v>1</v>
      </c>
      <c r="K670" s="849">
        <v>1633</v>
      </c>
      <c r="L670" s="849">
        <v>1</v>
      </c>
      <c r="M670" s="849">
        <v>1633</v>
      </c>
      <c r="N670" s="849"/>
      <c r="O670" s="849"/>
      <c r="P670" s="837"/>
      <c r="Q670" s="850"/>
    </row>
    <row r="671" spans="1:17" ht="14.4" customHeight="1" x14ac:dyDescent="0.3">
      <c r="A671" s="831" t="s">
        <v>553</v>
      </c>
      <c r="B671" s="832" t="s">
        <v>4533</v>
      </c>
      <c r="C671" s="832" t="s">
        <v>3753</v>
      </c>
      <c r="D671" s="832" t="s">
        <v>4699</v>
      </c>
      <c r="E671" s="832" t="s">
        <v>4700</v>
      </c>
      <c r="F671" s="849"/>
      <c r="G671" s="849"/>
      <c r="H671" s="849"/>
      <c r="I671" s="849"/>
      <c r="J671" s="849">
        <v>1</v>
      </c>
      <c r="K671" s="849">
        <v>4761</v>
      </c>
      <c r="L671" s="849">
        <v>1</v>
      </c>
      <c r="M671" s="849">
        <v>4761</v>
      </c>
      <c r="N671" s="849"/>
      <c r="O671" s="849"/>
      <c r="P671" s="837"/>
      <c r="Q671" s="850"/>
    </row>
    <row r="672" spans="1:17" ht="14.4" customHeight="1" x14ac:dyDescent="0.3">
      <c r="A672" s="831" t="s">
        <v>553</v>
      </c>
      <c r="B672" s="832" t="s">
        <v>4533</v>
      </c>
      <c r="C672" s="832" t="s">
        <v>3753</v>
      </c>
      <c r="D672" s="832" t="s">
        <v>4701</v>
      </c>
      <c r="E672" s="832" t="s">
        <v>4702</v>
      </c>
      <c r="F672" s="849">
        <v>2</v>
      </c>
      <c r="G672" s="849">
        <v>1782</v>
      </c>
      <c r="H672" s="849">
        <v>1.9977578475336324</v>
      </c>
      <c r="I672" s="849">
        <v>891</v>
      </c>
      <c r="J672" s="849">
        <v>1</v>
      </c>
      <c r="K672" s="849">
        <v>892</v>
      </c>
      <c r="L672" s="849">
        <v>1</v>
      </c>
      <c r="M672" s="849">
        <v>892</v>
      </c>
      <c r="N672" s="849"/>
      <c r="O672" s="849"/>
      <c r="P672" s="837"/>
      <c r="Q672" s="850"/>
    </row>
    <row r="673" spans="1:17" ht="14.4" customHeight="1" x14ac:dyDescent="0.3">
      <c r="A673" s="831" t="s">
        <v>553</v>
      </c>
      <c r="B673" s="832" t="s">
        <v>4533</v>
      </c>
      <c r="C673" s="832" t="s">
        <v>3753</v>
      </c>
      <c r="D673" s="832" t="s">
        <v>4424</v>
      </c>
      <c r="E673" s="832" t="s">
        <v>4425</v>
      </c>
      <c r="F673" s="849">
        <v>4</v>
      </c>
      <c r="G673" s="849">
        <v>1296</v>
      </c>
      <c r="H673" s="849">
        <v>0.5714285714285714</v>
      </c>
      <c r="I673" s="849">
        <v>324</v>
      </c>
      <c r="J673" s="849">
        <v>7</v>
      </c>
      <c r="K673" s="849">
        <v>2268</v>
      </c>
      <c r="L673" s="849">
        <v>1</v>
      </c>
      <c r="M673" s="849">
        <v>324</v>
      </c>
      <c r="N673" s="849">
        <v>3</v>
      </c>
      <c r="O673" s="849">
        <v>975</v>
      </c>
      <c r="P673" s="837">
        <v>0.42989417989417988</v>
      </c>
      <c r="Q673" s="850">
        <v>325</v>
      </c>
    </row>
    <row r="674" spans="1:17" ht="14.4" customHeight="1" x14ac:dyDescent="0.3">
      <c r="A674" s="831" t="s">
        <v>553</v>
      </c>
      <c r="B674" s="832" t="s">
        <v>4533</v>
      </c>
      <c r="C674" s="832" t="s">
        <v>3753</v>
      </c>
      <c r="D674" s="832" t="s">
        <v>4424</v>
      </c>
      <c r="E674" s="832" t="s">
        <v>4426</v>
      </c>
      <c r="F674" s="849">
        <v>5</v>
      </c>
      <c r="G674" s="849">
        <v>1620</v>
      </c>
      <c r="H674" s="849">
        <v>0.83333333333333337</v>
      </c>
      <c r="I674" s="849">
        <v>324</v>
      </c>
      <c r="J674" s="849">
        <v>6</v>
      </c>
      <c r="K674" s="849">
        <v>1944</v>
      </c>
      <c r="L674" s="849">
        <v>1</v>
      </c>
      <c r="M674" s="849">
        <v>324</v>
      </c>
      <c r="N674" s="849">
        <v>3</v>
      </c>
      <c r="O674" s="849">
        <v>975</v>
      </c>
      <c r="P674" s="837">
        <v>0.50154320987654322</v>
      </c>
      <c r="Q674" s="850">
        <v>325</v>
      </c>
    </row>
    <row r="675" spans="1:17" ht="14.4" customHeight="1" x14ac:dyDescent="0.3">
      <c r="A675" s="831" t="s">
        <v>553</v>
      </c>
      <c r="B675" s="832" t="s">
        <v>4533</v>
      </c>
      <c r="C675" s="832" t="s">
        <v>3753</v>
      </c>
      <c r="D675" s="832" t="s">
        <v>4430</v>
      </c>
      <c r="E675" s="832" t="s">
        <v>4431</v>
      </c>
      <c r="F675" s="849">
        <v>1</v>
      </c>
      <c r="G675" s="849">
        <v>2537</v>
      </c>
      <c r="H675" s="849"/>
      <c r="I675" s="849">
        <v>2537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553</v>
      </c>
      <c r="B676" s="832" t="s">
        <v>4533</v>
      </c>
      <c r="C676" s="832" t="s">
        <v>3753</v>
      </c>
      <c r="D676" s="832" t="s">
        <v>4430</v>
      </c>
      <c r="E676" s="832" t="s">
        <v>4432</v>
      </c>
      <c r="F676" s="849"/>
      <c r="G676" s="849"/>
      <c r="H676" s="849"/>
      <c r="I676" s="849"/>
      <c r="J676" s="849">
        <v>1</v>
      </c>
      <c r="K676" s="849">
        <v>2538</v>
      </c>
      <c r="L676" s="849">
        <v>1</v>
      </c>
      <c r="M676" s="849">
        <v>2538</v>
      </c>
      <c r="N676" s="849"/>
      <c r="O676" s="849"/>
      <c r="P676" s="837"/>
      <c r="Q676" s="850"/>
    </row>
    <row r="677" spans="1:17" ht="14.4" customHeight="1" x14ac:dyDescent="0.3">
      <c r="A677" s="831" t="s">
        <v>553</v>
      </c>
      <c r="B677" s="832" t="s">
        <v>4533</v>
      </c>
      <c r="C677" s="832" t="s">
        <v>3753</v>
      </c>
      <c r="D677" s="832" t="s">
        <v>4703</v>
      </c>
      <c r="E677" s="832" t="s">
        <v>4704</v>
      </c>
      <c r="F677" s="849"/>
      <c r="G677" s="849"/>
      <c r="H677" s="849"/>
      <c r="I677" s="849"/>
      <c r="J677" s="849">
        <v>3</v>
      </c>
      <c r="K677" s="849">
        <v>4251</v>
      </c>
      <c r="L677" s="849">
        <v>1</v>
      </c>
      <c r="M677" s="849">
        <v>1417</v>
      </c>
      <c r="N677" s="849"/>
      <c r="O677" s="849"/>
      <c r="P677" s="837"/>
      <c r="Q677" s="850"/>
    </row>
    <row r="678" spans="1:17" ht="14.4" customHeight="1" x14ac:dyDescent="0.3">
      <c r="A678" s="831" t="s">
        <v>553</v>
      </c>
      <c r="B678" s="832" t="s">
        <v>4533</v>
      </c>
      <c r="C678" s="832" t="s">
        <v>3753</v>
      </c>
      <c r="D678" s="832" t="s">
        <v>4703</v>
      </c>
      <c r="E678" s="832" t="s">
        <v>4705</v>
      </c>
      <c r="F678" s="849"/>
      <c r="G678" s="849"/>
      <c r="H678" s="849"/>
      <c r="I678" s="849"/>
      <c r="J678" s="849">
        <v>1</v>
      </c>
      <c r="K678" s="849">
        <v>1417</v>
      </c>
      <c r="L678" s="849">
        <v>1</v>
      </c>
      <c r="M678" s="849">
        <v>1417</v>
      </c>
      <c r="N678" s="849">
        <v>1</v>
      </c>
      <c r="O678" s="849">
        <v>1418</v>
      </c>
      <c r="P678" s="837">
        <v>1.0007057163020465</v>
      </c>
      <c r="Q678" s="850">
        <v>1418</v>
      </c>
    </row>
    <row r="679" spans="1:17" ht="14.4" customHeight="1" x14ac:dyDescent="0.3">
      <c r="A679" s="831" t="s">
        <v>553</v>
      </c>
      <c r="B679" s="832" t="s">
        <v>4533</v>
      </c>
      <c r="C679" s="832" t="s">
        <v>3753</v>
      </c>
      <c r="D679" s="832" t="s">
        <v>4706</v>
      </c>
      <c r="E679" s="832" t="s">
        <v>4707</v>
      </c>
      <c r="F679" s="849">
        <v>5</v>
      </c>
      <c r="G679" s="849">
        <v>1655</v>
      </c>
      <c r="H679" s="849"/>
      <c r="I679" s="849">
        <v>331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553</v>
      </c>
      <c r="B680" s="832" t="s">
        <v>4533</v>
      </c>
      <c r="C680" s="832" t="s">
        <v>3753</v>
      </c>
      <c r="D680" s="832" t="s">
        <v>4706</v>
      </c>
      <c r="E680" s="832" t="s">
        <v>4708</v>
      </c>
      <c r="F680" s="849"/>
      <c r="G680" s="849"/>
      <c r="H680" s="849"/>
      <c r="I680" s="849"/>
      <c r="J680" s="849">
        <v>3</v>
      </c>
      <c r="K680" s="849">
        <v>993</v>
      </c>
      <c r="L680" s="849">
        <v>1</v>
      </c>
      <c r="M680" s="849">
        <v>331</v>
      </c>
      <c r="N680" s="849"/>
      <c r="O680" s="849"/>
      <c r="P680" s="837"/>
      <c r="Q680" s="850"/>
    </row>
    <row r="681" spans="1:17" ht="14.4" customHeight="1" x14ac:dyDescent="0.3">
      <c r="A681" s="831" t="s">
        <v>553</v>
      </c>
      <c r="B681" s="832" t="s">
        <v>4533</v>
      </c>
      <c r="C681" s="832" t="s">
        <v>3753</v>
      </c>
      <c r="D681" s="832" t="s">
        <v>4709</v>
      </c>
      <c r="E681" s="832" t="s">
        <v>4710</v>
      </c>
      <c r="F681" s="849"/>
      <c r="G681" s="849"/>
      <c r="H681" s="849"/>
      <c r="I681" s="849"/>
      <c r="J681" s="849">
        <v>2</v>
      </c>
      <c r="K681" s="849">
        <v>2068</v>
      </c>
      <c r="L681" s="849">
        <v>1</v>
      </c>
      <c r="M681" s="849">
        <v>1034</v>
      </c>
      <c r="N681" s="849">
        <v>1</v>
      </c>
      <c r="O681" s="849">
        <v>1037</v>
      </c>
      <c r="P681" s="837">
        <v>0.50145067698259183</v>
      </c>
      <c r="Q681" s="850">
        <v>1037</v>
      </c>
    </row>
    <row r="682" spans="1:17" ht="14.4" customHeight="1" x14ac:dyDescent="0.3">
      <c r="A682" s="831" t="s">
        <v>553</v>
      </c>
      <c r="B682" s="832" t="s">
        <v>4533</v>
      </c>
      <c r="C682" s="832" t="s">
        <v>3753</v>
      </c>
      <c r="D682" s="832" t="s">
        <v>4709</v>
      </c>
      <c r="E682" s="832" t="s">
        <v>4711</v>
      </c>
      <c r="F682" s="849">
        <v>1</v>
      </c>
      <c r="G682" s="849">
        <v>1033</v>
      </c>
      <c r="H682" s="849">
        <v>0.49951644100580272</v>
      </c>
      <c r="I682" s="849">
        <v>1033</v>
      </c>
      <c r="J682" s="849">
        <v>2</v>
      </c>
      <c r="K682" s="849">
        <v>2068</v>
      </c>
      <c r="L682" s="849">
        <v>1</v>
      </c>
      <c r="M682" s="849">
        <v>1034</v>
      </c>
      <c r="N682" s="849"/>
      <c r="O682" s="849"/>
      <c r="P682" s="837"/>
      <c r="Q682" s="850"/>
    </row>
    <row r="683" spans="1:17" ht="14.4" customHeight="1" x14ac:dyDescent="0.3">
      <c r="A683" s="831" t="s">
        <v>553</v>
      </c>
      <c r="B683" s="832" t="s">
        <v>4533</v>
      </c>
      <c r="C683" s="832" t="s">
        <v>3753</v>
      </c>
      <c r="D683" s="832" t="s">
        <v>4712</v>
      </c>
      <c r="E683" s="832" t="s">
        <v>4713</v>
      </c>
      <c r="F683" s="849">
        <v>1</v>
      </c>
      <c r="G683" s="849">
        <v>840</v>
      </c>
      <c r="H683" s="849">
        <v>1</v>
      </c>
      <c r="I683" s="849">
        <v>840</v>
      </c>
      <c r="J683" s="849">
        <v>1</v>
      </c>
      <c r="K683" s="849">
        <v>840</v>
      </c>
      <c r="L683" s="849">
        <v>1</v>
      </c>
      <c r="M683" s="849">
        <v>840</v>
      </c>
      <c r="N683" s="849"/>
      <c r="O683" s="849"/>
      <c r="P683" s="837"/>
      <c r="Q683" s="850"/>
    </row>
    <row r="684" spans="1:17" ht="14.4" customHeight="1" x14ac:dyDescent="0.3">
      <c r="A684" s="831" t="s">
        <v>553</v>
      </c>
      <c r="B684" s="832" t="s">
        <v>4533</v>
      </c>
      <c r="C684" s="832" t="s">
        <v>3753</v>
      </c>
      <c r="D684" s="832" t="s">
        <v>4712</v>
      </c>
      <c r="E684" s="832" t="s">
        <v>4714</v>
      </c>
      <c r="F684" s="849">
        <v>2</v>
      </c>
      <c r="G684" s="849">
        <v>1680</v>
      </c>
      <c r="H684" s="849"/>
      <c r="I684" s="849">
        <v>840</v>
      </c>
      <c r="J684" s="849"/>
      <c r="K684" s="849"/>
      <c r="L684" s="849"/>
      <c r="M684" s="849"/>
      <c r="N684" s="849">
        <v>5</v>
      </c>
      <c r="O684" s="849">
        <v>4205</v>
      </c>
      <c r="P684" s="837"/>
      <c r="Q684" s="850">
        <v>841</v>
      </c>
    </row>
    <row r="685" spans="1:17" ht="14.4" customHeight="1" x14ac:dyDescent="0.3">
      <c r="A685" s="831" t="s">
        <v>553</v>
      </c>
      <c r="B685" s="832" t="s">
        <v>4533</v>
      </c>
      <c r="C685" s="832" t="s">
        <v>3753</v>
      </c>
      <c r="D685" s="832" t="s">
        <v>4715</v>
      </c>
      <c r="E685" s="832" t="s">
        <v>4716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1745</v>
      </c>
      <c r="P685" s="837"/>
      <c r="Q685" s="850">
        <v>1745</v>
      </c>
    </row>
    <row r="686" spans="1:17" ht="14.4" customHeight="1" x14ac:dyDescent="0.3">
      <c r="A686" s="831" t="s">
        <v>553</v>
      </c>
      <c r="B686" s="832" t="s">
        <v>4533</v>
      </c>
      <c r="C686" s="832" t="s">
        <v>3753</v>
      </c>
      <c r="D686" s="832" t="s">
        <v>4717</v>
      </c>
      <c r="E686" s="832" t="s">
        <v>4718</v>
      </c>
      <c r="F686" s="849"/>
      <c r="G686" s="849"/>
      <c r="H686" s="849"/>
      <c r="I686" s="849"/>
      <c r="J686" s="849">
        <v>1</v>
      </c>
      <c r="K686" s="849">
        <v>1422</v>
      </c>
      <c r="L686" s="849">
        <v>1</v>
      </c>
      <c r="M686" s="849">
        <v>1422</v>
      </c>
      <c r="N686" s="849"/>
      <c r="O686" s="849"/>
      <c r="P686" s="837"/>
      <c r="Q686" s="850"/>
    </row>
    <row r="687" spans="1:17" ht="14.4" customHeight="1" x14ac:dyDescent="0.3">
      <c r="A687" s="831" t="s">
        <v>553</v>
      </c>
      <c r="B687" s="832" t="s">
        <v>4533</v>
      </c>
      <c r="C687" s="832" t="s">
        <v>3753</v>
      </c>
      <c r="D687" s="832" t="s">
        <v>4719</v>
      </c>
      <c r="E687" s="832" t="s">
        <v>4720</v>
      </c>
      <c r="F687" s="849">
        <v>2</v>
      </c>
      <c r="G687" s="849">
        <v>7330</v>
      </c>
      <c r="H687" s="849"/>
      <c r="I687" s="849">
        <v>3665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553</v>
      </c>
      <c r="B688" s="832" t="s">
        <v>4533</v>
      </c>
      <c r="C688" s="832" t="s">
        <v>3753</v>
      </c>
      <c r="D688" s="832" t="s">
        <v>4721</v>
      </c>
      <c r="E688" s="832" t="s">
        <v>4722</v>
      </c>
      <c r="F688" s="849"/>
      <c r="G688" s="849"/>
      <c r="H688" s="849"/>
      <c r="I688" s="849"/>
      <c r="J688" s="849">
        <v>1</v>
      </c>
      <c r="K688" s="849">
        <v>2063</v>
      </c>
      <c r="L688" s="849">
        <v>1</v>
      </c>
      <c r="M688" s="849">
        <v>2063</v>
      </c>
      <c r="N688" s="849"/>
      <c r="O688" s="849"/>
      <c r="P688" s="837"/>
      <c r="Q688" s="850"/>
    </row>
    <row r="689" spans="1:17" ht="14.4" customHeight="1" x14ac:dyDescent="0.3">
      <c r="A689" s="831" t="s">
        <v>553</v>
      </c>
      <c r="B689" s="832" t="s">
        <v>4533</v>
      </c>
      <c r="C689" s="832" t="s">
        <v>3753</v>
      </c>
      <c r="D689" s="832" t="s">
        <v>4723</v>
      </c>
      <c r="E689" s="832" t="s">
        <v>4724</v>
      </c>
      <c r="F689" s="849"/>
      <c r="G689" s="849"/>
      <c r="H689" s="849"/>
      <c r="I689" s="849"/>
      <c r="J689" s="849"/>
      <c r="K689" s="849"/>
      <c r="L689" s="849"/>
      <c r="M689" s="849"/>
      <c r="N689" s="849">
        <v>1</v>
      </c>
      <c r="O689" s="849">
        <v>16666</v>
      </c>
      <c r="P689" s="837"/>
      <c r="Q689" s="850">
        <v>16666</v>
      </c>
    </row>
    <row r="690" spans="1:17" ht="14.4" customHeight="1" x14ac:dyDescent="0.3">
      <c r="A690" s="831" t="s">
        <v>553</v>
      </c>
      <c r="B690" s="832" t="s">
        <v>4533</v>
      </c>
      <c r="C690" s="832" t="s">
        <v>3753</v>
      </c>
      <c r="D690" s="832" t="s">
        <v>4725</v>
      </c>
      <c r="E690" s="832" t="s">
        <v>4726</v>
      </c>
      <c r="F690" s="849">
        <v>1</v>
      </c>
      <c r="G690" s="849">
        <v>1200</v>
      </c>
      <c r="H690" s="849"/>
      <c r="I690" s="849">
        <v>1200</v>
      </c>
      <c r="J690" s="849"/>
      <c r="K690" s="849"/>
      <c r="L690" s="849"/>
      <c r="M690" s="849"/>
      <c r="N690" s="849">
        <v>2</v>
      </c>
      <c r="O690" s="849">
        <v>2406</v>
      </c>
      <c r="P690" s="837"/>
      <c r="Q690" s="850">
        <v>1203</v>
      </c>
    </row>
    <row r="691" spans="1:17" ht="14.4" customHeight="1" x14ac:dyDescent="0.3">
      <c r="A691" s="831" t="s">
        <v>553</v>
      </c>
      <c r="B691" s="832" t="s">
        <v>4533</v>
      </c>
      <c r="C691" s="832" t="s">
        <v>3753</v>
      </c>
      <c r="D691" s="832" t="s">
        <v>4725</v>
      </c>
      <c r="E691" s="832" t="s">
        <v>4727</v>
      </c>
      <c r="F691" s="849">
        <v>1</v>
      </c>
      <c r="G691" s="849">
        <v>1200</v>
      </c>
      <c r="H691" s="849">
        <v>0.99916736053288924</v>
      </c>
      <c r="I691" s="849">
        <v>1200</v>
      </c>
      <c r="J691" s="849">
        <v>1</v>
      </c>
      <c r="K691" s="849">
        <v>1201</v>
      </c>
      <c r="L691" s="849">
        <v>1</v>
      </c>
      <c r="M691" s="849">
        <v>1201</v>
      </c>
      <c r="N691" s="849">
        <v>1</v>
      </c>
      <c r="O691" s="849">
        <v>1203</v>
      </c>
      <c r="P691" s="837">
        <v>1.0016652789342215</v>
      </c>
      <c r="Q691" s="850">
        <v>1203</v>
      </c>
    </row>
    <row r="692" spans="1:17" ht="14.4" customHeight="1" x14ac:dyDescent="0.3">
      <c r="A692" s="831" t="s">
        <v>553</v>
      </c>
      <c r="B692" s="832" t="s">
        <v>4533</v>
      </c>
      <c r="C692" s="832" t="s">
        <v>3753</v>
      </c>
      <c r="D692" s="832" t="s">
        <v>4728</v>
      </c>
      <c r="E692" s="832" t="s">
        <v>4729</v>
      </c>
      <c r="F692" s="849"/>
      <c r="G692" s="849"/>
      <c r="H692" s="849"/>
      <c r="I692" s="849"/>
      <c r="J692" s="849">
        <v>2</v>
      </c>
      <c r="K692" s="849">
        <v>2740</v>
      </c>
      <c r="L692" s="849">
        <v>1</v>
      </c>
      <c r="M692" s="849">
        <v>1370</v>
      </c>
      <c r="N692" s="849"/>
      <c r="O692" s="849"/>
      <c r="P692" s="837"/>
      <c r="Q692" s="850"/>
    </row>
    <row r="693" spans="1:17" ht="14.4" customHeight="1" x14ac:dyDescent="0.3">
      <c r="A693" s="831" t="s">
        <v>553</v>
      </c>
      <c r="B693" s="832" t="s">
        <v>4533</v>
      </c>
      <c r="C693" s="832" t="s">
        <v>3753</v>
      </c>
      <c r="D693" s="832" t="s">
        <v>4728</v>
      </c>
      <c r="E693" s="832" t="s">
        <v>4730</v>
      </c>
      <c r="F693" s="849">
        <v>3</v>
      </c>
      <c r="G693" s="849">
        <v>4107</v>
      </c>
      <c r="H693" s="849"/>
      <c r="I693" s="849">
        <v>1369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" customHeight="1" x14ac:dyDescent="0.3">
      <c r="A694" s="831" t="s">
        <v>553</v>
      </c>
      <c r="B694" s="832" t="s">
        <v>4533</v>
      </c>
      <c r="C694" s="832" t="s">
        <v>3753</v>
      </c>
      <c r="D694" s="832" t="s">
        <v>4731</v>
      </c>
      <c r="E694" s="832" t="s">
        <v>4732</v>
      </c>
      <c r="F694" s="849"/>
      <c r="G694" s="849"/>
      <c r="H694" s="849"/>
      <c r="I694" s="849"/>
      <c r="J694" s="849">
        <v>2</v>
      </c>
      <c r="K694" s="849">
        <v>3154</v>
      </c>
      <c r="L694" s="849">
        <v>1</v>
      </c>
      <c r="M694" s="849">
        <v>1577</v>
      </c>
      <c r="N694" s="849"/>
      <c r="O694" s="849"/>
      <c r="P694" s="837"/>
      <c r="Q694" s="850"/>
    </row>
    <row r="695" spans="1:17" ht="14.4" customHeight="1" x14ac:dyDescent="0.3">
      <c r="A695" s="831" t="s">
        <v>553</v>
      </c>
      <c r="B695" s="832" t="s">
        <v>4533</v>
      </c>
      <c r="C695" s="832" t="s">
        <v>3753</v>
      </c>
      <c r="D695" s="832" t="s">
        <v>4731</v>
      </c>
      <c r="E695" s="832" t="s">
        <v>4733</v>
      </c>
      <c r="F695" s="849">
        <v>1</v>
      </c>
      <c r="G695" s="849">
        <v>1839</v>
      </c>
      <c r="H695" s="849">
        <v>0.58306911857958144</v>
      </c>
      <c r="I695" s="849">
        <v>1839</v>
      </c>
      <c r="J695" s="849">
        <v>2</v>
      </c>
      <c r="K695" s="849">
        <v>3154</v>
      </c>
      <c r="L695" s="849">
        <v>1</v>
      </c>
      <c r="M695" s="849">
        <v>1577</v>
      </c>
      <c r="N695" s="849"/>
      <c r="O695" s="849"/>
      <c r="P695" s="837"/>
      <c r="Q695" s="850"/>
    </row>
    <row r="696" spans="1:17" ht="14.4" customHeight="1" x14ac:dyDescent="0.3">
      <c r="A696" s="831" t="s">
        <v>553</v>
      </c>
      <c r="B696" s="832" t="s">
        <v>4533</v>
      </c>
      <c r="C696" s="832" t="s">
        <v>3753</v>
      </c>
      <c r="D696" s="832" t="s">
        <v>4734</v>
      </c>
      <c r="E696" s="832" t="s">
        <v>4735</v>
      </c>
      <c r="F696" s="849"/>
      <c r="G696" s="849"/>
      <c r="H696" s="849"/>
      <c r="I696" s="849"/>
      <c r="J696" s="849">
        <v>1</v>
      </c>
      <c r="K696" s="849">
        <v>2591</v>
      </c>
      <c r="L696" s="849">
        <v>1</v>
      </c>
      <c r="M696" s="849">
        <v>2591</v>
      </c>
      <c r="N696" s="849"/>
      <c r="O696" s="849"/>
      <c r="P696" s="837"/>
      <c r="Q696" s="850"/>
    </row>
    <row r="697" spans="1:17" ht="14.4" customHeight="1" x14ac:dyDescent="0.3">
      <c r="A697" s="831" t="s">
        <v>553</v>
      </c>
      <c r="B697" s="832" t="s">
        <v>4533</v>
      </c>
      <c r="C697" s="832" t="s">
        <v>3753</v>
      </c>
      <c r="D697" s="832" t="s">
        <v>4736</v>
      </c>
      <c r="E697" s="832" t="s">
        <v>4737</v>
      </c>
      <c r="F697" s="849">
        <v>4</v>
      </c>
      <c r="G697" s="849">
        <v>7156</v>
      </c>
      <c r="H697" s="849">
        <v>0.99944134078212288</v>
      </c>
      <c r="I697" s="849">
        <v>1789</v>
      </c>
      <c r="J697" s="849">
        <v>4</v>
      </c>
      <c r="K697" s="849">
        <v>7160</v>
      </c>
      <c r="L697" s="849">
        <v>1</v>
      </c>
      <c r="M697" s="849">
        <v>1790</v>
      </c>
      <c r="N697" s="849">
        <v>3</v>
      </c>
      <c r="O697" s="849">
        <v>5385</v>
      </c>
      <c r="P697" s="837">
        <v>0.75209497206703912</v>
      </c>
      <c r="Q697" s="850">
        <v>1795</v>
      </c>
    </row>
    <row r="698" spans="1:17" ht="14.4" customHeight="1" x14ac:dyDescent="0.3">
      <c r="A698" s="831" t="s">
        <v>553</v>
      </c>
      <c r="B698" s="832" t="s">
        <v>4533</v>
      </c>
      <c r="C698" s="832" t="s">
        <v>3753</v>
      </c>
      <c r="D698" s="832" t="s">
        <v>4736</v>
      </c>
      <c r="E698" s="832" t="s">
        <v>4738</v>
      </c>
      <c r="F698" s="849">
        <v>5</v>
      </c>
      <c r="G698" s="849">
        <v>8945</v>
      </c>
      <c r="H698" s="849">
        <v>0.49972067039106144</v>
      </c>
      <c r="I698" s="849">
        <v>1789</v>
      </c>
      <c r="J698" s="849">
        <v>10</v>
      </c>
      <c r="K698" s="849">
        <v>17900</v>
      </c>
      <c r="L698" s="849">
        <v>1</v>
      </c>
      <c r="M698" s="849">
        <v>1790</v>
      </c>
      <c r="N698" s="849">
        <v>7</v>
      </c>
      <c r="O698" s="849">
        <v>12565</v>
      </c>
      <c r="P698" s="837">
        <v>0.70195530726256983</v>
      </c>
      <c r="Q698" s="850">
        <v>1795</v>
      </c>
    </row>
    <row r="699" spans="1:17" ht="14.4" customHeight="1" x14ac:dyDescent="0.3">
      <c r="A699" s="831" t="s">
        <v>553</v>
      </c>
      <c r="B699" s="832" t="s">
        <v>4533</v>
      </c>
      <c r="C699" s="832" t="s">
        <v>3753</v>
      </c>
      <c r="D699" s="832" t="s">
        <v>4739</v>
      </c>
      <c r="E699" s="832" t="s">
        <v>4740</v>
      </c>
      <c r="F699" s="849">
        <v>1</v>
      </c>
      <c r="G699" s="849">
        <v>1304</v>
      </c>
      <c r="H699" s="849">
        <v>1.0275807722616233</v>
      </c>
      <c r="I699" s="849">
        <v>1304</v>
      </c>
      <c r="J699" s="849">
        <v>1</v>
      </c>
      <c r="K699" s="849">
        <v>1269</v>
      </c>
      <c r="L699" s="849">
        <v>1</v>
      </c>
      <c r="M699" s="849">
        <v>1269</v>
      </c>
      <c r="N699" s="849"/>
      <c r="O699" s="849"/>
      <c r="P699" s="837"/>
      <c r="Q699" s="850"/>
    </row>
    <row r="700" spans="1:17" ht="14.4" customHeight="1" x14ac:dyDescent="0.3">
      <c r="A700" s="831" t="s">
        <v>553</v>
      </c>
      <c r="B700" s="832" t="s">
        <v>4533</v>
      </c>
      <c r="C700" s="832" t="s">
        <v>3753</v>
      </c>
      <c r="D700" s="832" t="s">
        <v>4739</v>
      </c>
      <c r="E700" s="832" t="s">
        <v>4741</v>
      </c>
      <c r="F700" s="849">
        <v>7</v>
      </c>
      <c r="G700" s="849">
        <v>9128</v>
      </c>
      <c r="H700" s="849"/>
      <c r="I700" s="849">
        <v>1304</v>
      </c>
      <c r="J700" s="849"/>
      <c r="K700" s="849"/>
      <c r="L700" s="849"/>
      <c r="M700" s="849"/>
      <c r="N700" s="849">
        <v>1</v>
      </c>
      <c r="O700" s="849">
        <v>1271</v>
      </c>
      <c r="P700" s="837"/>
      <c r="Q700" s="850">
        <v>1271</v>
      </c>
    </row>
    <row r="701" spans="1:17" ht="14.4" customHeight="1" x14ac:dyDescent="0.3">
      <c r="A701" s="831" t="s">
        <v>553</v>
      </c>
      <c r="B701" s="832" t="s">
        <v>4533</v>
      </c>
      <c r="C701" s="832" t="s">
        <v>3753</v>
      </c>
      <c r="D701" s="832" t="s">
        <v>4742</v>
      </c>
      <c r="E701" s="832" t="s">
        <v>4743</v>
      </c>
      <c r="F701" s="849"/>
      <c r="G701" s="849"/>
      <c r="H701" s="849"/>
      <c r="I701" s="849"/>
      <c r="J701" s="849">
        <v>1</v>
      </c>
      <c r="K701" s="849">
        <v>3786</v>
      </c>
      <c r="L701" s="849">
        <v>1</v>
      </c>
      <c r="M701" s="849">
        <v>3786</v>
      </c>
      <c r="N701" s="849"/>
      <c r="O701" s="849"/>
      <c r="P701" s="837"/>
      <c r="Q701" s="850"/>
    </row>
    <row r="702" spans="1:17" ht="14.4" customHeight="1" x14ac:dyDescent="0.3">
      <c r="A702" s="831" t="s">
        <v>553</v>
      </c>
      <c r="B702" s="832" t="s">
        <v>4533</v>
      </c>
      <c r="C702" s="832" t="s">
        <v>3753</v>
      </c>
      <c r="D702" s="832" t="s">
        <v>4742</v>
      </c>
      <c r="E702" s="832" t="s">
        <v>4744</v>
      </c>
      <c r="F702" s="849"/>
      <c r="G702" s="849"/>
      <c r="H702" s="849"/>
      <c r="I702" s="849"/>
      <c r="J702" s="849">
        <v>1</v>
      </c>
      <c r="K702" s="849">
        <v>3786</v>
      </c>
      <c r="L702" s="849">
        <v>1</v>
      </c>
      <c r="M702" s="849">
        <v>3786</v>
      </c>
      <c r="N702" s="849"/>
      <c r="O702" s="849"/>
      <c r="P702" s="837"/>
      <c r="Q702" s="850"/>
    </row>
    <row r="703" spans="1:17" ht="14.4" customHeight="1" x14ac:dyDescent="0.3">
      <c r="A703" s="831" t="s">
        <v>553</v>
      </c>
      <c r="B703" s="832" t="s">
        <v>4533</v>
      </c>
      <c r="C703" s="832" t="s">
        <v>3753</v>
      </c>
      <c r="D703" s="832" t="s">
        <v>4745</v>
      </c>
      <c r="E703" s="832" t="s">
        <v>4746</v>
      </c>
      <c r="F703" s="849">
        <v>2</v>
      </c>
      <c r="G703" s="849">
        <v>10456</v>
      </c>
      <c r="H703" s="849">
        <v>1.9988529917797744</v>
      </c>
      <c r="I703" s="849">
        <v>5228</v>
      </c>
      <c r="J703" s="849">
        <v>1</v>
      </c>
      <c r="K703" s="849">
        <v>5231</v>
      </c>
      <c r="L703" s="849">
        <v>1</v>
      </c>
      <c r="M703" s="849">
        <v>5231</v>
      </c>
      <c r="N703" s="849">
        <v>3</v>
      </c>
      <c r="O703" s="849">
        <v>15714</v>
      </c>
      <c r="P703" s="837">
        <v>3.0040145287707896</v>
      </c>
      <c r="Q703" s="850">
        <v>5238</v>
      </c>
    </row>
    <row r="704" spans="1:17" ht="14.4" customHeight="1" x14ac:dyDescent="0.3">
      <c r="A704" s="831" t="s">
        <v>553</v>
      </c>
      <c r="B704" s="832" t="s">
        <v>4533</v>
      </c>
      <c r="C704" s="832" t="s">
        <v>3753</v>
      </c>
      <c r="D704" s="832" t="s">
        <v>4745</v>
      </c>
      <c r="E704" s="832" t="s">
        <v>4747</v>
      </c>
      <c r="F704" s="849"/>
      <c r="G704" s="849"/>
      <c r="H704" s="849"/>
      <c r="I704" s="849"/>
      <c r="J704" s="849">
        <v>1</v>
      </c>
      <c r="K704" s="849">
        <v>5231</v>
      </c>
      <c r="L704" s="849">
        <v>1</v>
      </c>
      <c r="M704" s="849">
        <v>5231</v>
      </c>
      <c r="N704" s="849"/>
      <c r="O704" s="849"/>
      <c r="P704" s="837"/>
      <c r="Q704" s="850"/>
    </row>
    <row r="705" spans="1:17" ht="14.4" customHeight="1" x14ac:dyDescent="0.3">
      <c r="A705" s="831" t="s">
        <v>553</v>
      </c>
      <c r="B705" s="832" t="s">
        <v>4533</v>
      </c>
      <c r="C705" s="832" t="s">
        <v>3753</v>
      </c>
      <c r="D705" s="832" t="s">
        <v>4748</v>
      </c>
      <c r="E705" s="832" t="s">
        <v>4749</v>
      </c>
      <c r="F705" s="849">
        <v>1</v>
      </c>
      <c r="G705" s="849">
        <v>734</v>
      </c>
      <c r="H705" s="849"/>
      <c r="I705" s="849">
        <v>734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" customHeight="1" x14ac:dyDescent="0.3">
      <c r="A706" s="831" t="s">
        <v>553</v>
      </c>
      <c r="B706" s="832" t="s">
        <v>4533</v>
      </c>
      <c r="C706" s="832" t="s">
        <v>3753</v>
      </c>
      <c r="D706" s="832" t="s">
        <v>4750</v>
      </c>
      <c r="E706" s="832" t="s">
        <v>4751</v>
      </c>
      <c r="F706" s="849"/>
      <c r="G706" s="849"/>
      <c r="H706" s="849"/>
      <c r="I706" s="849"/>
      <c r="J706" s="849">
        <v>1</v>
      </c>
      <c r="K706" s="849">
        <v>2472</v>
      </c>
      <c r="L706" s="849">
        <v>1</v>
      </c>
      <c r="M706" s="849">
        <v>2472</v>
      </c>
      <c r="N706" s="849"/>
      <c r="O706" s="849"/>
      <c r="P706" s="837"/>
      <c r="Q706" s="850"/>
    </row>
    <row r="707" spans="1:17" ht="14.4" customHeight="1" x14ac:dyDescent="0.3">
      <c r="A707" s="831" t="s">
        <v>553</v>
      </c>
      <c r="B707" s="832" t="s">
        <v>4533</v>
      </c>
      <c r="C707" s="832" t="s">
        <v>3753</v>
      </c>
      <c r="D707" s="832" t="s">
        <v>4750</v>
      </c>
      <c r="E707" s="832" t="s">
        <v>4752</v>
      </c>
      <c r="F707" s="849"/>
      <c r="G707" s="849"/>
      <c r="H707" s="849"/>
      <c r="I707" s="849"/>
      <c r="J707" s="849">
        <v>1</v>
      </c>
      <c r="K707" s="849">
        <v>2472</v>
      </c>
      <c r="L707" s="849">
        <v>1</v>
      </c>
      <c r="M707" s="849">
        <v>2472</v>
      </c>
      <c r="N707" s="849"/>
      <c r="O707" s="849"/>
      <c r="P707" s="837"/>
      <c r="Q707" s="850"/>
    </row>
    <row r="708" spans="1:17" ht="14.4" customHeight="1" x14ac:dyDescent="0.3">
      <c r="A708" s="831" t="s">
        <v>553</v>
      </c>
      <c r="B708" s="832" t="s">
        <v>4533</v>
      </c>
      <c r="C708" s="832" t="s">
        <v>3753</v>
      </c>
      <c r="D708" s="832" t="s">
        <v>4753</v>
      </c>
      <c r="E708" s="832" t="s">
        <v>4754</v>
      </c>
      <c r="F708" s="849"/>
      <c r="G708" s="849"/>
      <c r="H708" s="849"/>
      <c r="I708" s="849"/>
      <c r="J708" s="849">
        <v>2</v>
      </c>
      <c r="K708" s="849">
        <v>7512</v>
      </c>
      <c r="L708" s="849">
        <v>1</v>
      </c>
      <c r="M708" s="849">
        <v>3756</v>
      </c>
      <c r="N708" s="849"/>
      <c r="O708" s="849"/>
      <c r="P708" s="837"/>
      <c r="Q708" s="850"/>
    </row>
    <row r="709" spans="1:17" ht="14.4" customHeight="1" x14ac:dyDescent="0.3">
      <c r="A709" s="831" t="s">
        <v>553</v>
      </c>
      <c r="B709" s="832" t="s">
        <v>4533</v>
      </c>
      <c r="C709" s="832" t="s">
        <v>3753</v>
      </c>
      <c r="D709" s="832" t="s">
        <v>4753</v>
      </c>
      <c r="E709" s="832" t="s">
        <v>4755</v>
      </c>
      <c r="F709" s="849"/>
      <c r="G709" s="849"/>
      <c r="H709" s="849"/>
      <c r="I709" s="849"/>
      <c r="J709" s="849">
        <v>1</v>
      </c>
      <c r="K709" s="849">
        <v>3756</v>
      </c>
      <c r="L709" s="849">
        <v>1</v>
      </c>
      <c r="M709" s="849">
        <v>3756</v>
      </c>
      <c r="N709" s="849"/>
      <c r="O709" s="849"/>
      <c r="P709" s="837"/>
      <c r="Q709" s="850"/>
    </row>
    <row r="710" spans="1:17" ht="14.4" customHeight="1" x14ac:dyDescent="0.3">
      <c r="A710" s="831" t="s">
        <v>553</v>
      </c>
      <c r="B710" s="832" t="s">
        <v>4533</v>
      </c>
      <c r="C710" s="832" t="s">
        <v>3753</v>
      </c>
      <c r="D710" s="832" t="s">
        <v>4756</v>
      </c>
      <c r="E710" s="832" t="s">
        <v>4757</v>
      </c>
      <c r="F710" s="849"/>
      <c r="G710" s="849"/>
      <c r="H710" s="849"/>
      <c r="I710" s="849"/>
      <c r="J710" s="849">
        <v>1</v>
      </c>
      <c r="K710" s="849">
        <v>374</v>
      </c>
      <c r="L710" s="849">
        <v>1</v>
      </c>
      <c r="M710" s="849">
        <v>374</v>
      </c>
      <c r="N710" s="849"/>
      <c r="O710" s="849"/>
      <c r="P710" s="837"/>
      <c r="Q710" s="850"/>
    </row>
    <row r="711" spans="1:17" ht="14.4" customHeight="1" x14ac:dyDescent="0.3">
      <c r="A711" s="831" t="s">
        <v>553</v>
      </c>
      <c r="B711" s="832" t="s">
        <v>4533</v>
      </c>
      <c r="C711" s="832" t="s">
        <v>3753</v>
      </c>
      <c r="D711" s="832" t="s">
        <v>4756</v>
      </c>
      <c r="E711" s="832" t="s">
        <v>4758</v>
      </c>
      <c r="F711" s="849">
        <v>1</v>
      </c>
      <c r="G711" s="849">
        <v>373</v>
      </c>
      <c r="H711" s="849"/>
      <c r="I711" s="849">
        <v>373</v>
      </c>
      <c r="J711" s="849"/>
      <c r="K711" s="849"/>
      <c r="L711" s="849"/>
      <c r="M711" s="849"/>
      <c r="N711" s="849">
        <v>1</v>
      </c>
      <c r="O711" s="849">
        <v>375</v>
      </c>
      <c r="P711" s="837"/>
      <c r="Q711" s="850">
        <v>375</v>
      </c>
    </row>
    <row r="712" spans="1:17" ht="14.4" customHeight="1" x14ac:dyDescent="0.3">
      <c r="A712" s="831" t="s">
        <v>553</v>
      </c>
      <c r="B712" s="832" t="s">
        <v>4533</v>
      </c>
      <c r="C712" s="832" t="s">
        <v>3753</v>
      </c>
      <c r="D712" s="832" t="s">
        <v>4759</v>
      </c>
      <c r="E712" s="832" t="s">
        <v>4760</v>
      </c>
      <c r="F712" s="849">
        <v>1</v>
      </c>
      <c r="G712" s="849">
        <v>1297</v>
      </c>
      <c r="H712" s="849"/>
      <c r="I712" s="849">
        <v>1297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553</v>
      </c>
      <c r="B713" s="832" t="s">
        <v>4533</v>
      </c>
      <c r="C713" s="832" t="s">
        <v>3753</v>
      </c>
      <c r="D713" s="832" t="s">
        <v>4761</v>
      </c>
      <c r="E713" s="832" t="s">
        <v>4762</v>
      </c>
      <c r="F713" s="849">
        <v>1</v>
      </c>
      <c r="G713" s="849">
        <v>9790</v>
      </c>
      <c r="H713" s="849"/>
      <c r="I713" s="849">
        <v>9790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553</v>
      </c>
      <c r="B714" s="832" t="s">
        <v>4533</v>
      </c>
      <c r="C714" s="832" t="s">
        <v>3753</v>
      </c>
      <c r="D714" s="832" t="s">
        <v>4763</v>
      </c>
      <c r="E714" s="832" t="s">
        <v>4764</v>
      </c>
      <c r="F714" s="849">
        <v>2</v>
      </c>
      <c r="G714" s="849">
        <v>3348</v>
      </c>
      <c r="H714" s="849"/>
      <c r="I714" s="849">
        <v>1674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553</v>
      </c>
      <c r="B715" s="832" t="s">
        <v>4533</v>
      </c>
      <c r="C715" s="832" t="s">
        <v>3753</v>
      </c>
      <c r="D715" s="832" t="s">
        <v>4765</v>
      </c>
      <c r="E715" s="832" t="s">
        <v>4766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2952</v>
      </c>
      <c r="P715" s="837"/>
      <c r="Q715" s="850">
        <v>2952</v>
      </c>
    </row>
    <row r="716" spans="1:17" ht="14.4" customHeight="1" x14ac:dyDescent="0.3">
      <c r="A716" s="831" t="s">
        <v>553</v>
      </c>
      <c r="B716" s="832" t="s">
        <v>4533</v>
      </c>
      <c r="C716" s="832" t="s">
        <v>3753</v>
      </c>
      <c r="D716" s="832" t="s">
        <v>4765</v>
      </c>
      <c r="E716" s="832" t="s">
        <v>4767</v>
      </c>
      <c r="F716" s="849"/>
      <c r="G716" s="849"/>
      <c r="H716" s="849"/>
      <c r="I716" s="849"/>
      <c r="J716" s="849"/>
      <c r="K716" s="849"/>
      <c r="L716" s="849"/>
      <c r="M716" s="849"/>
      <c r="N716" s="849">
        <v>3</v>
      </c>
      <c r="O716" s="849">
        <v>8856</v>
      </c>
      <c r="P716" s="837"/>
      <c r="Q716" s="850">
        <v>2952</v>
      </c>
    </row>
    <row r="717" spans="1:17" ht="14.4" customHeight="1" x14ac:dyDescent="0.3">
      <c r="A717" s="831" t="s">
        <v>553</v>
      </c>
      <c r="B717" s="832" t="s">
        <v>4533</v>
      </c>
      <c r="C717" s="832" t="s">
        <v>3753</v>
      </c>
      <c r="D717" s="832" t="s">
        <v>4768</v>
      </c>
      <c r="E717" s="832" t="s">
        <v>4769</v>
      </c>
      <c r="F717" s="849"/>
      <c r="G717" s="849"/>
      <c r="H717" s="849"/>
      <c r="I717" s="849"/>
      <c r="J717" s="849">
        <v>1</v>
      </c>
      <c r="K717" s="849">
        <v>1337</v>
      </c>
      <c r="L717" s="849">
        <v>1</v>
      </c>
      <c r="M717" s="849">
        <v>1337</v>
      </c>
      <c r="N717" s="849"/>
      <c r="O717" s="849"/>
      <c r="P717" s="837"/>
      <c r="Q717" s="850"/>
    </row>
    <row r="718" spans="1:17" ht="14.4" customHeight="1" x14ac:dyDescent="0.3">
      <c r="A718" s="831" t="s">
        <v>553</v>
      </c>
      <c r="B718" s="832" t="s">
        <v>4770</v>
      </c>
      <c r="C718" s="832" t="s">
        <v>3753</v>
      </c>
      <c r="D718" s="832" t="s">
        <v>4771</v>
      </c>
      <c r="E718" s="832" t="s">
        <v>4772</v>
      </c>
      <c r="F718" s="849">
        <v>1</v>
      </c>
      <c r="G718" s="849">
        <v>4692</v>
      </c>
      <c r="H718" s="849"/>
      <c r="I718" s="849">
        <v>4692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553</v>
      </c>
      <c r="B719" s="832" t="s">
        <v>4770</v>
      </c>
      <c r="C719" s="832" t="s">
        <v>3753</v>
      </c>
      <c r="D719" s="832" t="s">
        <v>4371</v>
      </c>
      <c r="E719" s="832" t="s">
        <v>4372</v>
      </c>
      <c r="F719" s="849"/>
      <c r="G719" s="849"/>
      <c r="H719" s="849"/>
      <c r="I719" s="849"/>
      <c r="J719" s="849">
        <v>1</v>
      </c>
      <c r="K719" s="849">
        <v>445</v>
      </c>
      <c r="L719" s="849">
        <v>1</v>
      </c>
      <c r="M719" s="849">
        <v>445</v>
      </c>
      <c r="N719" s="849"/>
      <c r="O719" s="849"/>
      <c r="P719" s="837"/>
      <c r="Q719" s="850"/>
    </row>
    <row r="720" spans="1:17" ht="14.4" customHeight="1" x14ac:dyDescent="0.3">
      <c r="A720" s="831" t="s">
        <v>553</v>
      </c>
      <c r="B720" s="832" t="s">
        <v>4773</v>
      </c>
      <c r="C720" s="832" t="s">
        <v>3753</v>
      </c>
      <c r="D720" s="832" t="s">
        <v>4774</v>
      </c>
      <c r="E720" s="832" t="s">
        <v>4775</v>
      </c>
      <c r="F720" s="849"/>
      <c r="G720" s="849"/>
      <c r="H720" s="849"/>
      <c r="I720" s="849"/>
      <c r="J720" s="849">
        <v>1</v>
      </c>
      <c r="K720" s="849">
        <v>1431</v>
      </c>
      <c r="L720" s="849">
        <v>1</v>
      </c>
      <c r="M720" s="849">
        <v>1431</v>
      </c>
      <c r="N720" s="849"/>
      <c r="O720" s="849"/>
      <c r="P720" s="837"/>
      <c r="Q720" s="850"/>
    </row>
    <row r="721" spans="1:17" ht="14.4" customHeight="1" x14ac:dyDescent="0.3">
      <c r="A721" s="831" t="s">
        <v>553</v>
      </c>
      <c r="B721" s="832" t="s">
        <v>4776</v>
      </c>
      <c r="C721" s="832" t="s">
        <v>3753</v>
      </c>
      <c r="D721" s="832" t="s">
        <v>4777</v>
      </c>
      <c r="E721" s="832" t="s">
        <v>4778</v>
      </c>
      <c r="F721" s="849"/>
      <c r="G721" s="849"/>
      <c r="H721" s="849"/>
      <c r="I721" s="849"/>
      <c r="J721" s="849">
        <v>1</v>
      </c>
      <c r="K721" s="849">
        <v>1124</v>
      </c>
      <c r="L721" s="849">
        <v>1</v>
      </c>
      <c r="M721" s="849">
        <v>1124</v>
      </c>
      <c r="N721" s="849"/>
      <c r="O721" s="849"/>
      <c r="P721" s="837"/>
      <c r="Q721" s="850"/>
    </row>
    <row r="722" spans="1:17" ht="14.4" customHeight="1" x14ac:dyDescent="0.3">
      <c r="A722" s="831" t="s">
        <v>553</v>
      </c>
      <c r="B722" s="832" t="s">
        <v>4776</v>
      </c>
      <c r="C722" s="832" t="s">
        <v>3753</v>
      </c>
      <c r="D722" s="832" t="s">
        <v>4779</v>
      </c>
      <c r="E722" s="832" t="s">
        <v>4780</v>
      </c>
      <c r="F722" s="849"/>
      <c r="G722" s="849"/>
      <c r="H722" s="849"/>
      <c r="I722" s="849"/>
      <c r="J722" s="849">
        <v>1</v>
      </c>
      <c r="K722" s="849">
        <v>5737</v>
      </c>
      <c r="L722" s="849">
        <v>1</v>
      </c>
      <c r="M722" s="849">
        <v>5737</v>
      </c>
      <c r="N722" s="849"/>
      <c r="O722" s="849"/>
      <c r="P722" s="837"/>
      <c r="Q722" s="850"/>
    </row>
    <row r="723" spans="1:17" ht="14.4" customHeight="1" x14ac:dyDescent="0.3">
      <c r="A723" s="831" t="s">
        <v>553</v>
      </c>
      <c r="B723" s="832" t="s">
        <v>4776</v>
      </c>
      <c r="C723" s="832" t="s">
        <v>3753</v>
      </c>
      <c r="D723" s="832" t="s">
        <v>4781</v>
      </c>
      <c r="E723" s="832" t="s">
        <v>4782</v>
      </c>
      <c r="F723" s="849"/>
      <c r="G723" s="849"/>
      <c r="H723" s="849"/>
      <c r="I723" s="849"/>
      <c r="J723" s="849">
        <v>1</v>
      </c>
      <c r="K723" s="849">
        <v>6102</v>
      </c>
      <c r="L723" s="849">
        <v>1</v>
      </c>
      <c r="M723" s="849">
        <v>6102</v>
      </c>
      <c r="N723" s="849"/>
      <c r="O723" s="849"/>
      <c r="P723" s="837"/>
      <c r="Q723" s="850"/>
    </row>
    <row r="724" spans="1:17" ht="14.4" customHeight="1" x14ac:dyDescent="0.3">
      <c r="A724" s="831" t="s">
        <v>553</v>
      </c>
      <c r="B724" s="832" t="s">
        <v>4783</v>
      </c>
      <c r="C724" s="832" t="s">
        <v>3753</v>
      </c>
      <c r="D724" s="832" t="s">
        <v>4784</v>
      </c>
      <c r="E724" s="832" t="s">
        <v>4785</v>
      </c>
      <c r="F724" s="849">
        <v>1</v>
      </c>
      <c r="G724" s="849">
        <v>6941</v>
      </c>
      <c r="H724" s="849"/>
      <c r="I724" s="849">
        <v>6941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553</v>
      </c>
      <c r="B725" s="832" t="s">
        <v>4783</v>
      </c>
      <c r="C725" s="832" t="s">
        <v>3753</v>
      </c>
      <c r="D725" s="832" t="s">
        <v>4786</v>
      </c>
      <c r="E725" s="832" t="s">
        <v>4787</v>
      </c>
      <c r="F725" s="849"/>
      <c r="G725" s="849"/>
      <c r="H725" s="849"/>
      <c r="I725" s="849"/>
      <c r="J725" s="849">
        <v>1</v>
      </c>
      <c r="K725" s="849">
        <v>4061</v>
      </c>
      <c r="L725" s="849">
        <v>1</v>
      </c>
      <c r="M725" s="849">
        <v>4061</v>
      </c>
      <c r="N725" s="849"/>
      <c r="O725" s="849"/>
      <c r="P725" s="837"/>
      <c r="Q725" s="850"/>
    </row>
    <row r="726" spans="1:17" ht="14.4" customHeight="1" x14ac:dyDescent="0.3">
      <c r="A726" s="831" t="s">
        <v>553</v>
      </c>
      <c r="B726" s="832" t="s">
        <v>4783</v>
      </c>
      <c r="C726" s="832" t="s">
        <v>3753</v>
      </c>
      <c r="D726" s="832" t="s">
        <v>4788</v>
      </c>
      <c r="E726" s="832" t="s">
        <v>4789</v>
      </c>
      <c r="F726" s="849"/>
      <c r="G726" s="849"/>
      <c r="H726" s="849"/>
      <c r="I726" s="849"/>
      <c r="J726" s="849">
        <v>1</v>
      </c>
      <c r="K726" s="849">
        <v>4460</v>
      </c>
      <c r="L726" s="849">
        <v>1</v>
      </c>
      <c r="M726" s="849">
        <v>4460</v>
      </c>
      <c r="N726" s="849"/>
      <c r="O726" s="849"/>
      <c r="P726" s="837"/>
      <c r="Q726" s="850"/>
    </row>
    <row r="727" spans="1:17" ht="14.4" customHeight="1" x14ac:dyDescent="0.3">
      <c r="A727" s="831" t="s">
        <v>553</v>
      </c>
      <c r="B727" s="832" t="s">
        <v>4790</v>
      </c>
      <c r="C727" s="832" t="s">
        <v>3753</v>
      </c>
      <c r="D727" s="832" t="s">
        <v>3768</v>
      </c>
      <c r="E727" s="832" t="s">
        <v>3769</v>
      </c>
      <c r="F727" s="849"/>
      <c r="G727" s="849"/>
      <c r="H727" s="849"/>
      <c r="I727" s="849"/>
      <c r="J727" s="849"/>
      <c r="K727" s="849"/>
      <c r="L727" s="849"/>
      <c r="M727" s="849"/>
      <c r="N727" s="849">
        <v>9</v>
      </c>
      <c r="O727" s="849">
        <v>45</v>
      </c>
      <c r="P727" s="837"/>
      <c r="Q727" s="850">
        <v>5</v>
      </c>
    </row>
    <row r="728" spans="1:17" ht="14.4" customHeight="1" x14ac:dyDescent="0.3">
      <c r="A728" s="831" t="s">
        <v>4791</v>
      </c>
      <c r="B728" s="832" t="s">
        <v>3736</v>
      </c>
      <c r="C728" s="832" t="s">
        <v>3753</v>
      </c>
      <c r="D728" s="832" t="s">
        <v>3772</v>
      </c>
      <c r="E728" s="832" t="s">
        <v>3773</v>
      </c>
      <c r="F728" s="849">
        <v>1</v>
      </c>
      <c r="G728" s="849">
        <v>88</v>
      </c>
      <c r="H728" s="849"/>
      <c r="I728" s="849">
        <v>88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4791</v>
      </c>
      <c r="B729" s="832" t="s">
        <v>3736</v>
      </c>
      <c r="C729" s="832" t="s">
        <v>3753</v>
      </c>
      <c r="D729" s="832" t="s">
        <v>3775</v>
      </c>
      <c r="E729" s="832" t="s">
        <v>3776</v>
      </c>
      <c r="F729" s="849">
        <v>1</v>
      </c>
      <c r="G729" s="849">
        <v>630</v>
      </c>
      <c r="H729" s="849"/>
      <c r="I729" s="849">
        <v>630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4791</v>
      </c>
      <c r="B730" s="832" t="s">
        <v>3736</v>
      </c>
      <c r="C730" s="832" t="s">
        <v>3753</v>
      </c>
      <c r="D730" s="832" t="s">
        <v>3778</v>
      </c>
      <c r="E730" s="832" t="s">
        <v>3779</v>
      </c>
      <c r="F730" s="849">
        <v>1</v>
      </c>
      <c r="G730" s="849">
        <v>392</v>
      </c>
      <c r="H730" s="849"/>
      <c r="I730" s="849">
        <v>392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4791</v>
      </c>
      <c r="B731" s="832" t="s">
        <v>3736</v>
      </c>
      <c r="C731" s="832" t="s">
        <v>3753</v>
      </c>
      <c r="D731" s="832" t="s">
        <v>3781</v>
      </c>
      <c r="E731" s="832" t="s">
        <v>3782</v>
      </c>
      <c r="F731" s="849">
        <v>1</v>
      </c>
      <c r="G731" s="849">
        <v>39</v>
      </c>
      <c r="H731" s="849"/>
      <c r="I731" s="849">
        <v>39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4791</v>
      </c>
      <c r="B732" s="832" t="s">
        <v>3736</v>
      </c>
      <c r="C732" s="832" t="s">
        <v>3753</v>
      </c>
      <c r="D732" s="832" t="s">
        <v>3781</v>
      </c>
      <c r="E732" s="832" t="s">
        <v>3783</v>
      </c>
      <c r="F732" s="849"/>
      <c r="G732" s="849"/>
      <c r="H732" s="849"/>
      <c r="I732" s="849"/>
      <c r="J732" s="849"/>
      <c r="K732" s="849"/>
      <c r="L732" s="849"/>
      <c r="M732" s="849"/>
      <c r="N732" s="849">
        <v>3</v>
      </c>
      <c r="O732" s="849">
        <v>117</v>
      </c>
      <c r="P732" s="837"/>
      <c r="Q732" s="850">
        <v>39</v>
      </c>
    </row>
    <row r="733" spans="1:17" ht="14.4" customHeight="1" x14ac:dyDescent="0.3">
      <c r="A733" s="831" t="s">
        <v>4791</v>
      </c>
      <c r="B733" s="832" t="s">
        <v>3736</v>
      </c>
      <c r="C733" s="832" t="s">
        <v>3753</v>
      </c>
      <c r="D733" s="832" t="s">
        <v>3811</v>
      </c>
      <c r="E733" s="832" t="s">
        <v>3813</v>
      </c>
      <c r="F733" s="849"/>
      <c r="G733" s="849"/>
      <c r="H733" s="849"/>
      <c r="I733" s="849"/>
      <c r="J733" s="849"/>
      <c r="K733" s="849"/>
      <c r="L733" s="849"/>
      <c r="M733" s="849"/>
      <c r="N733" s="849">
        <v>1</v>
      </c>
      <c r="O733" s="849">
        <v>982</v>
      </c>
      <c r="P733" s="837"/>
      <c r="Q733" s="850">
        <v>982</v>
      </c>
    </row>
    <row r="734" spans="1:17" ht="14.4" customHeight="1" x14ac:dyDescent="0.3">
      <c r="A734" s="831" t="s">
        <v>4791</v>
      </c>
      <c r="B734" s="832" t="s">
        <v>3736</v>
      </c>
      <c r="C734" s="832" t="s">
        <v>3753</v>
      </c>
      <c r="D734" s="832" t="s">
        <v>3814</v>
      </c>
      <c r="E734" s="832" t="s">
        <v>3815</v>
      </c>
      <c r="F734" s="849"/>
      <c r="G734" s="849"/>
      <c r="H734" s="849"/>
      <c r="I734" s="849"/>
      <c r="J734" s="849"/>
      <c r="K734" s="849"/>
      <c r="L734" s="849"/>
      <c r="M734" s="849"/>
      <c r="N734" s="849">
        <v>1</v>
      </c>
      <c r="O734" s="849">
        <v>172</v>
      </c>
      <c r="P734" s="837"/>
      <c r="Q734" s="850">
        <v>172</v>
      </c>
    </row>
    <row r="735" spans="1:17" ht="14.4" customHeight="1" x14ac:dyDescent="0.3">
      <c r="A735" s="831" t="s">
        <v>3735</v>
      </c>
      <c r="B735" s="832" t="s">
        <v>3736</v>
      </c>
      <c r="C735" s="832" t="s">
        <v>3753</v>
      </c>
      <c r="D735" s="832" t="s">
        <v>3787</v>
      </c>
      <c r="E735" s="832" t="s">
        <v>3788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252</v>
      </c>
      <c r="P735" s="837"/>
      <c r="Q735" s="850">
        <v>252</v>
      </c>
    </row>
    <row r="736" spans="1:17" ht="14.4" customHeight="1" x14ac:dyDescent="0.3">
      <c r="A736" s="831" t="s">
        <v>3735</v>
      </c>
      <c r="B736" s="832" t="s">
        <v>3736</v>
      </c>
      <c r="C736" s="832" t="s">
        <v>3753</v>
      </c>
      <c r="D736" s="832" t="s">
        <v>3787</v>
      </c>
      <c r="E736" s="832" t="s">
        <v>3789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252</v>
      </c>
      <c r="P736" s="837"/>
      <c r="Q736" s="850">
        <v>252</v>
      </c>
    </row>
    <row r="737" spans="1:17" ht="14.4" customHeight="1" x14ac:dyDescent="0.3">
      <c r="A737" s="831" t="s">
        <v>3735</v>
      </c>
      <c r="B737" s="832" t="s">
        <v>3736</v>
      </c>
      <c r="C737" s="832" t="s">
        <v>3753</v>
      </c>
      <c r="D737" s="832" t="s">
        <v>3790</v>
      </c>
      <c r="E737" s="832" t="s">
        <v>3792</v>
      </c>
      <c r="F737" s="849"/>
      <c r="G737" s="849"/>
      <c r="H737" s="849"/>
      <c r="I737" s="849"/>
      <c r="J737" s="849">
        <v>1</v>
      </c>
      <c r="K737" s="849">
        <v>126</v>
      </c>
      <c r="L737" s="849">
        <v>1</v>
      </c>
      <c r="M737" s="849">
        <v>126</v>
      </c>
      <c r="N737" s="849"/>
      <c r="O737" s="849"/>
      <c r="P737" s="837"/>
      <c r="Q737" s="850"/>
    </row>
    <row r="738" spans="1:17" ht="14.4" customHeight="1" x14ac:dyDescent="0.3">
      <c r="A738" s="831" t="s">
        <v>4792</v>
      </c>
      <c r="B738" s="832" t="s">
        <v>3736</v>
      </c>
      <c r="C738" s="832" t="s">
        <v>3753</v>
      </c>
      <c r="D738" s="832" t="s">
        <v>3768</v>
      </c>
      <c r="E738" s="832" t="s">
        <v>3769</v>
      </c>
      <c r="F738" s="849"/>
      <c r="G738" s="849"/>
      <c r="H738" s="849"/>
      <c r="I738" s="849"/>
      <c r="J738" s="849"/>
      <c r="K738" s="849"/>
      <c r="L738" s="849"/>
      <c r="M738" s="849"/>
      <c r="N738" s="849">
        <v>1</v>
      </c>
      <c r="O738" s="849">
        <v>5</v>
      </c>
      <c r="P738" s="837"/>
      <c r="Q738" s="850">
        <v>5</v>
      </c>
    </row>
    <row r="739" spans="1:17" ht="14.4" customHeight="1" x14ac:dyDescent="0.3">
      <c r="A739" s="831" t="s">
        <v>4792</v>
      </c>
      <c r="B739" s="832" t="s">
        <v>3736</v>
      </c>
      <c r="C739" s="832" t="s">
        <v>3753</v>
      </c>
      <c r="D739" s="832" t="s">
        <v>3775</v>
      </c>
      <c r="E739" s="832" t="s">
        <v>3777</v>
      </c>
      <c r="F739" s="849"/>
      <c r="G739" s="849"/>
      <c r="H739" s="849"/>
      <c r="I739" s="849"/>
      <c r="J739" s="849"/>
      <c r="K739" s="849"/>
      <c r="L739" s="849"/>
      <c r="M739" s="849"/>
      <c r="N739" s="849">
        <v>1</v>
      </c>
      <c r="O739" s="849">
        <v>631</v>
      </c>
      <c r="P739" s="837"/>
      <c r="Q739" s="850">
        <v>631</v>
      </c>
    </row>
    <row r="740" spans="1:17" ht="14.4" customHeight="1" x14ac:dyDescent="0.3">
      <c r="A740" s="831" t="s">
        <v>4792</v>
      </c>
      <c r="B740" s="832" t="s">
        <v>3736</v>
      </c>
      <c r="C740" s="832" t="s">
        <v>3753</v>
      </c>
      <c r="D740" s="832" t="s">
        <v>3781</v>
      </c>
      <c r="E740" s="832" t="s">
        <v>3783</v>
      </c>
      <c r="F740" s="849"/>
      <c r="G740" s="849"/>
      <c r="H740" s="849"/>
      <c r="I740" s="849"/>
      <c r="J740" s="849"/>
      <c r="K740" s="849"/>
      <c r="L740" s="849"/>
      <c r="M740" s="849"/>
      <c r="N740" s="849">
        <v>2</v>
      </c>
      <c r="O740" s="849">
        <v>78</v>
      </c>
      <c r="P740" s="837"/>
      <c r="Q740" s="850">
        <v>39</v>
      </c>
    </row>
    <row r="741" spans="1:17" ht="14.4" customHeight="1" x14ac:dyDescent="0.3">
      <c r="A741" s="831" t="s">
        <v>4792</v>
      </c>
      <c r="B741" s="832" t="s">
        <v>3736</v>
      </c>
      <c r="C741" s="832" t="s">
        <v>3753</v>
      </c>
      <c r="D741" s="832" t="s">
        <v>3787</v>
      </c>
      <c r="E741" s="832" t="s">
        <v>3788</v>
      </c>
      <c r="F741" s="849">
        <v>79</v>
      </c>
      <c r="G741" s="849">
        <v>19829</v>
      </c>
      <c r="H741" s="849">
        <v>1.7173913043478262</v>
      </c>
      <c r="I741" s="849">
        <v>251</v>
      </c>
      <c r="J741" s="849">
        <v>46</v>
      </c>
      <c r="K741" s="849">
        <v>11546</v>
      </c>
      <c r="L741" s="849">
        <v>1</v>
      </c>
      <c r="M741" s="849">
        <v>251</v>
      </c>
      <c r="N741" s="849">
        <v>7</v>
      </c>
      <c r="O741" s="849">
        <v>1764</v>
      </c>
      <c r="P741" s="837">
        <v>0.15278018361337259</v>
      </c>
      <c r="Q741" s="850">
        <v>252</v>
      </c>
    </row>
    <row r="742" spans="1:17" ht="14.4" customHeight="1" x14ac:dyDescent="0.3">
      <c r="A742" s="831" t="s">
        <v>4792</v>
      </c>
      <c r="B742" s="832" t="s">
        <v>3736</v>
      </c>
      <c r="C742" s="832" t="s">
        <v>3753</v>
      </c>
      <c r="D742" s="832" t="s">
        <v>3787</v>
      </c>
      <c r="E742" s="832" t="s">
        <v>3789</v>
      </c>
      <c r="F742" s="849">
        <v>52</v>
      </c>
      <c r="G742" s="849">
        <v>13052</v>
      </c>
      <c r="H742" s="849">
        <v>2.08</v>
      </c>
      <c r="I742" s="849">
        <v>251</v>
      </c>
      <c r="J742" s="849">
        <v>25</v>
      </c>
      <c r="K742" s="849">
        <v>6275</v>
      </c>
      <c r="L742" s="849">
        <v>1</v>
      </c>
      <c r="M742" s="849">
        <v>251</v>
      </c>
      <c r="N742" s="849">
        <v>10</v>
      </c>
      <c r="O742" s="849">
        <v>2520</v>
      </c>
      <c r="P742" s="837">
        <v>0.40159362549800798</v>
      </c>
      <c r="Q742" s="850">
        <v>252</v>
      </c>
    </row>
    <row r="743" spans="1:17" ht="14.4" customHeight="1" x14ac:dyDescent="0.3">
      <c r="A743" s="831" t="s">
        <v>4793</v>
      </c>
      <c r="B743" s="832" t="s">
        <v>3736</v>
      </c>
      <c r="C743" s="832" t="s">
        <v>3753</v>
      </c>
      <c r="D743" s="832" t="s">
        <v>3762</v>
      </c>
      <c r="E743" s="832" t="s">
        <v>3763</v>
      </c>
      <c r="F743" s="849"/>
      <c r="G743" s="849"/>
      <c r="H743" s="849"/>
      <c r="I743" s="849"/>
      <c r="J743" s="849">
        <v>1</v>
      </c>
      <c r="K743" s="849">
        <v>37</v>
      </c>
      <c r="L743" s="849">
        <v>1</v>
      </c>
      <c r="M743" s="849">
        <v>37</v>
      </c>
      <c r="N743" s="849">
        <v>1</v>
      </c>
      <c r="O743" s="849">
        <v>37</v>
      </c>
      <c r="P743" s="837">
        <v>1</v>
      </c>
      <c r="Q743" s="850">
        <v>37</v>
      </c>
    </row>
    <row r="744" spans="1:17" ht="14.4" customHeight="1" x14ac:dyDescent="0.3">
      <c r="A744" s="831" t="s">
        <v>4793</v>
      </c>
      <c r="B744" s="832" t="s">
        <v>3736</v>
      </c>
      <c r="C744" s="832" t="s">
        <v>3753</v>
      </c>
      <c r="D744" s="832" t="s">
        <v>3787</v>
      </c>
      <c r="E744" s="832" t="s">
        <v>3788</v>
      </c>
      <c r="F744" s="849">
        <v>1</v>
      </c>
      <c r="G744" s="849">
        <v>251</v>
      </c>
      <c r="H744" s="849">
        <v>0.125</v>
      </c>
      <c r="I744" s="849">
        <v>251</v>
      </c>
      <c r="J744" s="849">
        <v>8</v>
      </c>
      <c r="K744" s="849">
        <v>2008</v>
      </c>
      <c r="L744" s="849">
        <v>1</v>
      </c>
      <c r="M744" s="849">
        <v>251</v>
      </c>
      <c r="N744" s="849"/>
      <c r="O744" s="849"/>
      <c r="P744" s="837"/>
      <c r="Q744" s="850"/>
    </row>
    <row r="745" spans="1:17" ht="14.4" customHeight="1" x14ac:dyDescent="0.3">
      <c r="A745" s="831" t="s">
        <v>4793</v>
      </c>
      <c r="B745" s="832" t="s">
        <v>3736</v>
      </c>
      <c r="C745" s="832" t="s">
        <v>3753</v>
      </c>
      <c r="D745" s="832" t="s">
        <v>3787</v>
      </c>
      <c r="E745" s="832" t="s">
        <v>3789</v>
      </c>
      <c r="F745" s="849">
        <v>5</v>
      </c>
      <c r="G745" s="849">
        <v>1255</v>
      </c>
      <c r="H745" s="849"/>
      <c r="I745" s="849">
        <v>251</v>
      </c>
      <c r="J745" s="849"/>
      <c r="K745" s="849"/>
      <c r="L745" s="849"/>
      <c r="M745" s="849"/>
      <c r="N745" s="849">
        <v>1</v>
      </c>
      <c r="O745" s="849">
        <v>252</v>
      </c>
      <c r="P745" s="837"/>
      <c r="Q745" s="850">
        <v>252</v>
      </c>
    </row>
    <row r="746" spans="1:17" ht="14.4" customHeight="1" x14ac:dyDescent="0.3">
      <c r="A746" s="831" t="s">
        <v>4793</v>
      </c>
      <c r="B746" s="832" t="s">
        <v>3736</v>
      </c>
      <c r="C746" s="832" t="s">
        <v>3753</v>
      </c>
      <c r="D746" s="832" t="s">
        <v>3790</v>
      </c>
      <c r="E746" s="832" t="s">
        <v>3791</v>
      </c>
      <c r="F746" s="849">
        <v>1</v>
      </c>
      <c r="G746" s="849">
        <v>126</v>
      </c>
      <c r="H746" s="849">
        <v>0.5</v>
      </c>
      <c r="I746" s="849">
        <v>126</v>
      </c>
      <c r="J746" s="849">
        <v>2</v>
      </c>
      <c r="K746" s="849">
        <v>252</v>
      </c>
      <c r="L746" s="849">
        <v>1</v>
      </c>
      <c r="M746" s="849">
        <v>126</v>
      </c>
      <c r="N746" s="849">
        <v>3</v>
      </c>
      <c r="O746" s="849">
        <v>381</v>
      </c>
      <c r="P746" s="837">
        <v>1.5119047619047619</v>
      </c>
      <c r="Q746" s="850">
        <v>127</v>
      </c>
    </row>
    <row r="747" spans="1:17" ht="14.4" customHeight="1" x14ac:dyDescent="0.3">
      <c r="A747" s="831" t="s">
        <v>4793</v>
      </c>
      <c r="B747" s="832" t="s">
        <v>3736</v>
      </c>
      <c r="C747" s="832" t="s">
        <v>3753</v>
      </c>
      <c r="D747" s="832" t="s">
        <v>3790</v>
      </c>
      <c r="E747" s="832" t="s">
        <v>3792</v>
      </c>
      <c r="F747" s="849"/>
      <c r="G747" s="849"/>
      <c r="H747" s="849"/>
      <c r="I747" s="849"/>
      <c r="J747" s="849">
        <v>3</v>
      </c>
      <c r="K747" s="849">
        <v>378</v>
      </c>
      <c r="L747" s="849">
        <v>1</v>
      </c>
      <c r="M747" s="849">
        <v>126</v>
      </c>
      <c r="N747" s="849"/>
      <c r="O747" s="849"/>
      <c r="P747" s="837"/>
      <c r="Q747" s="850"/>
    </row>
    <row r="748" spans="1:17" ht="14.4" customHeight="1" x14ac:dyDescent="0.3">
      <c r="A748" s="831" t="s">
        <v>4793</v>
      </c>
      <c r="B748" s="832" t="s">
        <v>3736</v>
      </c>
      <c r="C748" s="832" t="s">
        <v>3753</v>
      </c>
      <c r="D748" s="832" t="s">
        <v>3808</v>
      </c>
      <c r="E748" s="832" t="s">
        <v>3809</v>
      </c>
      <c r="F748" s="849"/>
      <c r="G748" s="849"/>
      <c r="H748" s="849"/>
      <c r="I748" s="849"/>
      <c r="J748" s="849"/>
      <c r="K748" s="849"/>
      <c r="L748" s="849"/>
      <c r="M748" s="849"/>
      <c r="N748" s="849">
        <v>1</v>
      </c>
      <c r="O748" s="849">
        <v>33.33</v>
      </c>
      <c r="P748" s="837"/>
      <c r="Q748" s="850">
        <v>33.33</v>
      </c>
    </row>
    <row r="749" spans="1:17" ht="14.4" customHeight="1" x14ac:dyDescent="0.3">
      <c r="A749" s="831" t="s">
        <v>4793</v>
      </c>
      <c r="B749" s="832" t="s">
        <v>3736</v>
      </c>
      <c r="C749" s="832" t="s">
        <v>3753</v>
      </c>
      <c r="D749" s="832" t="s">
        <v>3844</v>
      </c>
      <c r="E749" s="832" t="s">
        <v>3846</v>
      </c>
      <c r="F749" s="849">
        <v>1</v>
      </c>
      <c r="G749" s="849">
        <v>122</v>
      </c>
      <c r="H749" s="849"/>
      <c r="I749" s="849">
        <v>122</v>
      </c>
      <c r="J749" s="849"/>
      <c r="K749" s="849"/>
      <c r="L749" s="849"/>
      <c r="M749" s="849"/>
      <c r="N749" s="849"/>
      <c r="O749" s="849"/>
      <c r="P749" s="837"/>
      <c r="Q749" s="850"/>
    </row>
    <row r="750" spans="1:17" ht="14.4" customHeight="1" x14ac:dyDescent="0.3">
      <c r="A750" s="831" t="s">
        <v>4794</v>
      </c>
      <c r="B750" s="832" t="s">
        <v>3736</v>
      </c>
      <c r="C750" s="832" t="s">
        <v>3753</v>
      </c>
      <c r="D750" s="832" t="s">
        <v>3787</v>
      </c>
      <c r="E750" s="832" t="s">
        <v>3788</v>
      </c>
      <c r="F750" s="849">
        <v>8</v>
      </c>
      <c r="G750" s="849">
        <v>2008</v>
      </c>
      <c r="H750" s="849"/>
      <c r="I750" s="849">
        <v>251</v>
      </c>
      <c r="J750" s="849"/>
      <c r="K750" s="849"/>
      <c r="L750" s="849"/>
      <c r="M750" s="849"/>
      <c r="N750" s="849">
        <v>1</v>
      </c>
      <c r="O750" s="849">
        <v>252</v>
      </c>
      <c r="P750" s="837"/>
      <c r="Q750" s="850">
        <v>252</v>
      </c>
    </row>
    <row r="751" spans="1:17" ht="14.4" customHeight="1" x14ac:dyDescent="0.3">
      <c r="A751" s="831" t="s">
        <v>4794</v>
      </c>
      <c r="B751" s="832" t="s">
        <v>3736</v>
      </c>
      <c r="C751" s="832" t="s">
        <v>3753</v>
      </c>
      <c r="D751" s="832" t="s">
        <v>3787</v>
      </c>
      <c r="E751" s="832" t="s">
        <v>3789</v>
      </c>
      <c r="F751" s="849"/>
      <c r="G751" s="849"/>
      <c r="H751" s="849"/>
      <c r="I751" s="849"/>
      <c r="J751" s="849">
        <v>8</v>
      </c>
      <c r="K751" s="849">
        <v>2008</v>
      </c>
      <c r="L751" s="849">
        <v>1</v>
      </c>
      <c r="M751" s="849">
        <v>251</v>
      </c>
      <c r="N751" s="849">
        <v>4</v>
      </c>
      <c r="O751" s="849">
        <v>1008</v>
      </c>
      <c r="P751" s="837">
        <v>0.50199203187250996</v>
      </c>
      <c r="Q751" s="850">
        <v>252</v>
      </c>
    </row>
    <row r="752" spans="1:17" ht="14.4" customHeight="1" x14ac:dyDescent="0.3">
      <c r="A752" s="831" t="s">
        <v>4795</v>
      </c>
      <c r="B752" s="832" t="s">
        <v>3736</v>
      </c>
      <c r="C752" s="832" t="s">
        <v>3753</v>
      </c>
      <c r="D752" s="832" t="s">
        <v>3787</v>
      </c>
      <c r="E752" s="832" t="s">
        <v>3788</v>
      </c>
      <c r="F752" s="849">
        <v>68</v>
      </c>
      <c r="G752" s="849">
        <v>17068</v>
      </c>
      <c r="H752" s="849">
        <v>0.93150684931506844</v>
      </c>
      <c r="I752" s="849">
        <v>251</v>
      </c>
      <c r="J752" s="849">
        <v>73</v>
      </c>
      <c r="K752" s="849">
        <v>18323</v>
      </c>
      <c r="L752" s="849">
        <v>1</v>
      </c>
      <c r="M752" s="849">
        <v>251</v>
      </c>
      <c r="N752" s="849">
        <v>97</v>
      </c>
      <c r="O752" s="849">
        <v>24444</v>
      </c>
      <c r="P752" s="837">
        <v>1.334061016209136</v>
      </c>
      <c r="Q752" s="850">
        <v>252</v>
      </c>
    </row>
    <row r="753" spans="1:17" ht="14.4" customHeight="1" x14ac:dyDescent="0.3">
      <c r="A753" s="831" t="s">
        <v>4795</v>
      </c>
      <c r="B753" s="832" t="s">
        <v>3736</v>
      </c>
      <c r="C753" s="832" t="s">
        <v>3753</v>
      </c>
      <c r="D753" s="832" t="s">
        <v>3787</v>
      </c>
      <c r="E753" s="832" t="s">
        <v>3789</v>
      </c>
      <c r="F753" s="849">
        <v>116</v>
      </c>
      <c r="G753" s="849">
        <v>29116</v>
      </c>
      <c r="H753" s="849">
        <v>1.303370786516854</v>
      </c>
      <c r="I753" s="849">
        <v>251</v>
      </c>
      <c r="J753" s="849">
        <v>89</v>
      </c>
      <c r="K753" s="849">
        <v>22339</v>
      </c>
      <c r="L753" s="849">
        <v>1</v>
      </c>
      <c r="M753" s="849">
        <v>251</v>
      </c>
      <c r="N753" s="849">
        <v>51</v>
      </c>
      <c r="O753" s="849">
        <v>12852</v>
      </c>
      <c r="P753" s="837">
        <v>0.57531671068534851</v>
      </c>
      <c r="Q753" s="850">
        <v>252</v>
      </c>
    </row>
    <row r="754" spans="1:17" ht="14.4" customHeight="1" x14ac:dyDescent="0.3">
      <c r="A754" s="831" t="s">
        <v>4795</v>
      </c>
      <c r="B754" s="832" t="s">
        <v>3736</v>
      </c>
      <c r="C754" s="832" t="s">
        <v>3753</v>
      </c>
      <c r="D754" s="832" t="s">
        <v>3790</v>
      </c>
      <c r="E754" s="832" t="s">
        <v>3791</v>
      </c>
      <c r="F754" s="849"/>
      <c r="G754" s="849"/>
      <c r="H754" s="849"/>
      <c r="I754" s="849"/>
      <c r="J754" s="849">
        <v>3</v>
      </c>
      <c r="K754" s="849">
        <v>378</v>
      </c>
      <c r="L754" s="849">
        <v>1</v>
      </c>
      <c r="M754" s="849">
        <v>126</v>
      </c>
      <c r="N754" s="849"/>
      <c r="O754" s="849"/>
      <c r="P754" s="837"/>
      <c r="Q754" s="850"/>
    </row>
    <row r="755" spans="1:17" ht="14.4" customHeight="1" x14ac:dyDescent="0.3">
      <c r="A755" s="831" t="s">
        <v>4795</v>
      </c>
      <c r="B755" s="832" t="s">
        <v>3736</v>
      </c>
      <c r="C755" s="832" t="s">
        <v>3753</v>
      </c>
      <c r="D755" s="832" t="s">
        <v>3790</v>
      </c>
      <c r="E755" s="832" t="s">
        <v>3792</v>
      </c>
      <c r="F755" s="849">
        <v>1</v>
      </c>
      <c r="G755" s="849">
        <v>126</v>
      </c>
      <c r="H755" s="849"/>
      <c r="I755" s="849">
        <v>126</v>
      </c>
      <c r="J755" s="849"/>
      <c r="K755" s="849"/>
      <c r="L755" s="849"/>
      <c r="M755" s="849"/>
      <c r="N755" s="849">
        <v>1</v>
      </c>
      <c r="O755" s="849">
        <v>127</v>
      </c>
      <c r="P755" s="837"/>
      <c r="Q755" s="850">
        <v>127</v>
      </c>
    </row>
    <row r="756" spans="1:17" ht="14.4" customHeight="1" x14ac:dyDescent="0.3">
      <c r="A756" s="831" t="s">
        <v>4795</v>
      </c>
      <c r="B756" s="832" t="s">
        <v>3894</v>
      </c>
      <c r="C756" s="832" t="s">
        <v>3753</v>
      </c>
      <c r="D756" s="832" t="s">
        <v>3895</v>
      </c>
      <c r="E756" s="832" t="s">
        <v>3896</v>
      </c>
      <c r="F756" s="849">
        <v>8</v>
      </c>
      <c r="G756" s="849">
        <v>2008</v>
      </c>
      <c r="H756" s="849">
        <v>1.1428571428571428</v>
      </c>
      <c r="I756" s="849">
        <v>251</v>
      </c>
      <c r="J756" s="849">
        <v>7</v>
      </c>
      <c r="K756" s="849">
        <v>1757</v>
      </c>
      <c r="L756" s="849">
        <v>1</v>
      </c>
      <c r="M756" s="849">
        <v>251</v>
      </c>
      <c r="N756" s="849">
        <v>7</v>
      </c>
      <c r="O756" s="849">
        <v>1764</v>
      </c>
      <c r="P756" s="837">
        <v>1.0039840637450199</v>
      </c>
      <c r="Q756" s="850">
        <v>252</v>
      </c>
    </row>
    <row r="757" spans="1:17" ht="14.4" customHeight="1" x14ac:dyDescent="0.3">
      <c r="A757" s="831" t="s">
        <v>4795</v>
      </c>
      <c r="B757" s="832" t="s">
        <v>3894</v>
      </c>
      <c r="C757" s="832" t="s">
        <v>3753</v>
      </c>
      <c r="D757" s="832" t="s">
        <v>3895</v>
      </c>
      <c r="E757" s="832" t="s">
        <v>3897</v>
      </c>
      <c r="F757" s="849">
        <v>3</v>
      </c>
      <c r="G757" s="849">
        <v>753</v>
      </c>
      <c r="H757" s="849">
        <v>1</v>
      </c>
      <c r="I757" s="849">
        <v>251</v>
      </c>
      <c r="J757" s="849">
        <v>3</v>
      </c>
      <c r="K757" s="849">
        <v>753</v>
      </c>
      <c r="L757" s="849">
        <v>1</v>
      </c>
      <c r="M757" s="849">
        <v>251</v>
      </c>
      <c r="N757" s="849">
        <v>3</v>
      </c>
      <c r="O757" s="849">
        <v>756</v>
      </c>
      <c r="P757" s="837">
        <v>1.0039840637450199</v>
      </c>
      <c r="Q757" s="850">
        <v>252</v>
      </c>
    </row>
    <row r="758" spans="1:17" ht="14.4" customHeight="1" x14ac:dyDescent="0.3">
      <c r="A758" s="831" t="s">
        <v>4796</v>
      </c>
      <c r="B758" s="832" t="s">
        <v>3736</v>
      </c>
      <c r="C758" s="832" t="s">
        <v>3753</v>
      </c>
      <c r="D758" s="832" t="s">
        <v>3787</v>
      </c>
      <c r="E758" s="832" t="s">
        <v>3788</v>
      </c>
      <c r="F758" s="849"/>
      <c r="G758" s="849"/>
      <c r="H758" s="849"/>
      <c r="I758" s="849"/>
      <c r="J758" s="849"/>
      <c r="K758" s="849"/>
      <c r="L758" s="849"/>
      <c r="M758" s="849"/>
      <c r="N758" s="849">
        <v>1</v>
      </c>
      <c r="O758" s="849">
        <v>252</v>
      </c>
      <c r="P758" s="837"/>
      <c r="Q758" s="850">
        <v>252</v>
      </c>
    </row>
    <row r="759" spans="1:17" ht="14.4" customHeight="1" x14ac:dyDescent="0.3">
      <c r="A759" s="831" t="s">
        <v>4797</v>
      </c>
      <c r="B759" s="832" t="s">
        <v>3736</v>
      </c>
      <c r="C759" s="832" t="s">
        <v>3753</v>
      </c>
      <c r="D759" s="832" t="s">
        <v>3762</v>
      </c>
      <c r="E759" s="832" t="s">
        <v>3764</v>
      </c>
      <c r="F759" s="849"/>
      <c r="G759" s="849"/>
      <c r="H759" s="849"/>
      <c r="I759" s="849"/>
      <c r="J759" s="849">
        <v>1</v>
      </c>
      <c r="K759" s="849">
        <v>37</v>
      </c>
      <c r="L759" s="849">
        <v>1</v>
      </c>
      <c r="M759" s="849">
        <v>37</v>
      </c>
      <c r="N759" s="849"/>
      <c r="O759" s="849"/>
      <c r="P759" s="837"/>
      <c r="Q759" s="850"/>
    </row>
    <row r="760" spans="1:17" ht="14.4" customHeight="1" x14ac:dyDescent="0.3">
      <c r="A760" s="831" t="s">
        <v>4797</v>
      </c>
      <c r="B760" s="832" t="s">
        <v>3736</v>
      </c>
      <c r="C760" s="832" t="s">
        <v>3753</v>
      </c>
      <c r="D760" s="832" t="s">
        <v>3787</v>
      </c>
      <c r="E760" s="832" t="s">
        <v>3788</v>
      </c>
      <c r="F760" s="849"/>
      <c r="G760" s="849"/>
      <c r="H760" s="849"/>
      <c r="I760" s="849"/>
      <c r="J760" s="849">
        <v>1</v>
      </c>
      <c r="K760" s="849">
        <v>251</v>
      </c>
      <c r="L760" s="849">
        <v>1</v>
      </c>
      <c r="M760" s="849">
        <v>251</v>
      </c>
      <c r="N760" s="849"/>
      <c r="O760" s="849"/>
      <c r="P760" s="837"/>
      <c r="Q760" s="850"/>
    </row>
    <row r="761" spans="1:17" ht="14.4" customHeight="1" x14ac:dyDescent="0.3">
      <c r="A761" s="831" t="s">
        <v>4797</v>
      </c>
      <c r="B761" s="832" t="s">
        <v>3736</v>
      </c>
      <c r="C761" s="832" t="s">
        <v>3753</v>
      </c>
      <c r="D761" s="832" t="s">
        <v>3787</v>
      </c>
      <c r="E761" s="832" t="s">
        <v>3789</v>
      </c>
      <c r="F761" s="849">
        <v>1</v>
      </c>
      <c r="G761" s="849">
        <v>251</v>
      </c>
      <c r="H761" s="849"/>
      <c r="I761" s="849">
        <v>251</v>
      </c>
      <c r="J761" s="849"/>
      <c r="K761" s="849"/>
      <c r="L761" s="849"/>
      <c r="M761" s="849"/>
      <c r="N761" s="849">
        <v>6</v>
      </c>
      <c r="O761" s="849">
        <v>1512</v>
      </c>
      <c r="P761" s="837"/>
      <c r="Q761" s="850">
        <v>252</v>
      </c>
    </row>
    <row r="762" spans="1:17" ht="14.4" customHeight="1" x14ac:dyDescent="0.3">
      <c r="A762" s="831" t="s">
        <v>4797</v>
      </c>
      <c r="B762" s="832" t="s">
        <v>3736</v>
      </c>
      <c r="C762" s="832" t="s">
        <v>3753</v>
      </c>
      <c r="D762" s="832" t="s">
        <v>3790</v>
      </c>
      <c r="E762" s="832" t="s">
        <v>3791</v>
      </c>
      <c r="F762" s="849"/>
      <c r="G762" s="849"/>
      <c r="H762" s="849"/>
      <c r="I762" s="849"/>
      <c r="J762" s="849">
        <v>1</v>
      </c>
      <c r="K762" s="849">
        <v>126</v>
      </c>
      <c r="L762" s="849">
        <v>1</v>
      </c>
      <c r="M762" s="849">
        <v>126</v>
      </c>
      <c r="N762" s="849"/>
      <c r="O762" s="849"/>
      <c r="P762" s="837"/>
      <c r="Q762" s="850"/>
    </row>
    <row r="763" spans="1:17" ht="14.4" customHeight="1" x14ac:dyDescent="0.3">
      <c r="A763" s="831" t="s">
        <v>4797</v>
      </c>
      <c r="B763" s="832" t="s">
        <v>3736</v>
      </c>
      <c r="C763" s="832" t="s">
        <v>3753</v>
      </c>
      <c r="D763" s="832" t="s">
        <v>3790</v>
      </c>
      <c r="E763" s="832" t="s">
        <v>3792</v>
      </c>
      <c r="F763" s="849">
        <v>1</v>
      </c>
      <c r="G763" s="849">
        <v>126</v>
      </c>
      <c r="H763" s="849"/>
      <c r="I763" s="849">
        <v>126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4797</v>
      </c>
      <c r="B764" s="832" t="s">
        <v>3736</v>
      </c>
      <c r="C764" s="832" t="s">
        <v>3753</v>
      </c>
      <c r="D764" s="832" t="s">
        <v>3844</v>
      </c>
      <c r="E764" s="832" t="s">
        <v>3846</v>
      </c>
      <c r="F764" s="849"/>
      <c r="G764" s="849"/>
      <c r="H764" s="849"/>
      <c r="I764" s="849"/>
      <c r="J764" s="849">
        <v>1</v>
      </c>
      <c r="K764" s="849">
        <v>116</v>
      </c>
      <c r="L764" s="849">
        <v>1</v>
      </c>
      <c r="M764" s="849">
        <v>116</v>
      </c>
      <c r="N764" s="849"/>
      <c r="O764" s="849"/>
      <c r="P764" s="837"/>
      <c r="Q764" s="850"/>
    </row>
    <row r="765" spans="1:17" ht="14.4" customHeight="1" x14ac:dyDescent="0.3">
      <c r="A765" s="831" t="s">
        <v>4798</v>
      </c>
      <c r="B765" s="832" t="s">
        <v>3736</v>
      </c>
      <c r="C765" s="832" t="s">
        <v>3753</v>
      </c>
      <c r="D765" s="832" t="s">
        <v>3787</v>
      </c>
      <c r="E765" s="832" t="s">
        <v>3788</v>
      </c>
      <c r="F765" s="849">
        <v>1</v>
      </c>
      <c r="G765" s="849">
        <v>251</v>
      </c>
      <c r="H765" s="849">
        <v>1</v>
      </c>
      <c r="I765" s="849">
        <v>251</v>
      </c>
      <c r="J765" s="849">
        <v>1</v>
      </c>
      <c r="K765" s="849">
        <v>251</v>
      </c>
      <c r="L765" s="849">
        <v>1</v>
      </c>
      <c r="M765" s="849">
        <v>251</v>
      </c>
      <c r="N765" s="849"/>
      <c r="O765" s="849"/>
      <c r="P765" s="837"/>
      <c r="Q765" s="850"/>
    </row>
    <row r="766" spans="1:17" ht="14.4" customHeight="1" x14ac:dyDescent="0.3">
      <c r="A766" s="831" t="s">
        <v>4798</v>
      </c>
      <c r="B766" s="832" t="s">
        <v>3736</v>
      </c>
      <c r="C766" s="832" t="s">
        <v>3753</v>
      </c>
      <c r="D766" s="832" t="s">
        <v>3787</v>
      </c>
      <c r="E766" s="832" t="s">
        <v>3789</v>
      </c>
      <c r="F766" s="849"/>
      <c r="G766" s="849"/>
      <c r="H766" s="849"/>
      <c r="I766" s="849"/>
      <c r="J766" s="849">
        <v>1</v>
      </c>
      <c r="K766" s="849">
        <v>251</v>
      </c>
      <c r="L766" s="849">
        <v>1</v>
      </c>
      <c r="M766" s="849">
        <v>251</v>
      </c>
      <c r="N766" s="849"/>
      <c r="O766" s="849"/>
      <c r="P766" s="837"/>
      <c r="Q766" s="850"/>
    </row>
    <row r="767" spans="1:17" ht="14.4" customHeight="1" x14ac:dyDescent="0.3">
      <c r="A767" s="831" t="s">
        <v>4798</v>
      </c>
      <c r="B767" s="832" t="s">
        <v>3736</v>
      </c>
      <c r="C767" s="832" t="s">
        <v>3753</v>
      </c>
      <c r="D767" s="832" t="s">
        <v>3790</v>
      </c>
      <c r="E767" s="832" t="s">
        <v>3791</v>
      </c>
      <c r="F767" s="849"/>
      <c r="G767" s="849"/>
      <c r="H767" s="849"/>
      <c r="I767" s="849"/>
      <c r="J767" s="849">
        <v>1</v>
      </c>
      <c r="K767" s="849">
        <v>126</v>
      </c>
      <c r="L767" s="849">
        <v>1</v>
      </c>
      <c r="M767" s="849">
        <v>126</v>
      </c>
      <c r="N767" s="849"/>
      <c r="O767" s="849"/>
      <c r="P767" s="837"/>
      <c r="Q767" s="850"/>
    </row>
    <row r="768" spans="1:17" ht="14.4" customHeight="1" x14ac:dyDescent="0.3">
      <c r="A768" s="831" t="s">
        <v>4799</v>
      </c>
      <c r="B768" s="832" t="s">
        <v>3736</v>
      </c>
      <c r="C768" s="832" t="s">
        <v>3753</v>
      </c>
      <c r="D768" s="832" t="s">
        <v>3790</v>
      </c>
      <c r="E768" s="832" t="s">
        <v>3791</v>
      </c>
      <c r="F768" s="849"/>
      <c r="G768" s="849"/>
      <c r="H768" s="849"/>
      <c r="I768" s="849"/>
      <c r="J768" s="849"/>
      <c r="K768" s="849"/>
      <c r="L768" s="849"/>
      <c r="M768" s="849"/>
      <c r="N768" s="849">
        <v>3</v>
      </c>
      <c r="O768" s="849">
        <v>381</v>
      </c>
      <c r="P768" s="837"/>
      <c r="Q768" s="850">
        <v>127</v>
      </c>
    </row>
    <row r="769" spans="1:17" ht="14.4" customHeight="1" x14ac:dyDescent="0.3">
      <c r="A769" s="831" t="s">
        <v>4799</v>
      </c>
      <c r="B769" s="832" t="s">
        <v>3736</v>
      </c>
      <c r="C769" s="832" t="s">
        <v>3753</v>
      </c>
      <c r="D769" s="832" t="s">
        <v>3808</v>
      </c>
      <c r="E769" s="832" t="s">
        <v>3809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33.33</v>
      </c>
      <c r="P769" s="837"/>
      <c r="Q769" s="850">
        <v>33.33</v>
      </c>
    </row>
    <row r="770" spans="1:17" ht="14.4" customHeight="1" x14ac:dyDescent="0.3">
      <c r="A770" s="831" t="s">
        <v>4800</v>
      </c>
      <c r="B770" s="832" t="s">
        <v>3736</v>
      </c>
      <c r="C770" s="832" t="s">
        <v>3753</v>
      </c>
      <c r="D770" s="832" t="s">
        <v>3762</v>
      </c>
      <c r="E770" s="832" t="s">
        <v>3763</v>
      </c>
      <c r="F770" s="849"/>
      <c r="G770" s="849"/>
      <c r="H770" s="849"/>
      <c r="I770" s="849"/>
      <c r="J770" s="849">
        <v>1</v>
      </c>
      <c r="K770" s="849">
        <v>37</v>
      </c>
      <c r="L770" s="849">
        <v>1</v>
      </c>
      <c r="M770" s="849">
        <v>37</v>
      </c>
      <c r="N770" s="849"/>
      <c r="O770" s="849"/>
      <c r="P770" s="837"/>
      <c r="Q770" s="850"/>
    </row>
    <row r="771" spans="1:17" ht="14.4" customHeight="1" x14ac:dyDescent="0.3">
      <c r="A771" s="831" t="s">
        <v>4800</v>
      </c>
      <c r="B771" s="832" t="s">
        <v>3736</v>
      </c>
      <c r="C771" s="832" t="s">
        <v>3753</v>
      </c>
      <c r="D771" s="832" t="s">
        <v>3787</v>
      </c>
      <c r="E771" s="832" t="s">
        <v>3788</v>
      </c>
      <c r="F771" s="849">
        <v>1</v>
      </c>
      <c r="G771" s="849">
        <v>251</v>
      </c>
      <c r="H771" s="849">
        <v>0.25</v>
      </c>
      <c r="I771" s="849">
        <v>251</v>
      </c>
      <c r="J771" s="849">
        <v>4</v>
      </c>
      <c r="K771" s="849">
        <v>1004</v>
      </c>
      <c r="L771" s="849">
        <v>1</v>
      </c>
      <c r="M771" s="849">
        <v>251</v>
      </c>
      <c r="N771" s="849">
        <v>3</v>
      </c>
      <c r="O771" s="849">
        <v>756</v>
      </c>
      <c r="P771" s="837">
        <v>0.75298804780876494</v>
      </c>
      <c r="Q771" s="850">
        <v>252</v>
      </c>
    </row>
    <row r="772" spans="1:17" ht="14.4" customHeight="1" x14ac:dyDescent="0.3">
      <c r="A772" s="831" t="s">
        <v>4800</v>
      </c>
      <c r="B772" s="832" t="s">
        <v>3736</v>
      </c>
      <c r="C772" s="832" t="s">
        <v>3753</v>
      </c>
      <c r="D772" s="832" t="s">
        <v>3787</v>
      </c>
      <c r="E772" s="832" t="s">
        <v>3789</v>
      </c>
      <c r="F772" s="849">
        <v>9</v>
      </c>
      <c r="G772" s="849">
        <v>2259</v>
      </c>
      <c r="H772" s="849">
        <v>3</v>
      </c>
      <c r="I772" s="849">
        <v>251</v>
      </c>
      <c r="J772" s="849">
        <v>3</v>
      </c>
      <c r="K772" s="849">
        <v>753</v>
      </c>
      <c r="L772" s="849">
        <v>1</v>
      </c>
      <c r="M772" s="849">
        <v>251</v>
      </c>
      <c r="N772" s="849">
        <v>3</v>
      </c>
      <c r="O772" s="849">
        <v>756</v>
      </c>
      <c r="P772" s="837">
        <v>1.0039840637450199</v>
      </c>
      <c r="Q772" s="850">
        <v>252</v>
      </c>
    </row>
    <row r="773" spans="1:17" ht="14.4" customHeight="1" x14ac:dyDescent="0.3">
      <c r="A773" s="831" t="s">
        <v>4800</v>
      </c>
      <c r="B773" s="832" t="s">
        <v>3736</v>
      </c>
      <c r="C773" s="832" t="s">
        <v>3753</v>
      </c>
      <c r="D773" s="832" t="s">
        <v>3790</v>
      </c>
      <c r="E773" s="832" t="s">
        <v>3791</v>
      </c>
      <c r="F773" s="849"/>
      <c r="G773" s="849"/>
      <c r="H773" s="849"/>
      <c r="I773" s="849"/>
      <c r="J773" s="849">
        <v>1</v>
      </c>
      <c r="K773" s="849">
        <v>126</v>
      </c>
      <c r="L773" s="849">
        <v>1</v>
      </c>
      <c r="M773" s="849">
        <v>126</v>
      </c>
      <c r="N773" s="849">
        <v>1</v>
      </c>
      <c r="O773" s="849">
        <v>127</v>
      </c>
      <c r="P773" s="837">
        <v>1.0079365079365079</v>
      </c>
      <c r="Q773" s="850">
        <v>127</v>
      </c>
    </row>
    <row r="774" spans="1:17" ht="14.4" customHeight="1" x14ac:dyDescent="0.3">
      <c r="A774" s="831" t="s">
        <v>4800</v>
      </c>
      <c r="B774" s="832" t="s">
        <v>3736</v>
      </c>
      <c r="C774" s="832" t="s">
        <v>3753</v>
      </c>
      <c r="D774" s="832" t="s">
        <v>3790</v>
      </c>
      <c r="E774" s="832" t="s">
        <v>3792</v>
      </c>
      <c r="F774" s="849">
        <v>4</v>
      </c>
      <c r="G774" s="849">
        <v>504</v>
      </c>
      <c r="H774" s="849"/>
      <c r="I774" s="849">
        <v>126</v>
      </c>
      <c r="J774" s="849"/>
      <c r="K774" s="849"/>
      <c r="L774" s="849"/>
      <c r="M774" s="849"/>
      <c r="N774" s="849">
        <v>6</v>
      </c>
      <c r="O774" s="849">
        <v>762</v>
      </c>
      <c r="P774" s="837"/>
      <c r="Q774" s="850">
        <v>127</v>
      </c>
    </row>
    <row r="775" spans="1:17" ht="14.4" customHeight="1" x14ac:dyDescent="0.3">
      <c r="A775" s="831" t="s">
        <v>4800</v>
      </c>
      <c r="B775" s="832" t="s">
        <v>3736</v>
      </c>
      <c r="C775" s="832" t="s">
        <v>3753</v>
      </c>
      <c r="D775" s="832" t="s">
        <v>3805</v>
      </c>
      <c r="E775" s="832" t="s">
        <v>3807</v>
      </c>
      <c r="F775" s="849"/>
      <c r="G775" s="849"/>
      <c r="H775" s="849"/>
      <c r="I775" s="849"/>
      <c r="J775" s="849"/>
      <c r="K775" s="849"/>
      <c r="L775" s="849"/>
      <c r="M775" s="849"/>
      <c r="N775" s="849">
        <v>1</v>
      </c>
      <c r="O775" s="849">
        <v>1031</v>
      </c>
      <c r="P775" s="837"/>
      <c r="Q775" s="850">
        <v>1031</v>
      </c>
    </row>
    <row r="776" spans="1:17" ht="14.4" customHeight="1" x14ac:dyDescent="0.3">
      <c r="A776" s="831" t="s">
        <v>4800</v>
      </c>
      <c r="B776" s="832" t="s">
        <v>3736</v>
      </c>
      <c r="C776" s="832" t="s">
        <v>3753</v>
      </c>
      <c r="D776" s="832" t="s">
        <v>4801</v>
      </c>
      <c r="E776" s="832" t="s">
        <v>4802</v>
      </c>
      <c r="F776" s="849"/>
      <c r="G776" s="849"/>
      <c r="H776" s="849"/>
      <c r="I776" s="849"/>
      <c r="J776" s="849"/>
      <c r="K776" s="849"/>
      <c r="L776" s="849"/>
      <c r="M776" s="849"/>
      <c r="N776" s="849">
        <v>1</v>
      </c>
      <c r="O776" s="849">
        <v>58</v>
      </c>
      <c r="P776" s="837"/>
      <c r="Q776" s="850">
        <v>58</v>
      </c>
    </row>
    <row r="777" spans="1:17" ht="14.4" customHeight="1" x14ac:dyDescent="0.3">
      <c r="A777" s="831" t="s">
        <v>4800</v>
      </c>
      <c r="B777" s="832" t="s">
        <v>3736</v>
      </c>
      <c r="C777" s="832" t="s">
        <v>3753</v>
      </c>
      <c r="D777" s="832" t="s">
        <v>3820</v>
      </c>
      <c r="E777" s="832" t="s">
        <v>3821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86</v>
      </c>
      <c r="P777" s="837"/>
      <c r="Q777" s="850">
        <v>86</v>
      </c>
    </row>
    <row r="778" spans="1:17" ht="14.4" customHeight="1" x14ac:dyDescent="0.3">
      <c r="A778" s="831" t="s">
        <v>4800</v>
      </c>
      <c r="B778" s="832" t="s">
        <v>3736</v>
      </c>
      <c r="C778" s="832" t="s">
        <v>3753</v>
      </c>
      <c r="D778" s="832" t="s">
        <v>3820</v>
      </c>
      <c r="E778" s="832" t="s">
        <v>3822</v>
      </c>
      <c r="F778" s="849"/>
      <c r="G778" s="849"/>
      <c r="H778" s="849"/>
      <c r="I778" s="849"/>
      <c r="J778" s="849"/>
      <c r="K778" s="849"/>
      <c r="L778" s="849"/>
      <c r="M778" s="849"/>
      <c r="N778" s="849">
        <v>2</v>
      </c>
      <c r="O778" s="849">
        <v>172</v>
      </c>
      <c r="P778" s="837"/>
      <c r="Q778" s="850">
        <v>86</v>
      </c>
    </row>
    <row r="779" spans="1:17" ht="14.4" customHeight="1" x14ac:dyDescent="0.3">
      <c r="A779" s="831" t="s">
        <v>4800</v>
      </c>
      <c r="B779" s="832" t="s">
        <v>3736</v>
      </c>
      <c r="C779" s="832" t="s">
        <v>3753</v>
      </c>
      <c r="D779" s="832" t="s">
        <v>3836</v>
      </c>
      <c r="E779" s="832" t="s">
        <v>3837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1064</v>
      </c>
      <c r="P779" s="837"/>
      <c r="Q779" s="850">
        <v>1064</v>
      </c>
    </row>
    <row r="780" spans="1:17" ht="14.4" customHeight="1" x14ac:dyDescent="0.3">
      <c r="A780" s="831" t="s">
        <v>4800</v>
      </c>
      <c r="B780" s="832" t="s">
        <v>3736</v>
      </c>
      <c r="C780" s="832" t="s">
        <v>3753</v>
      </c>
      <c r="D780" s="832" t="s">
        <v>3844</v>
      </c>
      <c r="E780" s="832" t="s">
        <v>3846</v>
      </c>
      <c r="F780" s="849"/>
      <c r="G780" s="849"/>
      <c r="H780" s="849"/>
      <c r="I780" s="849"/>
      <c r="J780" s="849">
        <v>2</v>
      </c>
      <c r="K780" s="849">
        <v>232</v>
      </c>
      <c r="L780" s="849">
        <v>1</v>
      </c>
      <c r="M780" s="849">
        <v>116</v>
      </c>
      <c r="N780" s="849">
        <v>1</v>
      </c>
      <c r="O780" s="849">
        <v>116</v>
      </c>
      <c r="P780" s="837">
        <v>0.5</v>
      </c>
      <c r="Q780" s="850">
        <v>116</v>
      </c>
    </row>
    <row r="781" spans="1:17" ht="14.4" customHeight="1" x14ac:dyDescent="0.3">
      <c r="A781" s="831" t="s">
        <v>4803</v>
      </c>
      <c r="B781" s="832" t="s">
        <v>3736</v>
      </c>
      <c r="C781" s="832" t="s">
        <v>3749</v>
      </c>
      <c r="D781" s="832" t="s">
        <v>3882</v>
      </c>
      <c r="E781" s="832" t="s">
        <v>3883</v>
      </c>
      <c r="F781" s="849">
        <v>2</v>
      </c>
      <c r="G781" s="849">
        <v>7428.44</v>
      </c>
      <c r="H781" s="849"/>
      <c r="I781" s="849">
        <v>3714.22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" customHeight="1" x14ac:dyDescent="0.3">
      <c r="A782" s="831" t="s">
        <v>4803</v>
      </c>
      <c r="B782" s="832" t="s">
        <v>3736</v>
      </c>
      <c r="C782" s="832" t="s">
        <v>3753</v>
      </c>
      <c r="D782" s="832" t="s">
        <v>3762</v>
      </c>
      <c r="E782" s="832" t="s">
        <v>3764</v>
      </c>
      <c r="F782" s="849"/>
      <c r="G782" s="849"/>
      <c r="H782" s="849"/>
      <c r="I782" s="849"/>
      <c r="J782" s="849"/>
      <c r="K782" s="849"/>
      <c r="L782" s="849"/>
      <c r="M782" s="849"/>
      <c r="N782" s="849">
        <v>1</v>
      </c>
      <c r="O782" s="849">
        <v>37</v>
      </c>
      <c r="P782" s="837"/>
      <c r="Q782" s="850">
        <v>37</v>
      </c>
    </row>
    <row r="783" spans="1:17" ht="14.4" customHeight="1" x14ac:dyDescent="0.3">
      <c r="A783" s="831" t="s">
        <v>4803</v>
      </c>
      <c r="B783" s="832" t="s">
        <v>3736</v>
      </c>
      <c r="C783" s="832" t="s">
        <v>3753</v>
      </c>
      <c r="D783" s="832" t="s">
        <v>3934</v>
      </c>
      <c r="E783" s="832" t="s">
        <v>4804</v>
      </c>
      <c r="F783" s="849">
        <v>1</v>
      </c>
      <c r="G783" s="849">
        <v>122</v>
      </c>
      <c r="H783" s="849"/>
      <c r="I783" s="849">
        <v>122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4803</v>
      </c>
      <c r="B784" s="832" t="s">
        <v>3736</v>
      </c>
      <c r="C784" s="832" t="s">
        <v>3753</v>
      </c>
      <c r="D784" s="832" t="s">
        <v>3772</v>
      </c>
      <c r="E784" s="832" t="s">
        <v>3773</v>
      </c>
      <c r="F784" s="849">
        <v>2</v>
      </c>
      <c r="G784" s="849">
        <v>176</v>
      </c>
      <c r="H784" s="849"/>
      <c r="I784" s="849">
        <v>88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4803</v>
      </c>
      <c r="B785" s="832" t="s">
        <v>3736</v>
      </c>
      <c r="C785" s="832" t="s">
        <v>3753</v>
      </c>
      <c r="D785" s="832" t="s">
        <v>3775</v>
      </c>
      <c r="E785" s="832" t="s">
        <v>3776</v>
      </c>
      <c r="F785" s="849">
        <v>2</v>
      </c>
      <c r="G785" s="849">
        <v>1260</v>
      </c>
      <c r="H785" s="849"/>
      <c r="I785" s="849">
        <v>630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4803</v>
      </c>
      <c r="B786" s="832" t="s">
        <v>3736</v>
      </c>
      <c r="C786" s="832" t="s">
        <v>3753</v>
      </c>
      <c r="D786" s="832" t="s">
        <v>3778</v>
      </c>
      <c r="E786" s="832" t="s">
        <v>3779</v>
      </c>
      <c r="F786" s="849">
        <v>2</v>
      </c>
      <c r="G786" s="849">
        <v>784</v>
      </c>
      <c r="H786" s="849"/>
      <c r="I786" s="849">
        <v>392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4803</v>
      </c>
      <c r="B787" s="832" t="s">
        <v>3736</v>
      </c>
      <c r="C787" s="832" t="s">
        <v>3753</v>
      </c>
      <c r="D787" s="832" t="s">
        <v>3781</v>
      </c>
      <c r="E787" s="832" t="s">
        <v>3782</v>
      </c>
      <c r="F787" s="849">
        <v>4</v>
      </c>
      <c r="G787" s="849">
        <v>156</v>
      </c>
      <c r="H787" s="849"/>
      <c r="I787" s="849">
        <v>39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4803</v>
      </c>
      <c r="B788" s="832" t="s">
        <v>3736</v>
      </c>
      <c r="C788" s="832" t="s">
        <v>3753</v>
      </c>
      <c r="D788" s="832" t="s">
        <v>3892</v>
      </c>
      <c r="E788" s="832" t="s">
        <v>4805</v>
      </c>
      <c r="F788" s="849">
        <v>4</v>
      </c>
      <c r="G788" s="849">
        <v>2876</v>
      </c>
      <c r="H788" s="849"/>
      <c r="I788" s="849">
        <v>719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4803</v>
      </c>
      <c r="B789" s="832" t="s">
        <v>3736</v>
      </c>
      <c r="C789" s="832" t="s">
        <v>3753</v>
      </c>
      <c r="D789" s="832" t="s">
        <v>3787</v>
      </c>
      <c r="E789" s="832" t="s">
        <v>3788</v>
      </c>
      <c r="F789" s="849">
        <v>4</v>
      </c>
      <c r="G789" s="849">
        <v>1004</v>
      </c>
      <c r="H789" s="849"/>
      <c r="I789" s="849">
        <v>251</v>
      </c>
      <c r="J789" s="849"/>
      <c r="K789" s="849"/>
      <c r="L789" s="849"/>
      <c r="M789" s="849"/>
      <c r="N789" s="849">
        <v>2</v>
      </c>
      <c r="O789" s="849">
        <v>504</v>
      </c>
      <c r="P789" s="837"/>
      <c r="Q789" s="850">
        <v>252</v>
      </c>
    </row>
    <row r="790" spans="1:17" ht="14.4" customHeight="1" x14ac:dyDescent="0.3">
      <c r="A790" s="831" t="s">
        <v>4803</v>
      </c>
      <c r="B790" s="832" t="s">
        <v>3736</v>
      </c>
      <c r="C790" s="832" t="s">
        <v>3753</v>
      </c>
      <c r="D790" s="832" t="s">
        <v>3787</v>
      </c>
      <c r="E790" s="832" t="s">
        <v>3789</v>
      </c>
      <c r="F790" s="849"/>
      <c r="G790" s="849"/>
      <c r="H790" s="849"/>
      <c r="I790" s="849"/>
      <c r="J790" s="849"/>
      <c r="K790" s="849"/>
      <c r="L790" s="849"/>
      <c r="M790" s="849"/>
      <c r="N790" s="849">
        <v>2</v>
      </c>
      <c r="O790" s="849">
        <v>504</v>
      </c>
      <c r="P790" s="837"/>
      <c r="Q790" s="850">
        <v>252</v>
      </c>
    </row>
    <row r="791" spans="1:17" ht="14.4" customHeight="1" x14ac:dyDescent="0.3">
      <c r="A791" s="831" t="s">
        <v>4803</v>
      </c>
      <c r="B791" s="832" t="s">
        <v>3736</v>
      </c>
      <c r="C791" s="832" t="s">
        <v>3753</v>
      </c>
      <c r="D791" s="832" t="s">
        <v>3790</v>
      </c>
      <c r="E791" s="832" t="s">
        <v>3791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127</v>
      </c>
      <c r="P791" s="837"/>
      <c r="Q791" s="850">
        <v>127</v>
      </c>
    </row>
    <row r="792" spans="1:17" ht="14.4" customHeight="1" x14ac:dyDescent="0.3">
      <c r="A792" s="831" t="s">
        <v>4803</v>
      </c>
      <c r="B792" s="832" t="s">
        <v>3736</v>
      </c>
      <c r="C792" s="832" t="s">
        <v>3753</v>
      </c>
      <c r="D792" s="832" t="s">
        <v>3790</v>
      </c>
      <c r="E792" s="832" t="s">
        <v>3792</v>
      </c>
      <c r="F792" s="849">
        <v>1</v>
      </c>
      <c r="G792" s="849">
        <v>126</v>
      </c>
      <c r="H792" s="849"/>
      <c r="I792" s="849">
        <v>126</v>
      </c>
      <c r="J792" s="849"/>
      <c r="K792" s="849"/>
      <c r="L792" s="849"/>
      <c r="M792" s="849"/>
      <c r="N792" s="849">
        <v>1</v>
      </c>
      <c r="O792" s="849">
        <v>127</v>
      </c>
      <c r="P792" s="837"/>
      <c r="Q792" s="850">
        <v>127</v>
      </c>
    </row>
    <row r="793" spans="1:17" ht="14.4" customHeight="1" x14ac:dyDescent="0.3">
      <c r="A793" s="831" t="s">
        <v>4803</v>
      </c>
      <c r="B793" s="832" t="s">
        <v>3736</v>
      </c>
      <c r="C793" s="832" t="s">
        <v>3753</v>
      </c>
      <c r="D793" s="832" t="s">
        <v>3820</v>
      </c>
      <c r="E793" s="832" t="s">
        <v>3821</v>
      </c>
      <c r="F793" s="849">
        <v>1</v>
      </c>
      <c r="G793" s="849">
        <v>86</v>
      </c>
      <c r="H793" s="849"/>
      <c r="I793" s="849">
        <v>86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4803</v>
      </c>
      <c r="B794" s="832" t="s">
        <v>3736</v>
      </c>
      <c r="C794" s="832" t="s">
        <v>3753</v>
      </c>
      <c r="D794" s="832" t="s">
        <v>3820</v>
      </c>
      <c r="E794" s="832" t="s">
        <v>3822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86</v>
      </c>
      <c r="P794" s="837"/>
      <c r="Q794" s="850">
        <v>86</v>
      </c>
    </row>
    <row r="795" spans="1:17" ht="14.4" customHeight="1" x14ac:dyDescent="0.3">
      <c r="A795" s="831" t="s">
        <v>4806</v>
      </c>
      <c r="B795" s="832" t="s">
        <v>3736</v>
      </c>
      <c r="C795" s="832" t="s">
        <v>3753</v>
      </c>
      <c r="D795" s="832" t="s">
        <v>3787</v>
      </c>
      <c r="E795" s="832" t="s">
        <v>3788</v>
      </c>
      <c r="F795" s="849">
        <v>1</v>
      </c>
      <c r="G795" s="849">
        <v>251</v>
      </c>
      <c r="H795" s="849"/>
      <c r="I795" s="849">
        <v>251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4806</v>
      </c>
      <c r="B796" s="832" t="s">
        <v>3736</v>
      </c>
      <c r="C796" s="832" t="s">
        <v>3753</v>
      </c>
      <c r="D796" s="832" t="s">
        <v>3787</v>
      </c>
      <c r="E796" s="832" t="s">
        <v>3789</v>
      </c>
      <c r="F796" s="849">
        <v>1</v>
      </c>
      <c r="G796" s="849">
        <v>251</v>
      </c>
      <c r="H796" s="849"/>
      <c r="I796" s="849">
        <v>251</v>
      </c>
      <c r="J796" s="849"/>
      <c r="K796" s="849"/>
      <c r="L796" s="849"/>
      <c r="M796" s="849"/>
      <c r="N796" s="849">
        <v>2</v>
      </c>
      <c r="O796" s="849">
        <v>504</v>
      </c>
      <c r="P796" s="837"/>
      <c r="Q796" s="850">
        <v>252</v>
      </c>
    </row>
    <row r="797" spans="1:17" ht="14.4" customHeight="1" x14ac:dyDescent="0.3">
      <c r="A797" s="831" t="s">
        <v>4806</v>
      </c>
      <c r="B797" s="832" t="s">
        <v>3736</v>
      </c>
      <c r="C797" s="832" t="s">
        <v>3753</v>
      </c>
      <c r="D797" s="832" t="s">
        <v>3790</v>
      </c>
      <c r="E797" s="832" t="s">
        <v>3791</v>
      </c>
      <c r="F797" s="849">
        <v>1</v>
      </c>
      <c r="G797" s="849">
        <v>126</v>
      </c>
      <c r="H797" s="849"/>
      <c r="I797" s="849">
        <v>126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4806</v>
      </c>
      <c r="B798" s="832" t="s">
        <v>3736</v>
      </c>
      <c r="C798" s="832" t="s">
        <v>3753</v>
      </c>
      <c r="D798" s="832" t="s">
        <v>3790</v>
      </c>
      <c r="E798" s="832" t="s">
        <v>3792</v>
      </c>
      <c r="F798" s="849">
        <v>1</v>
      </c>
      <c r="G798" s="849">
        <v>126</v>
      </c>
      <c r="H798" s="849"/>
      <c r="I798" s="849">
        <v>126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4807</v>
      </c>
      <c r="B799" s="832" t="s">
        <v>3736</v>
      </c>
      <c r="C799" s="832" t="s">
        <v>3753</v>
      </c>
      <c r="D799" s="832" t="s">
        <v>3787</v>
      </c>
      <c r="E799" s="832" t="s">
        <v>3788</v>
      </c>
      <c r="F799" s="849"/>
      <c r="G799" s="849"/>
      <c r="H799" s="849"/>
      <c r="I799" s="849"/>
      <c r="J799" s="849"/>
      <c r="K799" s="849"/>
      <c r="L799" s="849"/>
      <c r="M799" s="849"/>
      <c r="N799" s="849">
        <v>1</v>
      </c>
      <c r="O799" s="849">
        <v>252</v>
      </c>
      <c r="P799" s="837"/>
      <c r="Q799" s="850">
        <v>252</v>
      </c>
    </row>
    <row r="800" spans="1:17" ht="14.4" customHeight="1" x14ac:dyDescent="0.3">
      <c r="A800" s="831" t="s">
        <v>4807</v>
      </c>
      <c r="B800" s="832" t="s">
        <v>3736</v>
      </c>
      <c r="C800" s="832" t="s">
        <v>3753</v>
      </c>
      <c r="D800" s="832" t="s">
        <v>3787</v>
      </c>
      <c r="E800" s="832" t="s">
        <v>3789</v>
      </c>
      <c r="F800" s="849"/>
      <c r="G800" s="849"/>
      <c r="H800" s="849"/>
      <c r="I800" s="849"/>
      <c r="J800" s="849"/>
      <c r="K800" s="849"/>
      <c r="L800" s="849"/>
      <c r="M800" s="849"/>
      <c r="N800" s="849">
        <v>1</v>
      </c>
      <c r="O800" s="849">
        <v>252</v>
      </c>
      <c r="P800" s="837"/>
      <c r="Q800" s="850">
        <v>252</v>
      </c>
    </row>
    <row r="801" spans="1:17" ht="14.4" customHeight="1" x14ac:dyDescent="0.3">
      <c r="A801" s="831" t="s">
        <v>4807</v>
      </c>
      <c r="B801" s="832" t="s">
        <v>3736</v>
      </c>
      <c r="C801" s="832" t="s">
        <v>3753</v>
      </c>
      <c r="D801" s="832" t="s">
        <v>3790</v>
      </c>
      <c r="E801" s="832" t="s">
        <v>3791</v>
      </c>
      <c r="F801" s="849"/>
      <c r="G801" s="849"/>
      <c r="H801" s="849"/>
      <c r="I801" s="849"/>
      <c r="J801" s="849">
        <v>3</v>
      </c>
      <c r="K801" s="849">
        <v>378</v>
      </c>
      <c r="L801" s="849">
        <v>1</v>
      </c>
      <c r="M801" s="849">
        <v>126</v>
      </c>
      <c r="N801" s="849">
        <v>4</v>
      </c>
      <c r="O801" s="849">
        <v>508</v>
      </c>
      <c r="P801" s="837">
        <v>1.343915343915344</v>
      </c>
      <c r="Q801" s="850">
        <v>127</v>
      </c>
    </row>
    <row r="802" spans="1:17" ht="14.4" customHeight="1" x14ac:dyDescent="0.3">
      <c r="A802" s="831" t="s">
        <v>4807</v>
      </c>
      <c r="B802" s="832" t="s">
        <v>3736</v>
      </c>
      <c r="C802" s="832" t="s">
        <v>3753</v>
      </c>
      <c r="D802" s="832" t="s">
        <v>3790</v>
      </c>
      <c r="E802" s="832" t="s">
        <v>3792</v>
      </c>
      <c r="F802" s="849"/>
      <c r="G802" s="849"/>
      <c r="H802" s="849"/>
      <c r="I802" s="849"/>
      <c r="J802" s="849"/>
      <c r="K802" s="849"/>
      <c r="L802" s="849"/>
      <c r="M802" s="849"/>
      <c r="N802" s="849">
        <v>4</v>
      </c>
      <c r="O802" s="849">
        <v>508</v>
      </c>
      <c r="P802" s="837"/>
      <c r="Q802" s="850">
        <v>127</v>
      </c>
    </row>
    <row r="803" spans="1:17" ht="14.4" customHeight="1" x14ac:dyDescent="0.3">
      <c r="A803" s="831" t="s">
        <v>4808</v>
      </c>
      <c r="B803" s="832" t="s">
        <v>3736</v>
      </c>
      <c r="C803" s="832" t="s">
        <v>3753</v>
      </c>
      <c r="D803" s="832" t="s">
        <v>3762</v>
      </c>
      <c r="E803" s="832" t="s">
        <v>3763</v>
      </c>
      <c r="F803" s="849">
        <v>2</v>
      </c>
      <c r="G803" s="849">
        <v>74</v>
      </c>
      <c r="H803" s="849"/>
      <c r="I803" s="849">
        <v>37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" customHeight="1" x14ac:dyDescent="0.3">
      <c r="A804" s="831" t="s">
        <v>4808</v>
      </c>
      <c r="B804" s="832" t="s">
        <v>3736</v>
      </c>
      <c r="C804" s="832" t="s">
        <v>3753</v>
      </c>
      <c r="D804" s="832" t="s">
        <v>3762</v>
      </c>
      <c r="E804" s="832" t="s">
        <v>3764</v>
      </c>
      <c r="F804" s="849"/>
      <c r="G804" s="849"/>
      <c r="H804" s="849"/>
      <c r="I804" s="849"/>
      <c r="J804" s="849"/>
      <c r="K804" s="849"/>
      <c r="L804" s="849"/>
      <c r="M804" s="849"/>
      <c r="N804" s="849">
        <v>1</v>
      </c>
      <c r="O804" s="849">
        <v>37</v>
      </c>
      <c r="P804" s="837"/>
      <c r="Q804" s="850">
        <v>37</v>
      </c>
    </row>
    <row r="805" spans="1:17" ht="14.4" customHeight="1" x14ac:dyDescent="0.3">
      <c r="A805" s="831" t="s">
        <v>4808</v>
      </c>
      <c r="B805" s="832" t="s">
        <v>3736</v>
      </c>
      <c r="C805" s="832" t="s">
        <v>3753</v>
      </c>
      <c r="D805" s="832" t="s">
        <v>3775</v>
      </c>
      <c r="E805" s="832" t="s">
        <v>3777</v>
      </c>
      <c r="F805" s="849"/>
      <c r="G805" s="849"/>
      <c r="H805" s="849"/>
      <c r="I805" s="849"/>
      <c r="J805" s="849"/>
      <c r="K805" s="849"/>
      <c r="L805" s="849"/>
      <c r="M805" s="849"/>
      <c r="N805" s="849">
        <v>1</v>
      </c>
      <c r="O805" s="849">
        <v>631</v>
      </c>
      <c r="P805" s="837"/>
      <c r="Q805" s="850">
        <v>631</v>
      </c>
    </row>
    <row r="806" spans="1:17" ht="14.4" customHeight="1" x14ac:dyDescent="0.3">
      <c r="A806" s="831" t="s">
        <v>4808</v>
      </c>
      <c r="B806" s="832" t="s">
        <v>3736</v>
      </c>
      <c r="C806" s="832" t="s">
        <v>3753</v>
      </c>
      <c r="D806" s="832" t="s">
        <v>3781</v>
      </c>
      <c r="E806" s="832" t="s">
        <v>3783</v>
      </c>
      <c r="F806" s="849"/>
      <c r="G806" s="849"/>
      <c r="H806" s="849"/>
      <c r="I806" s="849"/>
      <c r="J806" s="849"/>
      <c r="K806" s="849"/>
      <c r="L806" s="849"/>
      <c r="M806" s="849"/>
      <c r="N806" s="849">
        <v>1</v>
      </c>
      <c r="O806" s="849">
        <v>39</v>
      </c>
      <c r="P806" s="837"/>
      <c r="Q806" s="850">
        <v>39</v>
      </c>
    </row>
    <row r="807" spans="1:17" ht="14.4" customHeight="1" x14ac:dyDescent="0.3">
      <c r="A807" s="831" t="s">
        <v>4808</v>
      </c>
      <c r="B807" s="832" t="s">
        <v>3736</v>
      </c>
      <c r="C807" s="832" t="s">
        <v>3753</v>
      </c>
      <c r="D807" s="832" t="s">
        <v>3787</v>
      </c>
      <c r="E807" s="832" t="s">
        <v>3788</v>
      </c>
      <c r="F807" s="849">
        <v>2</v>
      </c>
      <c r="G807" s="849">
        <v>502</v>
      </c>
      <c r="H807" s="849">
        <v>2</v>
      </c>
      <c r="I807" s="849">
        <v>251</v>
      </c>
      <c r="J807" s="849">
        <v>1</v>
      </c>
      <c r="K807" s="849">
        <v>251</v>
      </c>
      <c r="L807" s="849">
        <v>1</v>
      </c>
      <c r="M807" s="849">
        <v>251</v>
      </c>
      <c r="N807" s="849">
        <v>1</v>
      </c>
      <c r="O807" s="849">
        <v>252</v>
      </c>
      <c r="P807" s="837">
        <v>1.0039840637450199</v>
      </c>
      <c r="Q807" s="850">
        <v>252</v>
      </c>
    </row>
    <row r="808" spans="1:17" ht="14.4" customHeight="1" x14ac:dyDescent="0.3">
      <c r="A808" s="831" t="s">
        <v>4808</v>
      </c>
      <c r="B808" s="832" t="s">
        <v>3736</v>
      </c>
      <c r="C808" s="832" t="s">
        <v>3753</v>
      </c>
      <c r="D808" s="832" t="s">
        <v>3787</v>
      </c>
      <c r="E808" s="832" t="s">
        <v>3789</v>
      </c>
      <c r="F808" s="849">
        <v>4</v>
      </c>
      <c r="G808" s="849">
        <v>1004</v>
      </c>
      <c r="H808" s="849">
        <v>1.3333333333333333</v>
      </c>
      <c r="I808" s="849">
        <v>251</v>
      </c>
      <c r="J808" s="849">
        <v>3</v>
      </c>
      <c r="K808" s="849">
        <v>753</v>
      </c>
      <c r="L808" s="849">
        <v>1</v>
      </c>
      <c r="M808" s="849">
        <v>251</v>
      </c>
      <c r="N808" s="849">
        <v>6</v>
      </c>
      <c r="O808" s="849">
        <v>1512</v>
      </c>
      <c r="P808" s="837">
        <v>2.0079681274900398</v>
      </c>
      <c r="Q808" s="850">
        <v>252</v>
      </c>
    </row>
    <row r="809" spans="1:17" ht="14.4" customHeight="1" x14ac:dyDescent="0.3">
      <c r="A809" s="831" t="s">
        <v>4808</v>
      </c>
      <c r="B809" s="832" t="s">
        <v>3736</v>
      </c>
      <c r="C809" s="832" t="s">
        <v>3753</v>
      </c>
      <c r="D809" s="832" t="s">
        <v>3790</v>
      </c>
      <c r="E809" s="832" t="s">
        <v>3791</v>
      </c>
      <c r="F809" s="849">
        <v>8</v>
      </c>
      <c r="G809" s="849">
        <v>1008</v>
      </c>
      <c r="H809" s="849"/>
      <c r="I809" s="849">
        <v>126</v>
      </c>
      <c r="J809" s="849"/>
      <c r="K809" s="849"/>
      <c r="L809" s="849"/>
      <c r="M809" s="849"/>
      <c r="N809" s="849">
        <v>5</v>
      </c>
      <c r="O809" s="849">
        <v>635</v>
      </c>
      <c r="P809" s="837"/>
      <c r="Q809" s="850">
        <v>127</v>
      </c>
    </row>
    <row r="810" spans="1:17" ht="14.4" customHeight="1" x14ac:dyDescent="0.3">
      <c r="A810" s="831" t="s">
        <v>4808</v>
      </c>
      <c r="B810" s="832" t="s">
        <v>3736</v>
      </c>
      <c r="C810" s="832" t="s">
        <v>3753</v>
      </c>
      <c r="D810" s="832" t="s">
        <v>3790</v>
      </c>
      <c r="E810" s="832" t="s">
        <v>3792</v>
      </c>
      <c r="F810" s="849">
        <v>2</v>
      </c>
      <c r="G810" s="849">
        <v>252</v>
      </c>
      <c r="H810" s="849">
        <v>2</v>
      </c>
      <c r="I810" s="849">
        <v>126</v>
      </c>
      <c r="J810" s="849">
        <v>1</v>
      </c>
      <c r="K810" s="849">
        <v>126</v>
      </c>
      <c r="L810" s="849">
        <v>1</v>
      </c>
      <c r="M810" s="849">
        <v>126</v>
      </c>
      <c r="N810" s="849">
        <v>2</v>
      </c>
      <c r="O810" s="849">
        <v>254</v>
      </c>
      <c r="P810" s="837">
        <v>2.0158730158730158</v>
      </c>
      <c r="Q810" s="850">
        <v>127</v>
      </c>
    </row>
    <row r="811" spans="1:17" ht="14.4" customHeight="1" x14ac:dyDescent="0.3">
      <c r="A811" s="831" t="s">
        <v>4809</v>
      </c>
      <c r="B811" s="832" t="s">
        <v>3736</v>
      </c>
      <c r="C811" s="832" t="s">
        <v>3749</v>
      </c>
      <c r="D811" s="832" t="s">
        <v>3882</v>
      </c>
      <c r="E811" s="832" t="s">
        <v>3883</v>
      </c>
      <c r="F811" s="849">
        <v>2</v>
      </c>
      <c r="G811" s="849">
        <v>7428.44</v>
      </c>
      <c r="H811" s="849"/>
      <c r="I811" s="849">
        <v>3714.22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4809</v>
      </c>
      <c r="B812" s="832" t="s">
        <v>3736</v>
      </c>
      <c r="C812" s="832" t="s">
        <v>3753</v>
      </c>
      <c r="D812" s="832" t="s">
        <v>3772</v>
      </c>
      <c r="E812" s="832" t="s">
        <v>3773</v>
      </c>
      <c r="F812" s="849">
        <v>1</v>
      </c>
      <c r="G812" s="849">
        <v>88</v>
      </c>
      <c r="H812" s="849"/>
      <c r="I812" s="849">
        <v>88</v>
      </c>
      <c r="J812" s="849"/>
      <c r="K812" s="849"/>
      <c r="L812" s="849"/>
      <c r="M812" s="849"/>
      <c r="N812" s="849"/>
      <c r="O812" s="849"/>
      <c r="P812" s="837"/>
      <c r="Q812" s="850"/>
    </row>
    <row r="813" spans="1:17" ht="14.4" customHeight="1" x14ac:dyDescent="0.3">
      <c r="A813" s="831" t="s">
        <v>4809</v>
      </c>
      <c r="B813" s="832" t="s">
        <v>3736</v>
      </c>
      <c r="C813" s="832" t="s">
        <v>3753</v>
      </c>
      <c r="D813" s="832" t="s">
        <v>3772</v>
      </c>
      <c r="E813" s="832" t="s">
        <v>3774</v>
      </c>
      <c r="F813" s="849">
        <v>1</v>
      </c>
      <c r="G813" s="849">
        <v>88</v>
      </c>
      <c r="H813" s="849"/>
      <c r="I813" s="849">
        <v>88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4809</v>
      </c>
      <c r="B814" s="832" t="s">
        <v>3736</v>
      </c>
      <c r="C814" s="832" t="s">
        <v>3753</v>
      </c>
      <c r="D814" s="832" t="s">
        <v>3775</v>
      </c>
      <c r="E814" s="832" t="s">
        <v>3776</v>
      </c>
      <c r="F814" s="849">
        <v>2</v>
      </c>
      <c r="G814" s="849">
        <v>1260</v>
      </c>
      <c r="H814" s="849"/>
      <c r="I814" s="849">
        <v>630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" customHeight="1" x14ac:dyDescent="0.3">
      <c r="A815" s="831" t="s">
        <v>4809</v>
      </c>
      <c r="B815" s="832" t="s">
        <v>3736</v>
      </c>
      <c r="C815" s="832" t="s">
        <v>3753</v>
      </c>
      <c r="D815" s="832" t="s">
        <v>3775</v>
      </c>
      <c r="E815" s="832" t="s">
        <v>3777</v>
      </c>
      <c r="F815" s="849">
        <v>1</v>
      </c>
      <c r="G815" s="849">
        <v>630</v>
      </c>
      <c r="H815" s="849"/>
      <c r="I815" s="849">
        <v>630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4809</v>
      </c>
      <c r="B816" s="832" t="s">
        <v>3736</v>
      </c>
      <c r="C816" s="832" t="s">
        <v>3753</v>
      </c>
      <c r="D816" s="832" t="s">
        <v>3778</v>
      </c>
      <c r="E816" s="832" t="s">
        <v>3779</v>
      </c>
      <c r="F816" s="849">
        <v>1</v>
      </c>
      <c r="G816" s="849">
        <v>392</v>
      </c>
      <c r="H816" s="849"/>
      <c r="I816" s="849">
        <v>392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4809</v>
      </c>
      <c r="B817" s="832" t="s">
        <v>3736</v>
      </c>
      <c r="C817" s="832" t="s">
        <v>3753</v>
      </c>
      <c r="D817" s="832" t="s">
        <v>3778</v>
      </c>
      <c r="E817" s="832" t="s">
        <v>3780</v>
      </c>
      <c r="F817" s="849">
        <v>1</v>
      </c>
      <c r="G817" s="849">
        <v>392</v>
      </c>
      <c r="H817" s="849"/>
      <c r="I817" s="849">
        <v>392</v>
      </c>
      <c r="J817" s="849"/>
      <c r="K817" s="849"/>
      <c r="L817" s="849"/>
      <c r="M817" s="849"/>
      <c r="N817" s="849"/>
      <c r="O817" s="849"/>
      <c r="P817" s="837"/>
      <c r="Q817" s="850"/>
    </row>
    <row r="818" spans="1:17" ht="14.4" customHeight="1" x14ac:dyDescent="0.3">
      <c r="A818" s="831" t="s">
        <v>4809</v>
      </c>
      <c r="B818" s="832" t="s">
        <v>3736</v>
      </c>
      <c r="C818" s="832" t="s">
        <v>3753</v>
      </c>
      <c r="D818" s="832" t="s">
        <v>3781</v>
      </c>
      <c r="E818" s="832" t="s">
        <v>3782</v>
      </c>
      <c r="F818" s="849">
        <v>2</v>
      </c>
      <c r="G818" s="849">
        <v>78</v>
      </c>
      <c r="H818" s="849"/>
      <c r="I818" s="849">
        <v>39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4809</v>
      </c>
      <c r="B819" s="832" t="s">
        <v>3736</v>
      </c>
      <c r="C819" s="832" t="s">
        <v>3753</v>
      </c>
      <c r="D819" s="832" t="s">
        <v>3781</v>
      </c>
      <c r="E819" s="832" t="s">
        <v>3783</v>
      </c>
      <c r="F819" s="849">
        <v>1</v>
      </c>
      <c r="G819" s="849">
        <v>39</v>
      </c>
      <c r="H819" s="849"/>
      <c r="I819" s="849">
        <v>39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4809</v>
      </c>
      <c r="B820" s="832" t="s">
        <v>3736</v>
      </c>
      <c r="C820" s="832" t="s">
        <v>3753</v>
      </c>
      <c r="D820" s="832" t="s">
        <v>3892</v>
      </c>
      <c r="E820" s="832" t="s">
        <v>4805</v>
      </c>
      <c r="F820" s="849">
        <v>1</v>
      </c>
      <c r="G820" s="849">
        <v>719</v>
      </c>
      <c r="H820" s="849"/>
      <c r="I820" s="849">
        <v>719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4809</v>
      </c>
      <c r="B821" s="832" t="s">
        <v>3736</v>
      </c>
      <c r="C821" s="832" t="s">
        <v>3753</v>
      </c>
      <c r="D821" s="832" t="s">
        <v>3892</v>
      </c>
      <c r="E821" s="832" t="s">
        <v>3893</v>
      </c>
      <c r="F821" s="849">
        <v>1</v>
      </c>
      <c r="G821" s="849">
        <v>719</v>
      </c>
      <c r="H821" s="849"/>
      <c r="I821" s="849">
        <v>719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4809</v>
      </c>
      <c r="B822" s="832" t="s">
        <v>3736</v>
      </c>
      <c r="C822" s="832" t="s">
        <v>3753</v>
      </c>
      <c r="D822" s="832" t="s">
        <v>3787</v>
      </c>
      <c r="E822" s="832" t="s">
        <v>3788</v>
      </c>
      <c r="F822" s="849">
        <v>2</v>
      </c>
      <c r="G822" s="849">
        <v>502</v>
      </c>
      <c r="H822" s="849"/>
      <c r="I822" s="849">
        <v>251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4809</v>
      </c>
      <c r="B823" s="832" t="s">
        <v>3736</v>
      </c>
      <c r="C823" s="832" t="s">
        <v>3753</v>
      </c>
      <c r="D823" s="832" t="s">
        <v>3787</v>
      </c>
      <c r="E823" s="832" t="s">
        <v>3789</v>
      </c>
      <c r="F823" s="849">
        <v>1</v>
      </c>
      <c r="G823" s="849">
        <v>251</v>
      </c>
      <c r="H823" s="849"/>
      <c r="I823" s="849">
        <v>251</v>
      </c>
      <c r="J823" s="849"/>
      <c r="K823" s="849"/>
      <c r="L823" s="849"/>
      <c r="M823" s="849"/>
      <c r="N823" s="849">
        <v>1</v>
      </c>
      <c r="O823" s="849">
        <v>252</v>
      </c>
      <c r="P823" s="837"/>
      <c r="Q823" s="850">
        <v>252</v>
      </c>
    </row>
    <row r="824" spans="1:17" ht="14.4" customHeight="1" x14ac:dyDescent="0.3">
      <c r="A824" s="831" t="s">
        <v>4809</v>
      </c>
      <c r="B824" s="832" t="s">
        <v>3736</v>
      </c>
      <c r="C824" s="832" t="s">
        <v>3753</v>
      </c>
      <c r="D824" s="832" t="s">
        <v>3790</v>
      </c>
      <c r="E824" s="832" t="s">
        <v>3792</v>
      </c>
      <c r="F824" s="849">
        <v>1</v>
      </c>
      <c r="G824" s="849">
        <v>126</v>
      </c>
      <c r="H824" s="849">
        <v>1</v>
      </c>
      <c r="I824" s="849">
        <v>126</v>
      </c>
      <c r="J824" s="849">
        <v>1</v>
      </c>
      <c r="K824" s="849">
        <v>126</v>
      </c>
      <c r="L824" s="849">
        <v>1</v>
      </c>
      <c r="M824" s="849">
        <v>126</v>
      </c>
      <c r="N824" s="849"/>
      <c r="O824" s="849"/>
      <c r="P824" s="837"/>
      <c r="Q824" s="850"/>
    </row>
    <row r="825" spans="1:17" ht="14.4" customHeight="1" x14ac:dyDescent="0.3">
      <c r="A825" s="831" t="s">
        <v>4809</v>
      </c>
      <c r="B825" s="832" t="s">
        <v>3736</v>
      </c>
      <c r="C825" s="832" t="s">
        <v>3753</v>
      </c>
      <c r="D825" s="832" t="s">
        <v>3820</v>
      </c>
      <c r="E825" s="832" t="s">
        <v>3821</v>
      </c>
      <c r="F825" s="849">
        <v>1</v>
      </c>
      <c r="G825" s="849">
        <v>86</v>
      </c>
      <c r="H825" s="849"/>
      <c r="I825" s="849">
        <v>86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" customHeight="1" x14ac:dyDescent="0.3">
      <c r="A826" s="831" t="s">
        <v>4810</v>
      </c>
      <c r="B826" s="832" t="s">
        <v>3736</v>
      </c>
      <c r="C826" s="832" t="s">
        <v>3753</v>
      </c>
      <c r="D826" s="832" t="s">
        <v>3787</v>
      </c>
      <c r="E826" s="832" t="s">
        <v>3789</v>
      </c>
      <c r="F826" s="849">
        <v>1</v>
      </c>
      <c r="G826" s="849">
        <v>251</v>
      </c>
      <c r="H826" s="849">
        <v>1</v>
      </c>
      <c r="I826" s="849">
        <v>251</v>
      </c>
      <c r="J826" s="849">
        <v>1</v>
      </c>
      <c r="K826" s="849">
        <v>251</v>
      </c>
      <c r="L826" s="849">
        <v>1</v>
      </c>
      <c r="M826" s="849">
        <v>251</v>
      </c>
      <c r="N826" s="849"/>
      <c r="O826" s="849"/>
      <c r="P826" s="837"/>
      <c r="Q826" s="850"/>
    </row>
    <row r="827" spans="1:17" ht="14.4" customHeight="1" x14ac:dyDescent="0.3">
      <c r="A827" s="831" t="s">
        <v>4810</v>
      </c>
      <c r="B827" s="832" t="s">
        <v>3736</v>
      </c>
      <c r="C827" s="832" t="s">
        <v>3753</v>
      </c>
      <c r="D827" s="832" t="s">
        <v>3790</v>
      </c>
      <c r="E827" s="832" t="s">
        <v>3792</v>
      </c>
      <c r="F827" s="849">
        <v>1</v>
      </c>
      <c r="G827" s="849">
        <v>126</v>
      </c>
      <c r="H827" s="849">
        <v>1</v>
      </c>
      <c r="I827" s="849">
        <v>126</v>
      </c>
      <c r="J827" s="849">
        <v>1</v>
      </c>
      <c r="K827" s="849">
        <v>126</v>
      </c>
      <c r="L827" s="849">
        <v>1</v>
      </c>
      <c r="M827" s="849">
        <v>126</v>
      </c>
      <c r="N827" s="849">
        <v>2</v>
      </c>
      <c r="O827" s="849">
        <v>254</v>
      </c>
      <c r="P827" s="837">
        <v>2.0158730158730158</v>
      </c>
      <c r="Q827" s="850">
        <v>127</v>
      </c>
    </row>
    <row r="828" spans="1:17" ht="14.4" customHeight="1" x14ac:dyDescent="0.3">
      <c r="A828" s="831" t="s">
        <v>4810</v>
      </c>
      <c r="B828" s="832" t="s">
        <v>3736</v>
      </c>
      <c r="C828" s="832" t="s">
        <v>3753</v>
      </c>
      <c r="D828" s="832" t="s">
        <v>3793</v>
      </c>
      <c r="E828" s="832" t="s">
        <v>3795</v>
      </c>
      <c r="F828" s="849">
        <v>1</v>
      </c>
      <c r="G828" s="849">
        <v>717</v>
      </c>
      <c r="H828" s="849"/>
      <c r="I828" s="849">
        <v>717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4810</v>
      </c>
      <c r="B829" s="832" t="s">
        <v>3736</v>
      </c>
      <c r="C829" s="832" t="s">
        <v>3753</v>
      </c>
      <c r="D829" s="832" t="s">
        <v>3820</v>
      </c>
      <c r="E829" s="832" t="s">
        <v>3822</v>
      </c>
      <c r="F829" s="849"/>
      <c r="G829" s="849"/>
      <c r="H829" s="849"/>
      <c r="I829" s="849"/>
      <c r="J829" s="849"/>
      <c r="K829" s="849"/>
      <c r="L829" s="849"/>
      <c r="M829" s="849"/>
      <c r="N829" s="849">
        <v>1</v>
      </c>
      <c r="O829" s="849">
        <v>86</v>
      </c>
      <c r="P829" s="837"/>
      <c r="Q829" s="850">
        <v>86</v>
      </c>
    </row>
    <row r="830" spans="1:17" ht="14.4" customHeight="1" x14ac:dyDescent="0.3">
      <c r="A830" s="831" t="s">
        <v>4810</v>
      </c>
      <c r="B830" s="832" t="s">
        <v>3736</v>
      </c>
      <c r="C830" s="832" t="s">
        <v>3753</v>
      </c>
      <c r="D830" s="832" t="s">
        <v>3844</v>
      </c>
      <c r="E830" s="832" t="s">
        <v>3846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116</v>
      </c>
      <c r="P830" s="837"/>
      <c r="Q830" s="850">
        <v>116</v>
      </c>
    </row>
    <row r="831" spans="1:17" ht="14.4" customHeight="1" x14ac:dyDescent="0.3">
      <c r="A831" s="831" t="s">
        <v>4810</v>
      </c>
      <c r="B831" s="832" t="s">
        <v>3736</v>
      </c>
      <c r="C831" s="832" t="s">
        <v>3753</v>
      </c>
      <c r="D831" s="832" t="s">
        <v>3866</v>
      </c>
      <c r="E831" s="832" t="s">
        <v>3868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181</v>
      </c>
      <c r="P831" s="837"/>
      <c r="Q831" s="850">
        <v>181</v>
      </c>
    </row>
    <row r="832" spans="1:17" ht="14.4" customHeight="1" x14ac:dyDescent="0.3">
      <c r="A832" s="831" t="s">
        <v>4811</v>
      </c>
      <c r="B832" s="832" t="s">
        <v>3736</v>
      </c>
      <c r="C832" s="832" t="s">
        <v>3753</v>
      </c>
      <c r="D832" s="832" t="s">
        <v>3762</v>
      </c>
      <c r="E832" s="832" t="s">
        <v>3763</v>
      </c>
      <c r="F832" s="849"/>
      <c r="G832" s="849"/>
      <c r="H832" s="849"/>
      <c r="I832" s="849"/>
      <c r="J832" s="849">
        <v>1</v>
      </c>
      <c r="K832" s="849">
        <v>37</v>
      </c>
      <c r="L832" s="849">
        <v>1</v>
      </c>
      <c r="M832" s="849">
        <v>37</v>
      </c>
      <c r="N832" s="849"/>
      <c r="O832" s="849"/>
      <c r="P832" s="837"/>
      <c r="Q832" s="850"/>
    </row>
    <row r="833" spans="1:17" ht="14.4" customHeight="1" x14ac:dyDescent="0.3">
      <c r="A833" s="831" t="s">
        <v>4811</v>
      </c>
      <c r="B833" s="832" t="s">
        <v>3736</v>
      </c>
      <c r="C833" s="832" t="s">
        <v>3753</v>
      </c>
      <c r="D833" s="832" t="s">
        <v>3762</v>
      </c>
      <c r="E833" s="832" t="s">
        <v>3764</v>
      </c>
      <c r="F833" s="849">
        <v>1</v>
      </c>
      <c r="G833" s="849">
        <v>37</v>
      </c>
      <c r="H833" s="849"/>
      <c r="I833" s="849">
        <v>37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4811</v>
      </c>
      <c r="B834" s="832" t="s">
        <v>3736</v>
      </c>
      <c r="C834" s="832" t="s">
        <v>3753</v>
      </c>
      <c r="D834" s="832" t="s">
        <v>3775</v>
      </c>
      <c r="E834" s="832" t="s">
        <v>3777</v>
      </c>
      <c r="F834" s="849"/>
      <c r="G834" s="849"/>
      <c r="H834" s="849"/>
      <c r="I834" s="849"/>
      <c r="J834" s="849"/>
      <c r="K834" s="849"/>
      <c r="L834" s="849"/>
      <c r="M834" s="849"/>
      <c r="N834" s="849">
        <v>1</v>
      </c>
      <c r="O834" s="849">
        <v>631</v>
      </c>
      <c r="P834" s="837"/>
      <c r="Q834" s="850">
        <v>631</v>
      </c>
    </row>
    <row r="835" spans="1:17" ht="14.4" customHeight="1" x14ac:dyDescent="0.3">
      <c r="A835" s="831" t="s">
        <v>4811</v>
      </c>
      <c r="B835" s="832" t="s">
        <v>3736</v>
      </c>
      <c r="C835" s="832" t="s">
        <v>3753</v>
      </c>
      <c r="D835" s="832" t="s">
        <v>3778</v>
      </c>
      <c r="E835" s="832" t="s">
        <v>3780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393</v>
      </c>
      <c r="P835" s="837"/>
      <c r="Q835" s="850">
        <v>393</v>
      </c>
    </row>
    <row r="836" spans="1:17" ht="14.4" customHeight="1" x14ac:dyDescent="0.3">
      <c r="A836" s="831" t="s">
        <v>4811</v>
      </c>
      <c r="B836" s="832" t="s">
        <v>3736</v>
      </c>
      <c r="C836" s="832" t="s">
        <v>3753</v>
      </c>
      <c r="D836" s="832" t="s">
        <v>3781</v>
      </c>
      <c r="E836" s="832" t="s">
        <v>3783</v>
      </c>
      <c r="F836" s="849"/>
      <c r="G836" s="849"/>
      <c r="H836" s="849"/>
      <c r="I836" s="849"/>
      <c r="J836" s="849"/>
      <c r="K836" s="849"/>
      <c r="L836" s="849"/>
      <c r="M836" s="849"/>
      <c r="N836" s="849">
        <v>1</v>
      </c>
      <c r="O836" s="849">
        <v>39</v>
      </c>
      <c r="P836" s="837"/>
      <c r="Q836" s="850">
        <v>39</v>
      </c>
    </row>
    <row r="837" spans="1:17" ht="14.4" customHeight="1" x14ac:dyDescent="0.3">
      <c r="A837" s="831" t="s">
        <v>4811</v>
      </c>
      <c r="B837" s="832" t="s">
        <v>3736</v>
      </c>
      <c r="C837" s="832" t="s">
        <v>3753</v>
      </c>
      <c r="D837" s="832" t="s">
        <v>3787</v>
      </c>
      <c r="E837" s="832" t="s">
        <v>3788</v>
      </c>
      <c r="F837" s="849">
        <v>1</v>
      </c>
      <c r="G837" s="849">
        <v>251</v>
      </c>
      <c r="H837" s="849"/>
      <c r="I837" s="849">
        <v>251</v>
      </c>
      <c r="J837" s="849"/>
      <c r="K837" s="849"/>
      <c r="L837" s="849"/>
      <c r="M837" s="849"/>
      <c r="N837" s="849">
        <v>2</v>
      </c>
      <c r="O837" s="849">
        <v>504</v>
      </c>
      <c r="P837" s="837"/>
      <c r="Q837" s="850">
        <v>252</v>
      </c>
    </row>
    <row r="838" spans="1:17" ht="14.4" customHeight="1" x14ac:dyDescent="0.3">
      <c r="A838" s="831" t="s">
        <v>4811</v>
      </c>
      <c r="B838" s="832" t="s">
        <v>3736</v>
      </c>
      <c r="C838" s="832" t="s">
        <v>3753</v>
      </c>
      <c r="D838" s="832" t="s">
        <v>3787</v>
      </c>
      <c r="E838" s="832" t="s">
        <v>3789</v>
      </c>
      <c r="F838" s="849">
        <v>2</v>
      </c>
      <c r="G838" s="849">
        <v>502</v>
      </c>
      <c r="H838" s="849"/>
      <c r="I838" s="849">
        <v>251</v>
      </c>
      <c r="J838" s="849"/>
      <c r="K838" s="849"/>
      <c r="L838" s="849"/>
      <c r="M838" s="849"/>
      <c r="N838" s="849">
        <v>1</v>
      </c>
      <c r="O838" s="849">
        <v>252</v>
      </c>
      <c r="P838" s="837"/>
      <c r="Q838" s="850">
        <v>252</v>
      </c>
    </row>
    <row r="839" spans="1:17" ht="14.4" customHeight="1" x14ac:dyDescent="0.3">
      <c r="A839" s="831" t="s">
        <v>4811</v>
      </c>
      <c r="B839" s="832" t="s">
        <v>3736</v>
      </c>
      <c r="C839" s="832" t="s">
        <v>3753</v>
      </c>
      <c r="D839" s="832" t="s">
        <v>3790</v>
      </c>
      <c r="E839" s="832" t="s">
        <v>3791</v>
      </c>
      <c r="F839" s="849">
        <v>1</v>
      </c>
      <c r="G839" s="849">
        <v>126</v>
      </c>
      <c r="H839" s="849"/>
      <c r="I839" s="849">
        <v>126</v>
      </c>
      <c r="J839" s="849"/>
      <c r="K839" s="849"/>
      <c r="L839" s="849"/>
      <c r="M839" s="849"/>
      <c r="N839" s="849">
        <v>2</v>
      </c>
      <c r="O839" s="849">
        <v>254</v>
      </c>
      <c r="P839" s="837"/>
      <c r="Q839" s="850">
        <v>127</v>
      </c>
    </row>
    <row r="840" spans="1:17" ht="14.4" customHeight="1" x14ac:dyDescent="0.3">
      <c r="A840" s="831" t="s">
        <v>4811</v>
      </c>
      <c r="B840" s="832" t="s">
        <v>3736</v>
      </c>
      <c r="C840" s="832" t="s">
        <v>3753</v>
      </c>
      <c r="D840" s="832" t="s">
        <v>3790</v>
      </c>
      <c r="E840" s="832" t="s">
        <v>3792</v>
      </c>
      <c r="F840" s="849">
        <v>2</v>
      </c>
      <c r="G840" s="849">
        <v>252</v>
      </c>
      <c r="H840" s="849">
        <v>1</v>
      </c>
      <c r="I840" s="849">
        <v>126</v>
      </c>
      <c r="J840" s="849">
        <v>2</v>
      </c>
      <c r="K840" s="849">
        <v>252</v>
      </c>
      <c r="L840" s="849">
        <v>1</v>
      </c>
      <c r="M840" s="849">
        <v>126</v>
      </c>
      <c r="N840" s="849">
        <v>5</v>
      </c>
      <c r="O840" s="849">
        <v>635</v>
      </c>
      <c r="P840" s="837">
        <v>2.5198412698412698</v>
      </c>
      <c r="Q840" s="850">
        <v>127</v>
      </c>
    </row>
    <row r="841" spans="1:17" ht="14.4" customHeight="1" x14ac:dyDescent="0.3">
      <c r="A841" s="831" t="s">
        <v>4811</v>
      </c>
      <c r="B841" s="832" t="s">
        <v>3736</v>
      </c>
      <c r="C841" s="832" t="s">
        <v>3753</v>
      </c>
      <c r="D841" s="832" t="s">
        <v>3802</v>
      </c>
      <c r="E841" s="832" t="s">
        <v>3804</v>
      </c>
      <c r="F841" s="849"/>
      <c r="G841" s="849"/>
      <c r="H841" s="849"/>
      <c r="I841" s="849"/>
      <c r="J841" s="849">
        <v>1</v>
      </c>
      <c r="K841" s="849">
        <v>679</v>
      </c>
      <c r="L841" s="849">
        <v>1</v>
      </c>
      <c r="M841" s="849">
        <v>679</v>
      </c>
      <c r="N841" s="849"/>
      <c r="O841" s="849"/>
      <c r="P841" s="837"/>
      <c r="Q841" s="850"/>
    </row>
    <row r="842" spans="1:17" ht="14.4" customHeight="1" x14ac:dyDescent="0.3">
      <c r="A842" s="831" t="s">
        <v>4811</v>
      </c>
      <c r="B842" s="832" t="s">
        <v>3736</v>
      </c>
      <c r="C842" s="832" t="s">
        <v>3753</v>
      </c>
      <c r="D842" s="832" t="s">
        <v>3820</v>
      </c>
      <c r="E842" s="832" t="s">
        <v>3822</v>
      </c>
      <c r="F842" s="849"/>
      <c r="G842" s="849"/>
      <c r="H842" s="849"/>
      <c r="I842" s="849"/>
      <c r="J842" s="849">
        <v>1</v>
      </c>
      <c r="K842" s="849">
        <v>86</v>
      </c>
      <c r="L842" s="849">
        <v>1</v>
      </c>
      <c r="M842" s="849">
        <v>86</v>
      </c>
      <c r="N842" s="849"/>
      <c r="O842" s="849"/>
      <c r="P842" s="837"/>
      <c r="Q842" s="850"/>
    </row>
    <row r="843" spans="1:17" ht="14.4" customHeight="1" x14ac:dyDescent="0.3">
      <c r="A843" s="831" t="s">
        <v>4812</v>
      </c>
      <c r="B843" s="832" t="s">
        <v>3736</v>
      </c>
      <c r="C843" s="832" t="s">
        <v>3753</v>
      </c>
      <c r="D843" s="832" t="s">
        <v>3762</v>
      </c>
      <c r="E843" s="832" t="s">
        <v>3763</v>
      </c>
      <c r="F843" s="849">
        <v>1</v>
      </c>
      <c r="G843" s="849">
        <v>37</v>
      </c>
      <c r="H843" s="849"/>
      <c r="I843" s="849">
        <v>37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" customHeight="1" x14ac:dyDescent="0.3">
      <c r="A844" s="831" t="s">
        <v>4812</v>
      </c>
      <c r="B844" s="832" t="s">
        <v>3736</v>
      </c>
      <c r="C844" s="832" t="s">
        <v>3753</v>
      </c>
      <c r="D844" s="832" t="s">
        <v>3762</v>
      </c>
      <c r="E844" s="832" t="s">
        <v>3764</v>
      </c>
      <c r="F844" s="849">
        <v>10</v>
      </c>
      <c r="G844" s="849">
        <v>370</v>
      </c>
      <c r="H844" s="849">
        <v>5</v>
      </c>
      <c r="I844" s="849">
        <v>37</v>
      </c>
      <c r="J844" s="849">
        <v>2</v>
      </c>
      <c r="K844" s="849">
        <v>74</v>
      </c>
      <c r="L844" s="849">
        <v>1</v>
      </c>
      <c r="M844" s="849">
        <v>37</v>
      </c>
      <c r="N844" s="849"/>
      <c r="O844" s="849"/>
      <c r="P844" s="837"/>
      <c r="Q844" s="850"/>
    </row>
    <row r="845" spans="1:17" ht="14.4" customHeight="1" x14ac:dyDescent="0.3">
      <c r="A845" s="831" t="s">
        <v>4812</v>
      </c>
      <c r="B845" s="832" t="s">
        <v>3736</v>
      </c>
      <c r="C845" s="832" t="s">
        <v>3753</v>
      </c>
      <c r="D845" s="832" t="s">
        <v>3787</v>
      </c>
      <c r="E845" s="832" t="s">
        <v>3788</v>
      </c>
      <c r="F845" s="849">
        <v>4</v>
      </c>
      <c r="G845" s="849">
        <v>1004</v>
      </c>
      <c r="H845" s="849"/>
      <c r="I845" s="849">
        <v>251</v>
      </c>
      <c r="J845" s="849"/>
      <c r="K845" s="849"/>
      <c r="L845" s="849"/>
      <c r="M845" s="849"/>
      <c r="N845" s="849">
        <v>2</v>
      </c>
      <c r="O845" s="849">
        <v>504</v>
      </c>
      <c r="P845" s="837"/>
      <c r="Q845" s="850">
        <v>252</v>
      </c>
    </row>
    <row r="846" spans="1:17" ht="14.4" customHeight="1" x14ac:dyDescent="0.3">
      <c r="A846" s="831" t="s">
        <v>4812</v>
      </c>
      <c r="B846" s="832" t="s">
        <v>3736</v>
      </c>
      <c r="C846" s="832" t="s">
        <v>3753</v>
      </c>
      <c r="D846" s="832" t="s">
        <v>3790</v>
      </c>
      <c r="E846" s="832" t="s">
        <v>3792</v>
      </c>
      <c r="F846" s="849">
        <v>1</v>
      </c>
      <c r="G846" s="849">
        <v>126</v>
      </c>
      <c r="H846" s="849"/>
      <c r="I846" s="849">
        <v>126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" customHeight="1" x14ac:dyDescent="0.3">
      <c r="A847" s="831" t="s">
        <v>4813</v>
      </c>
      <c r="B847" s="832" t="s">
        <v>3736</v>
      </c>
      <c r="C847" s="832" t="s">
        <v>3753</v>
      </c>
      <c r="D847" s="832" t="s">
        <v>3762</v>
      </c>
      <c r="E847" s="832" t="s">
        <v>3764</v>
      </c>
      <c r="F847" s="849"/>
      <c r="G847" s="849"/>
      <c r="H847" s="849"/>
      <c r="I847" s="849"/>
      <c r="J847" s="849">
        <v>1</v>
      </c>
      <c r="K847" s="849">
        <v>37</v>
      </c>
      <c r="L847" s="849">
        <v>1</v>
      </c>
      <c r="M847" s="849">
        <v>37</v>
      </c>
      <c r="N847" s="849"/>
      <c r="O847" s="849"/>
      <c r="P847" s="837"/>
      <c r="Q847" s="850"/>
    </row>
    <row r="848" spans="1:17" ht="14.4" customHeight="1" x14ac:dyDescent="0.3">
      <c r="A848" s="831" t="s">
        <v>4813</v>
      </c>
      <c r="B848" s="832" t="s">
        <v>3736</v>
      </c>
      <c r="C848" s="832" t="s">
        <v>3753</v>
      </c>
      <c r="D848" s="832" t="s">
        <v>3787</v>
      </c>
      <c r="E848" s="832" t="s">
        <v>3788</v>
      </c>
      <c r="F848" s="849"/>
      <c r="G848" s="849"/>
      <c r="H848" s="849"/>
      <c r="I848" s="849"/>
      <c r="J848" s="849">
        <v>4</v>
      </c>
      <c r="K848" s="849">
        <v>1004</v>
      </c>
      <c r="L848" s="849">
        <v>1</v>
      </c>
      <c r="M848" s="849">
        <v>251</v>
      </c>
      <c r="N848" s="849">
        <v>1</v>
      </c>
      <c r="O848" s="849">
        <v>252</v>
      </c>
      <c r="P848" s="837">
        <v>0.25099601593625498</v>
      </c>
      <c r="Q848" s="850">
        <v>252</v>
      </c>
    </row>
    <row r="849" spans="1:17" ht="14.4" customHeight="1" x14ac:dyDescent="0.3">
      <c r="A849" s="831" t="s">
        <v>4813</v>
      </c>
      <c r="B849" s="832" t="s">
        <v>3736</v>
      </c>
      <c r="C849" s="832" t="s">
        <v>3753</v>
      </c>
      <c r="D849" s="832" t="s">
        <v>3787</v>
      </c>
      <c r="E849" s="832" t="s">
        <v>3789</v>
      </c>
      <c r="F849" s="849">
        <v>2</v>
      </c>
      <c r="G849" s="849">
        <v>502</v>
      </c>
      <c r="H849" s="849">
        <v>2</v>
      </c>
      <c r="I849" s="849">
        <v>251</v>
      </c>
      <c r="J849" s="849">
        <v>1</v>
      </c>
      <c r="K849" s="849">
        <v>251</v>
      </c>
      <c r="L849" s="849">
        <v>1</v>
      </c>
      <c r="M849" s="849">
        <v>251</v>
      </c>
      <c r="N849" s="849"/>
      <c r="O849" s="849"/>
      <c r="P849" s="837"/>
      <c r="Q849" s="850"/>
    </row>
    <row r="850" spans="1:17" ht="14.4" customHeight="1" x14ac:dyDescent="0.3">
      <c r="A850" s="831" t="s">
        <v>4813</v>
      </c>
      <c r="B850" s="832" t="s">
        <v>3736</v>
      </c>
      <c r="C850" s="832" t="s">
        <v>3753</v>
      </c>
      <c r="D850" s="832" t="s">
        <v>3790</v>
      </c>
      <c r="E850" s="832" t="s">
        <v>3791</v>
      </c>
      <c r="F850" s="849">
        <v>7</v>
      </c>
      <c r="G850" s="849">
        <v>882</v>
      </c>
      <c r="H850" s="849">
        <v>2.3333333333333335</v>
      </c>
      <c r="I850" s="849">
        <v>126</v>
      </c>
      <c r="J850" s="849">
        <v>3</v>
      </c>
      <c r="K850" s="849">
        <v>378</v>
      </c>
      <c r="L850" s="849">
        <v>1</v>
      </c>
      <c r="M850" s="849">
        <v>126</v>
      </c>
      <c r="N850" s="849"/>
      <c r="O850" s="849"/>
      <c r="P850" s="837"/>
      <c r="Q850" s="850"/>
    </row>
    <row r="851" spans="1:17" ht="14.4" customHeight="1" x14ac:dyDescent="0.3">
      <c r="A851" s="831" t="s">
        <v>4813</v>
      </c>
      <c r="B851" s="832" t="s">
        <v>3736</v>
      </c>
      <c r="C851" s="832" t="s">
        <v>3753</v>
      </c>
      <c r="D851" s="832" t="s">
        <v>3790</v>
      </c>
      <c r="E851" s="832" t="s">
        <v>3792</v>
      </c>
      <c r="F851" s="849">
        <v>4</v>
      </c>
      <c r="G851" s="849">
        <v>504</v>
      </c>
      <c r="H851" s="849">
        <v>0.8</v>
      </c>
      <c r="I851" s="849">
        <v>126</v>
      </c>
      <c r="J851" s="849">
        <v>5</v>
      </c>
      <c r="K851" s="849">
        <v>630</v>
      </c>
      <c r="L851" s="849">
        <v>1</v>
      </c>
      <c r="M851" s="849">
        <v>126</v>
      </c>
      <c r="N851" s="849"/>
      <c r="O851" s="849"/>
      <c r="P851" s="837"/>
      <c r="Q851" s="850"/>
    </row>
    <row r="852" spans="1:17" ht="14.4" customHeight="1" x14ac:dyDescent="0.3">
      <c r="A852" s="831" t="s">
        <v>4813</v>
      </c>
      <c r="B852" s="832" t="s">
        <v>3736</v>
      </c>
      <c r="C852" s="832" t="s">
        <v>3753</v>
      </c>
      <c r="D852" s="832" t="s">
        <v>3805</v>
      </c>
      <c r="E852" s="832" t="s">
        <v>3807</v>
      </c>
      <c r="F852" s="849"/>
      <c r="G852" s="849"/>
      <c r="H852" s="849"/>
      <c r="I852" s="849"/>
      <c r="J852" s="849">
        <v>1</v>
      </c>
      <c r="K852" s="849">
        <v>1028</v>
      </c>
      <c r="L852" s="849">
        <v>1</v>
      </c>
      <c r="M852" s="849">
        <v>1028</v>
      </c>
      <c r="N852" s="849"/>
      <c r="O852" s="849"/>
      <c r="P852" s="837"/>
      <c r="Q852" s="850"/>
    </row>
    <row r="853" spans="1:17" ht="14.4" customHeight="1" x14ac:dyDescent="0.3">
      <c r="A853" s="831" t="s">
        <v>4813</v>
      </c>
      <c r="B853" s="832" t="s">
        <v>3736</v>
      </c>
      <c r="C853" s="832" t="s">
        <v>3753</v>
      </c>
      <c r="D853" s="832" t="s">
        <v>3808</v>
      </c>
      <c r="E853" s="832" t="s">
        <v>3810</v>
      </c>
      <c r="F853" s="849">
        <v>1</v>
      </c>
      <c r="G853" s="849">
        <v>33.33</v>
      </c>
      <c r="H853" s="849"/>
      <c r="I853" s="849">
        <v>33.33</v>
      </c>
      <c r="J853" s="849"/>
      <c r="K853" s="849"/>
      <c r="L853" s="849"/>
      <c r="M853" s="849"/>
      <c r="N853" s="849"/>
      <c r="O853" s="849"/>
      <c r="P853" s="837"/>
      <c r="Q853" s="850"/>
    </row>
    <row r="854" spans="1:17" ht="14.4" customHeight="1" x14ac:dyDescent="0.3">
      <c r="A854" s="831" t="s">
        <v>4813</v>
      </c>
      <c r="B854" s="832" t="s">
        <v>3736</v>
      </c>
      <c r="C854" s="832" t="s">
        <v>3753</v>
      </c>
      <c r="D854" s="832" t="s">
        <v>3820</v>
      </c>
      <c r="E854" s="832" t="s">
        <v>3821</v>
      </c>
      <c r="F854" s="849">
        <v>1</v>
      </c>
      <c r="G854" s="849">
        <v>86</v>
      </c>
      <c r="H854" s="849">
        <v>1</v>
      </c>
      <c r="I854" s="849">
        <v>86</v>
      </c>
      <c r="J854" s="849">
        <v>1</v>
      </c>
      <c r="K854" s="849">
        <v>86</v>
      </c>
      <c r="L854" s="849">
        <v>1</v>
      </c>
      <c r="M854" s="849">
        <v>86</v>
      </c>
      <c r="N854" s="849"/>
      <c r="O854" s="849"/>
      <c r="P854" s="837"/>
      <c r="Q854" s="850"/>
    </row>
    <row r="855" spans="1:17" ht="14.4" customHeight="1" x14ac:dyDescent="0.3">
      <c r="A855" s="831" t="s">
        <v>4813</v>
      </c>
      <c r="B855" s="832" t="s">
        <v>3736</v>
      </c>
      <c r="C855" s="832" t="s">
        <v>3753</v>
      </c>
      <c r="D855" s="832" t="s">
        <v>3820</v>
      </c>
      <c r="E855" s="832" t="s">
        <v>3822</v>
      </c>
      <c r="F855" s="849"/>
      <c r="G855" s="849"/>
      <c r="H855" s="849"/>
      <c r="I855" s="849"/>
      <c r="J855" s="849">
        <v>1</v>
      </c>
      <c r="K855" s="849">
        <v>86</v>
      </c>
      <c r="L855" s="849">
        <v>1</v>
      </c>
      <c r="M855" s="849">
        <v>86</v>
      </c>
      <c r="N855" s="849"/>
      <c r="O855" s="849"/>
      <c r="P855" s="837"/>
      <c r="Q855" s="850"/>
    </row>
    <row r="856" spans="1:17" ht="14.4" customHeight="1" x14ac:dyDescent="0.3">
      <c r="A856" s="831" t="s">
        <v>4813</v>
      </c>
      <c r="B856" s="832" t="s">
        <v>3736</v>
      </c>
      <c r="C856" s="832" t="s">
        <v>3753</v>
      </c>
      <c r="D856" s="832" t="s">
        <v>3849</v>
      </c>
      <c r="E856" s="832" t="s">
        <v>3850</v>
      </c>
      <c r="F856" s="849">
        <v>1</v>
      </c>
      <c r="G856" s="849">
        <v>183</v>
      </c>
      <c r="H856" s="849">
        <v>0.5</v>
      </c>
      <c r="I856" s="849">
        <v>183</v>
      </c>
      <c r="J856" s="849">
        <v>2</v>
      </c>
      <c r="K856" s="849">
        <v>366</v>
      </c>
      <c r="L856" s="849">
        <v>1</v>
      </c>
      <c r="M856" s="849">
        <v>183</v>
      </c>
      <c r="N856" s="849"/>
      <c r="O856" s="849"/>
      <c r="P856" s="837"/>
      <c r="Q856" s="850"/>
    </row>
    <row r="857" spans="1:17" ht="14.4" customHeight="1" x14ac:dyDescent="0.3">
      <c r="A857" s="831" t="s">
        <v>4813</v>
      </c>
      <c r="B857" s="832" t="s">
        <v>3736</v>
      </c>
      <c r="C857" s="832" t="s">
        <v>3753</v>
      </c>
      <c r="D857" s="832" t="s">
        <v>3849</v>
      </c>
      <c r="E857" s="832" t="s">
        <v>3851</v>
      </c>
      <c r="F857" s="849"/>
      <c r="G857" s="849"/>
      <c r="H857" s="849"/>
      <c r="I857" s="849"/>
      <c r="J857" s="849">
        <v>1</v>
      </c>
      <c r="K857" s="849">
        <v>183</v>
      </c>
      <c r="L857" s="849">
        <v>1</v>
      </c>
      <c r="M857" s="849">
        <v>183</v>
      </c>
      <c r="N857" s="849"/>
      <c r="O857" s="849"/>
      <c r="P857" s="837"/>
      <c r="Q857" s="850"/>
    </row>
    <row r="858" spans="1:17" ht="14.4" customHeight="1" x14ac:dyDescent="0.3">
      <c r="A858" s="831" t="s">
        <v>4814</v>
      </c>
      <c r="B858" s="832" t="s">
        <v>3736</v>
      </c>
      <c r="C858" s="832" t="s">
        <v>3753</v>
      </c>
      <c r="D858" s="832" t="s">
        <v>3787</v>
      </c>
      <c r="E858" s="832" t="s">
        <v>3788</v>
      </c>
      <c r="F858" s="849">
        <v>1</v>
      </c>
      <c r="G858" s="849">
        <v>251</v>
      </c>
      <c r="H858" s="849"/>
      <c r="I858" s="849">
        <v>251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" customHeight="1" x14ac:dyDescent="0.3">
      <c r="A859" s="831" t="s">
        <v>4814</v>
      </c>
      <c r="B859" s="832" t="s">
        <v>3736</v>
      </c>
      <c r="C859" s="832" t="s">
        <v>3753</v>
      </c>
      <c r="D859" s="832" t="s">
        <v>3787</v>
      </c>
      <c r="E859" s="832" t="s">
        <v>3789</v>
      </c>
      <c r="F859" s="849"/>
      <c r="G859" s="849"/>
      <c r="H859" s="849"/>
      <c r="I859" s="849"/>
      <c r="J859" s="849">
        <v>1</v>
      </c>
      <c r="K859" s="849">
        <v>251</v>
      </c>
      <c r="L859" s="849">
        <v>1</v>
      </c>
      <c r="M859" s="849">
        <v>251</v>
      </c>
      <c r="N859" s="849">
        <v>2</v>
      </c>
      <c r="O859" s="849">
        <v>504</v>
      </c>
      <c r="P859" s="837">
        <v>2.0079681274900398</v>
      </c>
      <c r="Q859" s="850">
        <v>252</v>
      </c>
    </row>
    <row r="860" spans="1:17" ht="14.4" customHeight="1" x14ac:dyDescent="0.3">
      <c r="A860" s="831" t="s">
        <v>4814</v>
      </c>
      <c r="B860" s="832" t="s">
        <v>3736</v>
      </c>
      <c r="C860" s="832" t="s">
        <v>3753</v>
      </c>
      <c r="D860" s="832" t="s">
        <v>3844</v>
      </c>
      <c r="E860" s="832" t="s">
        <v>3846</v>
      </c>
      <c r="F860" s="849"/>
      <c r="G860" s="849"/>
      <c r="H860" s="849"/>
      <c r="I860" s="849"/>
      <c r="J860" s="849">
        <v>1</v>
      </c>
      <c r="K860" s="849">
        <v>116</v>
      </c>
      <c r="L860" s="849">
        <v>1</v>
      </c>
      <c r="M860" s="849">
        <v>116</v>
      </c>
      <c r="N860" s="849"/>
      <c r="O860" s="849"/>
      <c r="P860" s="837"/>
      <c r="Q860" s="850"/>
    </row>
    <row r="861" spans="1:17" ht="14.4" customHeight="1" x14ac:dyDescent="0.3">
      <c r="A861" s="831" t="s">
        <v>4815</v>
      </c>
      <c r="B861" s="832" t="s">
        <v>3736</v>
      </c>
      <c r="C861" s="832" t="s">
        <v>3749</v>
      </c>
      <c r="D861" s="832" t="s">
        <v>3882</v>
      </c>
      <c r="E861" s="832" t="s">
        <v>3883</v>
      </c>
      <c r="F861" s="849">
        <v>2</v>
      </c>
      <c r="G861" s="849">
        <v>7428.44</v>
      </c>
      <c r="H861" s="849"/>
      <c r="I861" s="849">
        <v>3714.22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" customHeight="1" x14ac:dyDescent="0.3">
      <c r="A862" s="831" t="s">
        <v>4815</v>
      </c>
      <c r="B862" s="832" t="s">
        <v>3736</v>
      </c>
      <c r="C862" s="832" t="s">
        <v>3753</v>
      </c>
      <c r="D862" s="832" t="s">
        <v>3768</v>
      </c>
      <c r="E862" s="832" t="s">
        <v>3769</v>
      </c>
      <c r="F862" s="849">
        <v>1</v>
      </c>
      <c r="G862" s="849">
        <v>5</v>
      </c>
      <c r="H862" s="849">
        <v>1</v>
      </c>
      <c r="I862" s="849">
        <v>5</v>
      </c>
      <c r="J862" s="849">
        <v>1</v>
      </c>
      <c r="K862" s="849">
        <v>5</v>
      </c>
      <c r="L862" s="849">
        <v>1</v>
      </c>
      <c r="M862" s="849">
        <v>5</v>
      </c>
      <c r="N862" s="849">
        <v>2</v>
      </c>
      <c r="O862" s="849">
        <v>10</v>
      </c>
      <c r="P862" s="837">
        <v>2</v>
      </c>
      <c r="Q862" s="850">
        <v>5</v>
      </c>
    </row>
    <row r="863" spans="1:17" ht="14.4" customHeight="1" x14ac:dyDescent="0.3">
      <c r="A863" s="831" t="s">
        <v>4815</v>
      </c>
      <c r="B863" s="832" t="s">
        <v>3736</v>
      </c>
      <c r="C863" s="832" t="s">
        <v>3753</v>
      </c>
      <c r="D863" s="832" t="s">
        <v>3772</v>
      </c>
      <c r="E863" s="832" t="s">
        <v>3773</v>
      </c>
      <c r="F863" s="849">
        <v>4</v>
      </c>
      <c r="G863" s="849">
        <v>352</v>
      </c>
      <c r="H863" s="849"/>
      <c r="I863" s="849">
        <v>88</v>
      </c>
      <c r="J863" s="849"/>
      <c r="K863" s="849"/>
      <c r="L863" s="849"/>
      <c r="M863" s="849"/>
      <c r="N863" s="849">
        <v>1</v>
      </c>
      <c r="O863" s="849">
        <v>88</v>
      </c>
      <c r="P863" s="837"/>
      <c r="Q863" s="850">
        <v>88</v>
      </c>
    </row>
    <row r="864" spans="1:17" ht="14.4" customHeight="1" x14ac:dyDescent="0.3">
      <c r="A864" s="831" t="s">
        <v>4815</v>
      </c>
      <c r="B864" s="832" t="s">
        <v>3736</v>
      </c>
      <c r="C864" s="832" t="s">
        <v>3753</v>
      </c>
      <c r="D864" s="832" t="s">
        <v>3772</v>
      </c>
      <c r="E864" s="832" t="s">
        <v>3774</v>
      </c>
      <c r="F864" s="849"/>
      <c r="G864" s="849"/>
      <c r="H864" s="849"/>
      <c r="I864" s="849"/>
      <c r="J864" s="849">
        <v>1</v>
      </c>
      <c r="K864" s="849">
        <v>88</v>
      </c>
      <c r="L864" s="849">
        <v>1</v>
      </c>
      <c r="M864" s="849">
        <v>88</v>
      </c>
      <c r="N864" s="849"/>
      <c r="O864" s="849"/>
      <c r="P864" s="837"/>
      <c r="Q864" s="850"/>
    </row>
    <row r="865" spans="1:17" ht="14.4" customHeight="1" x14ac:dyDescent="0.3">
      <c r="A865" s="831" t="s">
        <v>4815</v>
      </c>
      <c r="B865" s="832" t="s">
        <v>3736</v>
      </c>
      <c r="C865" s="832" t="s">
        <v>3753</v>
      </c>
      <c r="D865" s="832" t="s">
        <v>3775</v>
      </c>
      <c r="E865" s="832" t="s">
        <v>3776</v>
      </c>
      <c r="F865" s="849">
        <v>5</v>
      </c>
      <c r="G865" s="849">
        <v>3150</v>
      </c>
      <c r="H865" s="849">
        <v>5</v>
      </c>
      <c r="I865" s="849">
        <v>630</v>
      </c>
      <c r="J865" s="849">
        <v>1</v>
      </c>
      <c r="K865" s="849">
        <v>630</v>
      </c>
      <c r="L865" s="849">
        <v>1</v>
      </c>
      <c r="M865" s="849">
        <v>630</v>
      </c>
      <c r="N865" s="849">
        <v>1</v>
      </c>
      <c r="O865" s="849">
        <v>631</v>
      </c>
      <c r="P865" s="837">
        <v>1.0015873015873016</v>
      </c>
      <c r="Q865" s="850">
        <v>631</v>
      </c>
    </row>
    <row r="866" spans="1:17" ht="14.4" customHeight="1" x14ac:dyDescent="0.3">
      <c r="A866" s="831" t="s">
        <v>4815</v>
      </c>
      <c r="B866" s="832" t="s">
        <v>3736</v>
      </c>
      <c r="C866" s="832" t="s">
        <v>3753</v>
      </c>
      <c r="D866" s="832" t="s">
        <v>3775</v>
      </c>
      <c r="E866" s="832" t="s">
        <v>3777</v>
      </c>
      <c r="F866" s="849"/>
      <c r="G866" s="849"/>
      <c r="H866" s="849"/>
      <c r="I866" s="849"/>
      <c r="J866" s="849">
        <v>2</v>
      </c>
      <c r="K866" s="849">
        <v>1260</v>
      </c>
      <c r="L866" s="849">
        <v>1</v>
      </c>
      <c r="M866" s="849">
        <v>630</v>
      </c>
      <c r="N866" s="849"/>
      <c r="O866" s="849"/>
      <c r="P866" s="837"/>
      <c r="Q866" s="850"/>
    </row>
    <row r="867" spans="1:17" ht="14.4" customHeight="1" x14ac:dyDescent="0.3">
      <c r="A867" s="831" t="s">
        <v>4815</v>
      </c>
      <c r="B867" s="832" t="s">
        <v>3736</v>
      </c>
      <c r="C867" s="832" t="s">
        <v>3753</v>
      </c>
      <c r="D867" s="832" t="s">
        <v>3778</v>
      </c>
      <c r="E867" s="832" t="s">
        <v>3779</v>
      </c>
      <c r="F867" s="849">
        <v>3</v>
      </c>
      <c r="G867" s="849">
        <v>1176</v>
      </c>
      <c r="H867" s="849"/>
      <c r="I867" s="849">
        <v>392</v>
      </c>
      <c r="J867" s="849"/>
      <c r="K867" s="849"/>
      <c r="L867" s="849"/>
      <c r="M867" s="849"/>
      <c r="N867" s="849">
        <v>1</v>
      </c>
      <c r="O867" s="849">
        <v>393</v>
      </c>
      <c r="P867" s="837"/>
      <c r="Q867" s="850">
        <v>393</v>
      </c>
    </row>
    <row r="868" spans="1:17" ht="14.4" customHeight="1" x14ac:dyDescent="0.3">
      <c r="A868" s="831" t="s">
        <v>4815</v>
      </c>
      <c r="B868" s="832" t="s">
        <v>3736</v>
      </c>
      <c r="C868" s="832" t="s">
        <v>3753</v>
      </c>
      <c r="D868" s="832" t="s">
        <v>3778</v>
      </c>
      <c r="E868" s="832" t="s">
        <v>3780</v>
      </c>
      <c r="F868" s="849">
        <v>1</v>
      </c>
      <c r="G868" s="849">
        <v>392</v>
      </c>
      <c r="H868" s="849">
        <v>1</v>
      </c>
      <c r="I868" s="849">
        <v>392</v>
      </c>
      <c r="J868" s="849">
        <v>1</v>
      </c>
      <c r="K868" s="849">
        <v>392</v>
      </c>
      <c r="L868" s="849">
        <v>1</v>
      </c>
      <c r="M868" s="849">
        <v>392</v>
      </c>
      <c r="N868" s="849"/>
      <c r="O868" s="849"/>
      <c r="P868" s="837"/>
      <c r="Q868" s="850"/>
    </row>
    <row r="869" spans="1:17" ht="14.4" customHeight="1" x14ac:dyDescent="0.3">
      <c r="A869" s="831" t="s">
        <v>4815</v>
      </c>
      <c r="B869" s="832" t="s">
        <v>3736</v>
      </c>
      <c r="C869" s="832" t="s">
        <v>3753</v>
      </c>
      <c r="D869" s="832" t="s">
        <v>3781</v>
      </c>
      <c r="E869" s="832" t="s">
        <v>3782</v>
      </c>
      <c r="F869" s="849">
        <v>3</v>
      </c>
      <c r="G869" s="849">
        <v>117</v>
      </c>
      <c r="H869" s="849">
        <v>3</v>
      </c>
      <c r="I869" s="849">
        <v>39</v>
      </c>
      <c r="J869" s="849">
        <v>1</v>
      </c>
      <c r="K869" s="849">
        <v>39</v>
      </c>
      <c r="L869" s="849">
        <v>1</v>
      </c>
      <c r="M869" s="849">
        <v>39</v>
      </c>
      <c r="N869" s="849">
        <v>1</v>
      </c>
      <c r="O869" s="849">
        <v>39</v>
      </c>
      <c r="P869" s="837">
        <v>1</v>
      </c>
      <c r="Q869" s="850">
        <v>39</v>
      </c>
    </row>
    <row r="870" spans="1:17" ht="14.4" customHeight="1" x14ac:dyDescent="0.3">
      <c r="A870" s="831" t="s">
        <v>4815</v>
      </c>
      <c r="B870" s="832" t="s">
        <v>3736</v>
      </c>
      <c r="C870" s="832" t="s">
        <v>3753</v>
      </c>
      <c r="D870" s="832" t="s">
        <v>3781</v>
      </c>
      <c r="E870" s="832" t="s">
        <v>3783</v>
      </c>
      <c r="F870" s="849">
        <v>1</v>
      </c>
      <c r="G870" s="849">
        <v>39</v>
      </c>
      <c r="H870" s="849">
        <v>0.5</v>
      </c>
      <c r="I870" s="849">
        <v>39</v>
      </c>
      <c r="J870" s="849">
        <v>2</v>
      </c>
      <c r="K870" s="849">
        <v>78</v>
      </c>
      <c r="L870" s="849">
        <v>1</v>
      </c>
      <c r="M870" s="849">
        <v>39</v>
      </c>
      <c r="N870" s="849"/>
      <c r="O870" s="849"/>
      <c r="P870" s="837"/>
      <c r="Q870" s="850"/>
    </row>
    <row r="871" spans="1:17" ht="14.4" customHeight="1" x14ac:dyDescent="0.3">
      <c r="A871" s="831" t="s">
        <v>4815</v>
      </c>
      <c r="B871" s="832" t="s">
        <v>3736</v>
      </c>
      <c r="C871" s="832" t="s">
        <v>3753</v>
      </c>
      <c r="D871" s="832" t="s">
        <v>3888</v>
      </c>
      <c r="E871" s="832" t="s">
        <v>3938</v>
      </c>
      <c r="F871" s="849">
        <v>1</v>
      </c>
      <c r="G871" s="849">
        <v>1701</v>
      </c>
      <c r="H871" s="849"/>
      <c r="I871" s="849">
        <v>1701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" customHeight="1" x14ac:dyDescent="0.3">
      <c r="A872" s="831" t="s">
        <v>4815</v>
      </c>
      <c r="B872" s="832" t="s">
        <v>3736</v>
      </c>
      <c r="C872" s="832" t="s">
        <v>3753</v>
      </c>
      <c r="D872" s="832" t="s">
        <v>3892</v>
      </c>
      <c r="E872" s="832" t="s">
        <v>4805</v>
      </c>
      <c r="F872" s="849">
        <v>3</v>
      </c>
      <c r="G872" s="849">
        <v>2157</v>
      </c>
      <c r="H872" s="849"/>
      <c r="I872" s="849">
        <v>719</v>
      </c>
      <c r="J872" s="849"/>
      <c r="K872" s="849"/>
      <c r="L872" s="849"/>
      <c r="M872" s="849"/>
      <c r="N872" s="849"/>
      <c r="O872" s="849"/>
      <c r="P872" s="837"/>
      <c r="Q872" s="850"/>
    </row>
    <row r="873" spans="1:17" ht="14.4" customHeight="1" x14ac:dyDescent="0.3">
      <c r="A873" s="831" t="s">
        <v>4815</v>
      </c>
      <c r="B873" s="832" t="s">
        <v>3736</v>
      </c>
      <c r="C873" s="832" t="s">
        <v>3753</v>
      </c>
      <c r="D873" s="832" t="s">
        <v>3892</v>
      </c>
      <c r="E873" s="832" t="s">
        <v>3893</v>
      </c>
      <c r="F873" s="849">
        <v>1</v>
      </c>
      <c r="G873" s="849">
        <v>719</v>
      </c>
      <c r="H873" s="849"/>
      <c r="I873" s="849">
        <v>719</v>
      </c>
      <c r="J873" s="849"/>
      <c r="K873" s="849"/>
      <c r="L873" s="849"/>
      <c r="M873" s="849"/>
      <c r="N873" s="849"/>
      <c r="O873" s="849"/>
      <c r="P873" s="837"/>
      <c r="Q873" s="850"/>
    </row>
    <row r="874" spans="1:17" ht="14.4" customHeight="1" x14ac:dyDescent="0.3">
      <c r="A874" s="831" t="s">
        <v>4815</v>
      </c>
      <c r="B874" s="832" t="s">
        <v>3736</v>
      </c>
      <c r="C874" s="832" t="s">
        <v>3753</v>
      </c>
      <c r="D874" s="832" t="s">
        <v>3787</v>
      </c>
      <c r="E874" s="832" t="s">
        <v>3788</v>
      </c>
      <c r="F874" s="849">
        <v>95</v>
      </c>
      <c r="G874" s="849">
        <v>23845</v>
      </c>
      <c r="H874" s="849">
        <v>0.63758389261744963</v>
      </c>
      <c r="I874" s="849">
        <v>251</v>
      </c>
      <c r="J874" s="849">
        <v>149</v>
      </c>
      <c r="K874" s="849">
        <v>37399</v>
      </c>
      <c r="L874" s="849">
        <v>1</v>
      </c>
      <c r="M874" s="849">
        <v>251</v>
      </c>
      <c r="N874" s="849">
        <v>104</v>
      </c>
      <c r="O874" s="849">
        <v>26208</v>
      </c>
      <c r="P874" s="837">
        <v>0.70076740019786621</v>
      </c>
      <c r="Q874" s="850">
        <v>252</v>
      </c>
    </row>
    <row r="875" spans="1:17" ht="14.4" customHeight="1" x14ac:dyDescent="0.3">
      <c r="A875" s="831" t="s">
        <v>4815</v>
      </c>
      <c r="B875" s="832" t="s">
        <v>3736</v>
      </c>
      <c r="C875" s="832" t="s">
        <v>3753</v>
      </c>
      <c r="D875" s="832" t="s">
        <v>3787</v>
      </c>
      <c r="E875" s="832" t="s">
        <v>3789</v>
      </c>
      <c r="F875" s="849">
        <v>124</v>
      </c>
      <c r="G875" s="849">
        <v>31124</v>
      </c>
      <c r="H875" s="849">
        <v>0.74251497005988021</v>
      </c>
      <c r="I875" s="849">
        <v>251</v>
      </c>
      <c r="J875" s="849">
        <v>167</v>
      </c>
      <c r="K875" s="849">
        <v>41917</v>
      </c>
      <c r="L875" s="849">
        <v>1</v>
      </c>
      <c r="M875" s="849">
        <v>251</v>
      </c>
      <c r="N875" s="849">
        <v>155</v>
      </c>
      <c r="O875" s="849">
        <v>39060</v>
      </c>
      <c r="P875" s="837">
        <v>0.9318414962902879</v>
      </c>
      <c r="Q875" s="850">
        <v>252</v>
      </c>
    </row>
    <row r="876" spans="1:17" ht="14.4" customHeight="1" x14ac:dyDescent="0.3">
      <c r="A876" s="831" t="s">
        <v>4815</v>
      </c>
      <c r="B876" s="832" t="s">
        <v>3736</v>
      </c>
      <c r="C876" s="832" t="s">
        <v>3753</v>
      </c>
      <c r="D876" s="832" t="s">
        <v>3790</v>
      </c>
      <c r="E876" s="832" t="s">
        <v>3791</v>
      </c>
      <c r="F876" s="849">
        <v>1</v>
      </c>
      <c r="G876" s="849">
        <v>126</v>
      </c>
      <c r="H876" s="849"/>
      <c r="I876" s="849">
        <v>126</v>
      </c>
      <c r="J876" s="849"/>
      <c r="K876" s="849"/>
      <c r="L876" s="849"/>
      <c r="M876" s="849"/>
      <c r="N876" s="849"/>
      <c r="O876" s="849"/>
      <c r="P876" s="837"/>
      <c r="Q876" s="850"/>
    </row>
    <row r="877" spans="1:17" ht="14.4" customHeight="1" x14ac:dyDescent="0.3">
      <c r="A877" s="831" t="s">
        <v>4815</v>
      </c>
      <c r="B877" s="832" t="s">
        <v>3736</v>
      </c>
      <c r="C877" s="832" t="s">
        <v>3753</v>
      </c>
      <c r="D877" s="832" t="s">
        <v>3790</v>
      </c>
      <c r="E877" s="832" t="s">
        <v>3792</v>
      </c>
      <c r="F877" s="849">
        <v>2</v>
      </c>
      <c r="G877" s="849">
        <v>252</v>
      </c>
      <c r="H877" s="849"/>
      <c r="I877" s="849">
        <v>126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4815</v>
      </c>
      <c r="B878" s="832" t="s">
        <v>3736</v>
      </c>
      <c r="C878" s="832" t="s">
        <v>3753</v>
      </c>
      <c r="D878" s="832" t="s">
        <v>3820</v>
      </c>
      <c r="E878" s="832" t="s">
        <v>3821</v>
      </c>
      <c r="F878" s="849">
        <v>1</v>
      </c>
      <c r="G878" s="849">
        <v>86</v>
      </c>
      <c r="H878" s="849"/>
      <c r="I878" s="849">
        <v>86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" customHeight="1" thickBot="1" x14ac:dyDescent="0.35">
      <c r="A879" s="839" t="s">
        <v>4815</v>
      </c>
      <c r="B879" s="840" t="s">
        <v>3736</v>
      </c>
      <c r="C879" s="840" t="s">
        <v>3753</v>
      </c>
      <c r="D879" s="840" t="s">
        <v>3820</v>
      </c>
      <c r="E879" s="840" t="s">
        <v>3822</v>
      </c>
      <c r="F879" s="851">
        <v>1</v>
      </c>
      <c r="G879" s="851">
        <v>86</v>
      </c>
      <c r="H879" s="851"/>
      <c r="I879" s="851">
        <v>86</v>
      </c>
      <c r="J879" s="851"/>
      <c r="K879" s="851"/>
      <c r="L879" s="851"/>
      <c r="M879" s="851"/>
      <c r="N879" s="851"/>
      <c r="O879" s="851"/>
      <c r="P879" s="845"/>
      <c r="Q879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390.87400000000002</v>
      </c>
      <c r="C5" s="114">
        <v>381.62400000000002</v>
      </c>
      <c r="D5" s="114">
        <v>364.41500000000002</v>
      </c>
      <c r="E5" s="424">
        <f>IF(OR(D5=0,B5=0),"",D5/B5)</f>
        <v>0.93230810951866838</v>
      </c>
      <c r="F5" s="129">
        <f>IF(OR(D5=0,C5=0),"",D5/C5)</f>
        <v>0.95490587594071652</v>
      </c>
      <c r="G5" s="130">
        <v>205</v>
      </c>
      <c r="H5" s="114">
        <v>187</v>
      </c>
      <c r="I5" s="114">
        <v>197</v>
      </c>
      <c r="J5" s="424">
        <f>IF(OR(I5=0,G5=0),"",I5/G5)</f>
        <v>0.96097560975609753</v>
      </c>
      <c r="K5" s="131">
        <f>IF(OR(I5=0,H5=0),"",I5/H5)</f>
        <v>1.053475935828877</v>
      </c>
      <c r="L5" s="121"/>
      <c r="M5" s="121"/>
      <c r="N5" s="7">
        <f>D5-C5</f>
        <v>-17.209000000000003</v>
      </c>
      <c r="O5" s="8">
        <f>I5-H5</f>
        <v>10</v>
      </c>
      <c r="P5" s="7">
        <f>D5-B5</f>
        <v>-26.459000000000003</v>
      </c>
      <c r="Q5" s="8">
        <f>I5-G5</f>
        <v>-8</v>
      </c>
    </row>
    <row r="6" spans="1:17" ht="14.4" hidden="1" customHeight="1" outlineLevel="1" x14ac:dyDescent="0.3">
      <c r="A6" s="441" t="s">
        <v>168</v>
      </c>
      <c r="B6" s="120">
        <v>104.554</v>
      </c>
      <c r="C6" s="113">
        <v>99.129000000000005</v>
      </c>
      <c r="D6" s="113">
        <v>98.015000000000001</v>
      </c>
      <c r="E6" s="424">
        <f t="shared" ref="E6:E12" si="0">IF(OR(D6=0,B6=0),"",D6/B6)</f>
        <v>0.9374581555942384</v>
      </c>
      <c r="F6" s="129">
        <f t="shared" ref="F6:F12" si="1">IF(OR(D6=0,C6=0),"",D6/C6)</f>
        <v>0.9887621180481998</v>
      </c>
      <c r="G6" s="133">
        <v>59</v>
      </c>
      <c r="H6" s="113">
        <v>62</v>
      </c>
      <c r="I6" s="113">
        <v>55</v>
      </c>
      <c r="J6" s="425">
        <f t="shared" ref="J6:J12" si="2">IF(OR(I6=0,G6=0),"",I6/G6)</f>
        <v>0.93220338983050843</v>
      </c>
      <c r="K6" s="134">
        <f t="shared" ref="K6:K12" si="3">IF(OR(I6=0,H6=0),"",I6/H6)</f>
        <v>0.88709677419354838</v>
      </c>
      <c r="L6" s="121"/>
      <c r="M6" s="121"/>
      <c r="N6" s="5">
        <f t="shared" ref="N6:N13" si="4">D6-C6</f>
        <v>-1.1140000000000043</v>
      </c>
      <c r="O6" s="6">
        <f t="shared" ref="O6:O13" si="5">I6-H6</f>
        <v>-7</v>
      </c>
      <c r="P6" s="5">
        <f t="shared" ref="P6:P13" si="6">D6-B6</f>
        <v>-6.5390000000000015</v>
      </c>
      <c r="Q6" s="6">
        <f t="shared" ref="Q6:Q13" si="7">I6-G6</f>
        <v>-4</v>
      </c>
    </row>
    <row r="7" spans="1:17" ht="14.4" hidden="1" customHeight="1" outlineLevel="1" x14ac:dyDescent="0.3">
      <c r="A7" s="441" t="s">
        <v>169</v>
      </c>
      <c r="B7" s="120">
        <v>265.23</v>
      </c>
      <c r="C7" s="113">
        <v>210.084</v>
      </c>
      <c r="D7" s="113">
        <v>205.386</v>
      </c>
      <c r="E7" s="424">
        <f t="shared" si="0"/>
        <v>0.77436941522452207</v>
      </c>
      <c r="F7" s="129">
        <f t="shared" si="1"/>
        <v>0.97763751642200258</v>
      </c>
      <c r="G7" s="133">
        <v>151</v>
      </c>
      <c r="H7" s="113">
        <v>139</v>
      </c>
      <c r="I7" s="113">
        <v>139</v>
      </c>
      <c r="J7" s="425">
        <f t="shared" si="2"/>
        <v>0.92052980132450335</v>
      </c>
      <c r="K7" s="134">
        <f t="shared" si="3"/>
        <v>1</v>
      </c>
      <c r="L7" s="121"/>
      <c r="M7" s="121"/>
      <c r="N7" s="5">
        <f t="shared" si="4"/>
        <v>-4.6980000000000075</v>
      </c>
      <c r="O7" s="6">
        <f t="shared" si="5"/>
        <v>0</v>
      </c>
      <c r="P7" s="5">
        <f t="shared" si="6"/>
        <v>-59.844000000000023</v>
      </c>
      <c r="Q7" s="6">
        <f t="shared" si="7"/>
        <v>-12</v>
      </c>
    </row>
    <row r="8" spans="1:17" ht="14.4" hidden="1" customHeight="1" outlineLevel="1" x14ac:dyDescent="0.3">
      <c r="A8" s="441" t="s">
        <v>170</v>
      </c>
      <c r="B8" s="120">
        <v>26.776</v>
      </c>
      <c r="C8" s="113">
        <v>51.109000000000002</v>
      </c>
      <c r="D8" s="113">
        <v>45.569000000000003</v>
      </c>
      <c r="E8" s="424">
        <f t="shared" si="0"/>
        <v>1.7018598745144906</v>
      </c>
      <c r="F8" s="129">
        <f t="shared" si="1"/>
        <v>0.89160421843510929</v>
      </c>
      <c r="G8" s="133">
        <v>16</v>
      </c>
      <c r="H8" s="113">
        <v>25</v>
      </c>
      <c r="I8" s="113">
        <v>21</v>
      </c>
      <c r="J8" s="425">
        <f t="shared" si="2"/>
        <v>1.3125</v>
      </c>
      <c r="K8" s="134">
        <f t="shared" si="3"/>
        <v>0.84</v>
      </c>
      <c r="L8" s="121"/>
      <c r="M8" s="121"/>
      <c r="N8" s="5">
        <f t="shared" si="4"/>
        <v>-5.5399999999999991</v>
      </c>
      <c r="O8" s="6">
        <f t="shared" si="5"/>
        <v>-4</v>
      </c>
      <c r="P8" s="5">
        <f t="shared" si="6"/>
        <v>18.793000000000003</v>
      </c>
      <c r="Q8" s="6">
        <f t="shared" si="7"/>
        <v>5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116.19799999999999</v>
      </c>
      <c r="C10" s="113">
        <v>99.099000000000004</v>
      </c>
      <c r="D10" s="113">
        <v>127.084</v>
      </c>
      <c r="E10" s="424">
        <f t="shared" si="0"/>
        <v>1.0936849171242191</v>
      </c>
      <c r="F10" s="129">
        <f t="shared" si="1"/>
        <v>1.2823943733034642</v>
      </c>
      <c r="G10" s="133">
        <v>70</v>
      </c>
      <c r="H10" s="113">
        <v>64</v>
      </c>
      <c r="I10" s="113">
        <v>66</v>
      </c>
      <c r="J10" s="425">
        <f t="shared" si="2"/>
        <v>0.94285714285714284</v>
      </c>
      <c r="K10" s="134">
        <f t="shared" si="3"/>
        <v>1.03125</v>
      </c>
      <c r="L10" s="121"/>
      <c r="M10" s="121"/>
      <c r="N10" s="5">
        <f t="shared" si="4"/>
        <v>27.984999999999999</v>
      </c>
      <c r="O10" s="6">
        <f t="shared" si="5"/>
        <v>2</v>
      </c>
      <c r="P10" s="5">
        <f t="shared" si="6"/>
        <v>10.88600000000001</v>
      </c>
      <c r="Q10" s="6">
        <f t="shared" si="7"/>
        <v>-4</v>
      </c>
    </row>
    <row r="11" spans="1:17" ht="14.4" hidden="1" customHeight="1" outlineLevel="1" x14ac:dyDescent="0.3">
      <c r="A11" s="441" t="s">
        <v>173</v>
      </c>
      <c r="B11" s="120">
        <v>51.277999999999999</v>
      </c>
      <c r="C11" s="113">
        <v>48.255000000000003</v>
      </c>
      <c r="D11" s="113">
        <v>23.059000000000001</v>
      </c>
      <c r="E11" s="424">
        <f t="shared" si="0"/>
        <v>0.44968602519599049</v>
      </c>
      <c r="F11" s="129">
        <f t="shared" si="1"/>
        <v>0.47785721686871824</v>
      </c>
      <c r="G11" s="133">
        <v>20</v>
      </c>
      <c r="H11" s="113">
        <v>17</v>
      </c>
      <c r="I11" s="113">
        <v>11</v>
      </c>
      <c r="J11" s="425">
        <f t="shared" si="2"/>
        <v>0.55000000000000004</v>
      </c>
      <c r="K11" s="134">
        <f t="shared" si="3"/>
        <v>0.6470588235294118</v>
      </c>
      <c r="L11" s="121"/>
      <c r="M11" s="121"/>
      <c r="N11" s="5">
        <f t="shared" si="4"/>
        <v>-25.196000000000002</v>
      </c>
      <c r="O11" s="6">
        <f t="shared" si="5"/>
        <v>-6</v>
      </c>
      <c r="P11" s="5">
        <f t="shared" si="6"/>
        <v>-28.218999999999998</v>
      </c>
      <c r="Q11" s="6">
        <f t="shared" si="7"/>
        <v>-9</v>
      </c>
    </row>
    <row r="12" spans="1:17" ht="14.4" hidden="1" customHeight="1" outlineLevel="1" thickBot="1" x14ac:dyDescent="0.35">
      <c r="A12" s="442" t="s">
        <v>208</v>
      </c>
      <c r="B12" s="238">
        <v>7.4219999999999997</v>
      </c>
      <c r="C12" s="239">
        <v>1.764</v>
      </c>
      <c r="D12" s="239">
        <v>10.265000000000001</v>
      </c>
      <c r="E12" s="424">
        <f t="shared" si="0"/>
        <v>1.3830503907302616</v>
      </c>
      <c r="F12" s="129">
        <f t="shared" si="1"/>
        <v>5.8191609977324266</v>
      </c>
      <c r="G12" s="241">
        <v>9</v>
      </c>
      <c r="H12" s="239">
        <v>2</v>
      </c>
      <c r="I12" s="239">
        <v>6</v>
      </c>
      <c r="J12" s="426">
        <f t="shared" si="2"/>
        <v>0.66666666666666663</v>
      </c>
      <c r="K12" s="242">
        <f t="shared" si="3"/>
        <v>3</v>
      </c>
      <c r="L12" s="121"/>
      <c r="M12" s="121"/>
      <c r="N12" s="243">
        <f t="shared" si="4"/>
        <v>8.5010000000000012</v>
      </c>
      <c r="O12" s="244">
        <f t="shared" si="5"/>
        <v>4</v>
      </c>
      <c r="P12" s="243">
        <f t="shared" si="6"/>
        <v>2.8430000000000009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962.33199999999999</v>
      </c>
      <c r="C13" s="116">
        <f>SUM(C5:C12)</f>
        <v>891.06400000000008</v>
      </c>
      <c r="D13" s="116">
        <f>SUM(D5:D12)</f>
        <v>873.79300000000001</v>
      </c>
      <c r="E13" s="420">
        <f>IF(OR(D13=0,B13=0),0,D13/B13)</f>
        <v>0.90799536958139193</v>
      </c>
      <c r="F13" s="135">
        <f>IF(OR(D13=0,C13=0),0,D13/C13)</f>
        <v>0.98061755384573934</v>
      </c>
      <c r="G13" s="136">
        <f>SUM(G5:G12)</f>
        <v>530</v>
      </c>
      <c r="H13" s="116">
        <f>SUM(H5:H12)</f>
        <v>496</v>
      </c>
      <c r="I13" s="116">
        <f>SUM(I5:I12)</f>
        <v>495</v>
      </c>
      <c r="J13" s="420">
        <f>IF(OR(I13=0,G13=0),0,I13/G13)</f>
        <v>0.93396226415094341</v>
      </c>
      <c r="K13" s="137">
        <f>IF(OR(I13=0,H13=0),0,I13/H13)</f>
        <v>0.99798387096774188</v>
      </c>
      <c r="L13" s="121"/>
      <c r="M13" s="121"/>
      <c r="N13" s="127">
        <f t="shared" si="4"/>
        <v>-17.271000000000072</v>
      </c>
      <c r="O13" s="138">
        <f t="shared" si="5"/>
        <v>-1</v>
      </c>
      <c r="P13" s="127">
        <f t="shared" si="6"/>
        <v>-88.538999999999987</v>
      </c>
      <c r="Q13" s="138">
        <f t="shared" si="7"/>
        <v>-35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390.87400000000002</v>
      </c>
      <c r="C18" s="114">
        <v>381.62400000000002</v>
      </c>
      <c r="D18" s="114">
        <v>364.41500000000002</v>
      </c>
      <c r="E18" s="424">
        <f>IF(OR(D18=0,B18=0),"",D18/B18)</f>
        <v>0.93230810951866838</v>
      </c>
      <c r="F18" s="129">
        <f>IF(OR(D18=0,C18=0),"",D18/C18)</f>
        <v>0.95490587594071652</v>
      </c>
      <c r="G18" s="119">
        <v>205</v>
      </c>
      <c r="H18" s="114">
        <v>187</v>
      </c>
      <c r="I18" s="114">
        <v>197</v>
      </c>
      <c r="J18" s="424">
        <f>IF(OR(I18=0,G18=0),"",I18/G18)</f>
        <v>0.96097560975609753</v>
      </c>
      <c r="K18" s="131">
        <f>IF(OR(I18=0,H18=0),"",I18/H18)</f>
        <v>1.053475935828877</v>
      </c>
      <c r="L18" s="659">
        <v>0.91871999999999998</v>
      </c>
      <c r="M18" s="660"/>
      <c r="N18" s="145">
        <f t="shared" ref="N18:N26" si="8">D18-C18</f>
        <v>-17.209000000000003</v>
      </c>
      <c r="O18" s="146">
        <f t="shared" ref="O18:O26" si="9">I18-H18</f>
        <v>10</v>
      </c>
      <c r="P18" s="145">
        <f t="shared" ref="P18:P26" si="10">D18-B18</f>
        <v>-26.459000000000003</v>
      </c>
      <c r="Q18" s="146">
        <f t="shared" ref="Q18:Q26" si="11">I18-G18</f>
        <v>-8</v>
      </c>
    </row>
    <row r="19" spans="1:17" ht="14.4" hidden="1" customHeight="1" outlineLevel="1" x14ac:dyDescent="0.3">
      <c r="A19" s="441" t="s">
        <v>168</v>
      </c>
      <c r="B19" s="120">
        <v>104.554</v>
      </c>
      <c r="C19" s="113">
        <v>99.129000000000005</v>
      </c>
      <c r="D19" s="113">
        <v>98.015000000000001</v>
      </c>
      <c r="E19" s="425">
        <f t="shared" ref="E19:E25" si="12">IF(OR(D19=0,B19=0),"",D19/B19)</f>
        <v>0.9374581555942384</v>
      </c>
      <c r="F19" s="132">
        <f t="shared" ref="F19:F25" si="13">IF(OR(D19=0,C19=0),"",D19/C19)</f>
        <v>0.9887621180481998</v>
      </c>
      <c r="G19" s="120">
        <v>59</v>
      </c>
      <c r="H19" s="113">
        <v>62</v>
      </c>
      <c r="I19" s="113">
        <v>55</v>
      </c>
      <c r="J19" s="425">
        <f t="shared" ref="J19:J25" si="14">IF(OR(I19=0,G19=0),"",I19/G19)</f>
        <v>0.93220338983050843</v>
      </c>
      <c r="K19" s="134">
        <f t="shared" ref="K19:K25" si="15">IF(OR(I19=0,H19=0),"",I19/H19)</f>
        <v>0.88709677419354838</v>
      </c>
      <c r="L19" s="659">
        <v>0.99456</v>
      </c>
      <c r="M19" s="660"/>
      <c r="N19" s="147">
        <f t="shared" si="8"/>
        <v>-1.1140000000000043</v>
      </c>
      <c r="O19" s="148">
        <f t="shared" si="9"/>
        <v>-7</v>
      </c>
      <c r="P19" s="147">
        <f t="shared" si="10"/>
        <v>-6.5390000000000015</v>
      </c>
      <c r="Q19" s="148">
        <f t="shared" si="11"/>
        <v>-4</v>
      </c>
    </row>
    <row r="20" spans="1:17" ht="14.4" hidden="1" customHeight="1" outlineLevel="1" x14ac:dyDescent="0.3">
      <c r="A20" s="441" t="s">
        <v>169</v>
      </c>
      <c r="B20" s="120">
        <v>265.23</v>
      </c>
      <c r="C20" s="113">
        <v>210.084</v>
      </c>
      <c r="D20" s="113">
        <v>205.386</v>
      </c>
      <c r="E20" s="425">
        <f t="shared" si="12"/>
        <v>0.77436941522452207</v>
      </c>
      <c r="F20" s="132">
        <f t="shared" si="13"/>
        <v>0.97763751642200258</v>
      </c>
      <c r="G20" s="120">
        <v>151</v>
      </c>
      <c r="H20" s="113">
        <v>139</v>
      </c>
      <c r="I20" s="113">
        <v>139</v>
      </c>
      <c r="J20" s="425">
        <f t="shared" si="14"/>
        <v>0.92052980132450335</v>
      </c>
      <c r="K20" s="134">
        <f t="shared" si="15"/>
        <v>1</v>
      </c>
      <c r="L20" s="659">
        <v>0.96671999999999991</v>
      </c>
      <c r="M20" s="660"/>
      <c r="N20" s="147">
        <f t="shared" si="8"/>
        <v>-4.6980000000000075</v>
      </c>
      <c r="O20" s="148">
        <f t="shared" si="9"/>
        <v>0</v>
      </c>
      <c r="P20" s="147">
        <f t="shared" si="10"/>
        <v>-59.844000000000023</v>
      </c>
      <c r="Q20" s="148">
        <f t="shared" si="11"/>
        <v>-12</v>
      </c>
    </row>
    <row r="21" spans="1:17" ht="14.4" hidden="1" customHeight="1" outlineLevel="1" x14ac:dyDescent="0.3">
      <c r="A21" s="441" t="s">
        <v>170</v>
      </c>
      <c r="B21" s="120">
        <v>26.776</v>
      </c>
      <c r="C21" s="113">
        <v>51.109000000000002</v>
      </c>
      <c r="D21" s="113">
        <v>45.569000000000003</v>
      </c>
      <c r="E21" s="425">
        <f t="shared" si="12"/>
        <v>1.7018598745144906</v>
      </c>
      <c r="F21" s="132">
        <f t="shared" si="13"/>
        <v>0.89160421843510929</v>
      </c>
      <c r="G21" s="120">
        <v>16</v>
      </c>
      <c r="H21" s="113">
        <v>25</v>
      </c>
      <c r="I21" s="113">
        <v>21</v>
      </c>
      <c r="J21" s="425">
        <f t="shared" si="14"/>
        <v>1.3125</v>
      </c>
      <c r="K21" s="134">
        <f t="shared" si="15"/>
        <v>0.84</v>
      </c>
      <c r="L21" s="659">
        <v>1.11744</v>
      </c>
      <c r="M21" s="660"/>
      <c r="N21" s="147">
        <f t="shared" si="8"/>
        <v>-5.5399999999999991</v>
      </c>
      <c r="O21" s="148">
        <f t="shared" si="9"/>
        <v>-4</v>
      </c>
      <c r="P21" s="147">
        <f t="shared" si="10"/>
        <v>18.793000000000003</v>
      </c>
      <c r="Q21" s="148">
        <f t="shared" si="11"/>
        <v>5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116.19799999999999</v>
      </c>
      <c r="C23" s="113">
        <v>99.099000000000004</v>
      </c>
      <c r="D23" s="113">
        <v>127.084</v>
      </c>
      <c r="E23" s="425">
        <f t="shared" si="12"/>
        <v>1.0936849171242191</v>
      </c>
      <c r="F23" s="132">
        <f t="shared" si="13"/>
        <v>1.2823943733034642</v>
      </c>
      <c r="G23" s="120">
        <v>70</v>
      </c>
      <c r="H23" s="113">
        <v>64</v>
      </c>
      <c r="I23" s="113">
        <v>66</v>
      </c>
      <c r="J23" s="425">
        <f t="shared" si="14"/>
        <v>0.94285714285714284</v>
      </c>
      <c r="K23" s="134">
        <f t="shared" si="15"/>
        <v>1.03125</v>
      </c>
      <c r="L23" s="659">
        <v>0.98495999999999995</v>
      </c>
      <c r="M23" s="660"/>
      <c r="N23" s="147">
        <f t="shared" si="8"/>
        <v>27.984999999999999</v>
      </c>
      <c r="O23" s="148">
        <f t="shared" si="9"/>
        <v>2</v>
      </c>
      <c r="P23" s="147">
        <f t="shared" si="10"/>
        <v>10.88600000000001</v>
      </c>
      <c r="Q23" s="148">
        <f t="shared" si="11"/>
        <v>-4</v>
      </c>
    </row>
    <row r="24" spans="1:17" ht="14.4" hidden="1" customHeight="1" outlineLevel="1" x14ac:dyDescent="0.3">
      <c r="A24" s="441" t="s">
        <v>173</v>
      </c>
      <c r="B24" s="120">
        <v>51.277999999999999</v>
      </c>
      <c r="C24" s="113">
        <v>48.255000000000003</v>
      </c>
      <c r="D24" s="113">
        <v>23.059000000000001</v>
      </c>
      <c r="E24" s="425">
        <f t="shared" si="12"/>
        <v>0.44968602519599049</v>
      </c>
      <c r="F24" s="132">
        <f t="shared" si="13"/>
        <v>0.47785721686871824</v>
      </c>
      <c r="G24" s="120">
        <v>20</v>
      </c>
      <c r="H24" s="113">
        <v>17</v>
      </c>
      <c r="I24" s="113">
        <v>11</v>
      </c>
      <c r="J24" s="425">
        <f t="shared" si="14"/>
        <v>0.55000000000000004</v>
      </c>
      <c r="K24" s="134">
        <f t="shared" si="15"/>
        <v>0.6470588235294118</v>
      </c>
      <c r="L24" s="659">
        <v>1.0147199999999998</v>
      </c>
      <c r="M24" s="660"/>
      <c r="N24" s="147">
        <f t="shared" si="8"/>
        <v>-25.196000000000002</v>
      </c>
      <c r="O24" s="148">
        <f t="shared" si="9"/>
        <v>-6</v>
      </c>
      <c r="P24" s="147">
        <f t="shared" si="10"/>
        <v>-28.218999999999998</v>
      </c>
      <c r="Q24" s="148">
        <f t="shared" si="11"/>
        <v>-9</v>
      </c>
    </row>
    <row r="25" spans="1:17" ht="14.4" hidden="1" customHeight="1" outlineLevel="1" thickBot="1" x14ac:dyDescent="0.35">
      <c r="A25" s="442" t="s">
        <v>208</v>
      </c>
      <c r="B25" s="238">
        <v>7.4219999999999997</v>
      </c>
      <c r="C25" s="239">
        <v>1.764</v>
      </c>
      <c r="D25" s="239">
        <v>10.265000000000001</v>
      </c>
      <c r="E25" s="426">
        <f t="shared" si="12"/>
        <v>1.3830503907302616</v>
      </c>
      <c r="F25" s="240">
        <f t="shared" si="13"/>
        <v>5.8191609977324266</v>
      </c>
      <c r="G25" s="238">
        <v>9</v>
      </c>
      <c r="H25" s="239">
        <v>2</v>
      </c>
      <c r="I25" s="239">
        <v>6</v>
      </c>
      <c r="J25" s="426">
        <f t="shared" si="14"/>
        <v>0.66666666666666663</v>
      </c>
      <c r="K25" s="242">
        <f t="shared" si="15"/>
        <v>3</v>
      </c>
      <c r="L25" s="356"/>
      <c r="M25" s="357"/>
      <c r="N25" s="245">
        <f t="shared" si="8"/>
        <v>8.5010000000000012</v>
      </c>
      <c r="O25" s="246">
        <f t="shared" si="9"/>
        <v>4</v>
      </c>
      <c r="P25" s="245">
        <f t="shared" si="10"/>
        <v>2.8430000000000009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962.33199999999999</v>
      </c>
      <c r="C26" s="150">
        <f>SUM(C18:C25)</f>
        <v>891.06400000000008</v>
      </c>
      <c r="D26" s="150">
        <f>SUM(D18:D25)</f>
        <v>873.79300000000001</v>
      </c>
      <c r="E26" s="421">
        <f>IF(OR(D26=0,B26=0),0,D26/B26)</f>
        <v>0.90799536958139193</v>
      </c>
      <c r="F26" s="151">
        <f>IF(OR(D26=0,C26=0),0,D26/C26)</f>
        <v>0.98061755384573934</v>
      </c>
      <c r="G26" s="149">
        <f>SUM(G18:G25)</f>
        <v>530</v>
      </c>
      <c r="H26" s="150">
        <f>SUM(H18:H25)</f>
        <v>496</v>
      </c>
      <c r="I26" s="150">
        <f>SUM(I18:I25)</f>
        <v>495</v>
      </c>
      <c r="J26" s="421">
        <f>IF(OR(I26=0,G26=0),0,I26/G26)</f>
        <v>0.93396226415094341</v>
      </c>
      <c r="K26" s="152">
        <f>IF(OR(I26=0,H26=0),0,I26/H26)</f>
        <v>0.99798387096774188</v>
      </c>
      <c r="L26" s="121"/>
      <c r="M26" s="121"/>
      <c r="N26" s="143">
        <f t="shared" si="8"/>
        <v>-17.271000000000072</v>
      </c>
      <c r="O26" s="153">
        <f t="shared" si="9"/>
        <v>-1</v>
      </c>
      <c r="P26" s="143">
        <f t="shared" si="10"/>
        <v>-88.538999999999987</v>
      </c>
      <c r="Q26" s="153">
        <f t="shared" si="11"/>
        <v>-35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1441</v>
      </c>
      <c r="C33" s="199">
        <v>1395</v>
      </c>
      <c r="D33" s="84">
        <f>IF(C33="","",C33-B33)</f>
        <v>-46</v>
      </c>
      <c r="E33" s="85">
        <f>IF(C33="","",C33/B33)</f>
        <v>0.96807772380291468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3810</v>
      </c>
      <c r="C34" s="200">
        <v>3643</v>
      </c>
      <c r="D34" s="87">
        <f t="shared" ref="D34:D45" si="0">IF(C34="","",C34-B34)</f>
        <v>-167</v>
      </c>
      <c r="E34" s="88">
        <f t="shared" ref="E34:E45" si="1">IF(C34="","",C34/B34)</f>
        <v>0.95616797900262462</v>
      </c>
      <c r="F34" s="89">
        <v>606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5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5099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4817</v>
      </c>
      <c r="B5" s="950">
        <v>1</v>
      </c>
      <c r="C5" s="951">
        <v>25.98</v>
      </c>
      <c r="D5" s="952">
        <v>30</v>
      </c>
      <c r="E5" s="953"/>
      <c r="F5" s="954"/>
      <c r="G5" s="955"/>
      <c r="H5" s="956"/>
      <c r="I5" s="954"/>
      <c r="J5" s="955"/>
      <c r="K5" s="957">
        <v>20.34</v>
      </c>
      <c r="L5" s="956">
        <v>11</v>
      </c>
      <c r="M5" s="956">
        <v>87</v>
      </c>
      <c r="N5" s="958">
        <v>29</v>
      </c>
      <c r="O5" s="956" t="s">
        <v>4818</v>
      </c>
      <c r="P5" s="959" t="s">
        <v>4819</v>
      </c>
      <c r="Q5" s="960">
        <f>H5-B5</f>
        <v>-1</v>
      </c>
      <c r="R5" s="973">
        <f>I5-C5</f>
        <v>-25.98</v>
      </c>
      <c r="S5" s="960">
        <f>H5-E5</f>
        <v>0</v>
      </c>
      <c r="T5" s="973">
        <f>I5-F5</f>
        <v>0</v>
      </c>
      <c r="U5" s="983" t="s">
        <v>555</v>
      </c>
      <c r="V5" s="984" t="s">
        <v>555</v>
      </c>
      <c r="W5" s="984" t="s">
        <v>555</v>
      </c>
      <c r="X5" s="985" t="s">
        <v>555</v>
      </c>
      <c r="Y5" s="986"/>
    </row>
    <row r="6" spans="1:25" ht="14.4" customHeight="1" x14ac:dyDescent="0.3">
      <c r="A6" s="947" t="s">
        <v>4820</v>
      </c>
      <c r="B6" s="930">
        <v>2</v>
      </c>
      <c r="C6" s="931">
        <v>41.85</v>
      </c>
      <c r="D6" s="932">
        <v>61</v>
      </c>
      <c r="E6" s="920">
        <v>2</v>
      </c>
      <c r="F6" s="921">
        <v>28.83</v>
      </c>
      <c r="G6" s="922">
        <v>42</v>
      </c>
      <c r="H6" s="916">
        <v>1</v>
      </c>
      <c r="I6" s="914">
        <v>12.65</v>
      </c>
      <c r="J6" s="923">
        <v>33</v>
      </c>
      <c r="K6" s="917">
        <v>12.65</v>
      </c>
      <c r="L6" s="916">
        <v>5</v>
      </c>
      <c r="M6" s="916">
        <v>60</v>
      </c>
      <c r="N6" s="918">
        <v>20</v>
      </c>
      <c r="O6" s="916" t="s">
        <v>4818</v>
      </c>
      <c r="P6" s="929" t="s">
        <v>4821</v>
      </c>
      <c r="Q6" s="919">
        <f t="shared" ref="Q6:R69" si="0">H6-B6</f>
        <v>-1</v>
      </c>
      <c r="R6" s="974">
        <f t="shared" si="0"/>
        <v>-29.200000000000003</v>
      </c>
      <c r="S6" s="919">
        <f t="shared" ref="S6:S69" si="1">H6-E6</f>
        <v>-1</v>
      </c>
      <c r="T6" s="974">
        <f t="shared" ref="T6:T69" si="2">I6-F6</f>
        <v>-16.18</v>
      </c>
      <c r="U6" s="981">
        <v>20</v>
      </c>
      <c r="V6" s="930">
        <v>33</v>
      </c>
      <c r="W6" s="930">
        <v>13</v>
      </c>
      <c r="X6" s="979">
        <v>1.65</v>
      </c>
      <c r="Y6" s="977">
        <v>13</v>
      </c>
    </row>
    <row r="7" spans="1:25" ht="14.4" customHeight="1" x14ac:dyDescent="0.3">
      <c r="A7" s="947" t="s">
        <v>4822</v>
      </c>
      <c r="B7" s="930"/>
      <c r="C7" s="931"/>
      <c r="D7" s="932"/>
      <c r="E7" s="928"/>
      <c r="F7" s="914"/>
      <c r="G7" s="915"/>
      <c r="H7" s="920">
        <v>1</v>
      </c>
      <c r="I7" s="921">
        <v>0.61</v>
      </c>
      <c r="J7" s="922">
        <v>3</v>
      </c>
      <c r="K7" s="917">
        <v>0.61</v>
      </c>
      <c r="L7" s="916">
        <v>1</v>
      </c>
      <c r="M7" s="916">
        <v>12</v>
      </c>
      <c r="N7" s="918">
        <v>4</v>
      </c>
      <c r="O7" s="916" t="s">
        <v>4818</v>
      </c>
      <c r="P7" s="929" t="s">
        <v>4823</v>
      </c>
      <c r="Q7" s="919">
        <f t="shared" si="0"/>
        <v>1</v>
      </c>
      <c r="R7" s="974">
        <f t="shared" si="0"/>
        <v>0.61</v>
      </c>
      <c r="S7" s="919">
        <f t="shared" si="1"/>
        <v>1</v>
      </c>
      <c r="T7" s="974">
        <f t="shared" si="2"/>
        <v>0.61</v>
      </c>
      <c r="U7" s="981">
        <v>4</v>
      </c>
      <c r="V7" s="930">
        <v>3</v>
      </c>
      <c r="W7" s="930">
        <v>-1</v>
      </c>
      <c r="X7" s="979">
        <v>0.75</v>
      </c>
      <c r="Y7" s="977"/>
    </row>
    <row r="8" spans="1:25" ht="14.4" customHeight="1" x14ac:dyDescent="0.3">
      <c r="A8" s="948" t="s">
        <v>4824</v>
      </c>
      <c r="B8" s="934">
        <v>1</v>
      </c>
      <c r="C8" s="935">
        <v>1.1299999999999999</v>
      </c>
      <c r="D8" s="933">
        <v>2</v>
      </c>
      <c r="E8" s="936"/>
      <c r="F8" s="937"/>
      <c r="G8" s="924"/>
      <c r="H8" s="938"/>
      <c r="I8" s="939"/>
      <c r="J8" s="925"/>
      <c r="K8" s="940">
        <v>1.1299999999999999</v>
      </c>
      <c r="L8" s="941">
        <v>2</v>
      </c>
      <c r="M8" s="941">
        <v>18</v>
      </c>
      <c r="N8" s="942">
        <v>6</v>
      </c>
      <c r="O8" s="941" t="s">
        <v>4818</v>
      </c>
      <c r="P8" s="943" t="s">
        <v>4825</v>
      </c>
      <c r="Q8" s="944">
        <f t="shared" si="0"/>
        <v>-1</v>
      </c>
      <c r="R8" s="975">
        <f t="shared" si="0"/>
        <v>-1.1299999999999999</v>
      </c>
      <c r="S8" s="944">
        <f t="shared" si="1"/>
        <v>0</v>
      </c>
      <c r="T8" s="975">
        <f t="shared" si="2"/>
        <v>0</v>
      </c>
      <c r="U8" s="982" t="s">
        <v>555</v>
      </c>
      <c r="V8" s="934" t="s">
        <v>555</v>
      </c>
      <c r="W8" s="934" t="s">
        <v>555</v>
      </c>
      <c r="X8" s="980" t="s">
        <v>555</v>
      </c>
      <c r="Y8" s="978"/>
    </row>
    <row r="9" spans="1:25" ht="14.4" customHeight="1" x14ac:dyDescent="0.3">
      <c r="A9" s="947" t="s">
        <v>4826</v>
      </c>
      <c r="B9" s="911">
        <v>1</v>
      </c>
      <c r="C9" s="912">
        <v>0.24</v>
      </c>
      <c r="D9" s="913">
        <v>3</v>
      </c>
      <c r="E9" s="928"/>
      <c r="F9" s="914"/>
      <c r="G9" s="915"/>
      <c r="H9" s="916"/>
      <c r="I9" s="914"/>
      <c r="J9" s="915"/>
      <c r="K9" s="917">
        <v>0.24</v>
      </c>
      <c r="L9" s="916">
        <v>1</v>
      </c>
      <c r="M9" s="916">
        <v>6</v>
      </c>
      <c r="N9" s="918">
        <v>2</v>
      </c>
      <c r="O9" s="916" t="s">
        <v>4818</v>
      </c>
      <c r="P9" s="929" t="s">
        <v>4827</v>
      </c>
      <c r="Q9" s="919">
        <f t="shared" si="0"/>
        <v>-1</v>
      </c>
      <c r="R9" s="974">
        <f t="shared" si="0"/>
        <v>-0.24</v>
      </c>
      <c r="S9" s="919">
        <f t="shared" si="1"/>
        <v>0</v>
      </c>
      <c r="T9" s="974">
        <f t="shared" si="2"/>
        <v>0</v>
      </c>
      <c r="U9" s="981" t="s">
        <v>555</v>
      </c>
      <c r="V9" s="930" t="s">
        <v>555</v>
      </c>
      <c r="W9" s="930" t="s">
        <v>555</v>
      </c>
      <c r="X9" s="979" t="s">
        <v>555</v>
      </c>
      <c r="Y9" s="977"/>
    </row>
    <row r="10" spans="1:25" ht="14.4" customHeight="1" x14ac:dyDescent="0.3">
      <c r="A10" s="947" t="s">
        <v>4828</v>
      </c>
      <c r="B10" s="930"/>
      <c r="C10" s="931"/>
      <c r="D10" s="932"/>
      <c r="E10" s="920">
        <v>1</v>
      </c>
      <c r="F10" s="921">
        <v>1.24</v>
      </c>
      <c r="G10" s="922">
        <v>3</v>
      </c>
      <c r="H10" s="916"/>
      <c r="I10" s="914"/>
      <c r="J10" s="915"/>
      <c r="K10" s="917">
        <v>1.24</v>
      </c>
      <c r="L10" s="916">
        <v>2</v>
      </c>
      <c r="M10" s="916">
        <v>18</v>
      </c>
      <c r="N10" s="918">
        <v>6</v>
      </c>
      <c r="O10" s="916" t="s">
        <v>4818</v>
      </c>
      <c r="P10" s="929" t="s">
        <v>4829</v>
      </c>
      <c r="Q10" s="919">
        <f t="shared" si="0"/>
        <v>0</v>
      </c>
      <c r="R10" s="974">
        <f t="shared" si="0"/>
        <v>0</v>
      </c>
      <c r="S10" s="919">
        <f t="shared" si="1"/>
        <v>-1</v>
      </c>
      <c r="T10" s="974">
        <f t="shared" si="2"/>
        <v>-1.24</v>
      </c>
      <c r="U10" s="981" t="s">
        <v>555</v>
      </c>
      <c r="V10" s="930" t="s">
        <v>555</v>
      </c>
      <c r="W10" s="930" t="s">
        <v>555</v>
      </c>
      <c r="X10" s="979" t="s">
        <v>555</v>
      </c>
      <c r="Y10" s="977"/>
    </row>
    <row r="11" spans="1:25" ht="14.4" customHeight="1" x14ac:dyDescent="0.3">
      <c r="A11" s="947" t="s">
        <v>4830</v>
      </c>
      <c r="B11" s="930">
        <v>1</v>
      </c>
      <c r="C11" s="931">
        <v>0.46</v>
      </c>
      <c r="D11" s="932">
        <v>2</v>
      </c>
      <c r="E11" s="920">
        <v>3</v>
      </c>
      <c r="F11" s="921">
        <v>1.39</v>
      </c>
      <c r="G11" s="922">
        <v>2</v>
      </c>
      <c r="H11" s="916"/>
      <c r="I11" s="914"/>
      <c r="J11" s="915"/>
      <c r="K11" s="917">
        <v>0.46</v>
      </c>
      <c r="L11" s="916">
        <v>1</v>
      </c>
      <c r="M11" s="916">
        <v>9</v>
      </c>
      <c r="N11" s="918">
        <v>3</v>
      </c>
      <c r="O11" s="916" t="s">
        <v>4818</v>
      </c>
      <c r="P11" s="929" t="s">
        <v>4831</v>
      </c>
      <c r="Q11" s="919">
        <f t="shared" si="0"/>
        <v>-1</v>
      </c>
      <c r="R11" s="974">
        <f t="shared" si="0"/>
        <v>-0.46</v>
      </c>
      <c r="S11" s="919">
        <f t="shared" si="1"/>
        <v>-3</v>
      </c>
      <c r="T11" s="974">
        <f t="shared" si="2"/>
        <v>-1.39</v>
      </c>
      <c r="U11" s="981" t="s">
        <v>555</v>
      </c>
      <c r="V11" s="930" t="s">
        <v>555</v>
      </c>
      <c r="W11" s="930" t="s">
        <v>555</v>
      </c>
      <c r="X11" s="979" t="s">
        <v>555</v>
      </c>
      <c r="Y11" s="977"/>
    </row>
    <row r="12" spans="1:25" ht="14.4" customHeight="1" x14ac:dyDescent="0.3">
      <c r="A12" s="947" t="s">
        <v>4832</v>
      </c>
      <c r="B12" s="930">
        <v>13</v>
      </c>
      <c r="C12" s="931">
        <v>42.99</v>
      </c>
      <c r="D12" s="932">
        <v>10.5</v>
      </c>
      <c r="E12" s="928">
        <v>20</v>
      </c>
      <c r="F12" s="914">
        <v>66.14</v>
      </c>
      <c r="G12" s="915">
        <v>9.3000000000000007</v>
      </c>
      <c r="H12" s="920">
        <v>14</v>
      </c>
      <c r="I12" s="921">
        <v>46.3</v>
      </c>
      <c r="J12" s="922">
        <v>8.6</v>
      </c>
      <c r="K12" s="917">
        <v>3.31</v>
      </c>
      <c r="L12" s="916">
        <v>3</v>
      </c>
      <c r="M12" s="916">
        <v>30</v>
      </c>
      <c r="N12" s="918">
        <v>10</v>
      </c>
      <c r="O12" s="916" t="s">
        <v>4818</v>
      </c>
      <c r="P12" s="929" t="s">
        <v>4833</v>
      </c>
      <c r="Q12" s="919">
        <f t="shared" si="0"/>
        <v>1</v>
      </c>
      <c r="R12" s="974">
        <f t="shared" si="0"/>
        <v>3.3099999999999952</v>
      </c>
      <c r="S12" s="919">
        <f t="shared" si="1"/>
        <v>-6</v>
      </c>
      <c r="T12" s="974">
        <f t="shared" si="2"/>
        <v>-19.840000000000003</v>
      </c>
      <c r="U12" s="981">
        <v>140</v>
      </c>
      <c r="V12" s="930">
        <v>120.39999999999999</v>
      </c>
      <c r="W12" s="930">
        <v>-19.600000000000009</v>
      </c>
      <c r="X12" s="979">
        <v>0.86</v>
      </c>
      <c r="Y12" s="977">
        <v>3</v>
      </c>
    </row>
    <row r="13" spans="1:25" ht="14.4" customHeight="1" x14ac:dyDescent="0.3">
      <c r="A13" s="948" t="s">
        <v>4834</v>
      </c>
      <c r="B13" s="934">
        <v>1</v>
      </c>
      <c r="C13" s="935">
        <v>4.13</v>
      </c>
      <c r="D13" s="933">
        <v>13</v>
      </c>
      <c r="E13" s="936"/>
      <c r="F13" s="937"/>
      <c r="G13" s="924"/>
      <c r="H13" s="938">
        <v>5</v>
      </c>
      <c r="I13" s="939">
        <v>21.21</v>
      </c>
      <c r="J13" s="926">
        <v>13.2</v>
      </c>
      <c r="K13" s="940">
        <v>4.13</v>
      </c>
      <c r="L13" s="941">
        <v>4</v>
      </c>
      <c r="M13" s="941">
        <v>36</v>
      </c>
      <c r="N13" s="942">
        <v>12</v>
      </c>
      <c r="O13" s="941" t="s">
        <v>4818</v>
      </c>
      <c r="P13" s="943" t="s">
        <v>4835</v>
      </c>
      <c r="Q13" s="944">
        <f t="shared" si="0"/>
        <v>4</v>
      </c>
      <c r="R13" s="975">
        <f t="shared" si="0"/>
        <v>17.080000000000002</v>
      </c>
      <c r="S13" s="944">
        <f t="shared" si="1"/>
        <v>5</v>
      </c>
      <c r="T13" s="975">
        <f t="shared" si="2"/>
        <v>21.21</v>
      </c>
      <c r="U13" s="982">
        <v>60</v>
      </c>
      <c r="V13" s="934">
        <v>66</v>
      </c>
      <c r="W13" s="934">
        <v>6</v>
      </c>
      <c r="X13" s="980">
        <v>1.1000000000000001</v>
      </c>
      <c r="Y13" s="978">
        <v>16</v>
      </c>
    </row>
    <row r="14" spans="1:25" ht="14.4" customHeight="1" x14ac:dyDescent="0.3">
      <c r="A14" s="948" t="s">
        <v>4836</v>
      </c>
      <c r="B14" s="934">
        <v>2</v>
      </c>
      <c r="C14" s="935">
        <v>10.9</v>
      </c>
      <c r="D14" s="933">
        <v>11</v>
      </c>
      <c r="E14" s="936"/>
      <c r="F14" s="937"/>
      <c r="G14" s="924"/>
      <c r="H14" s="938">
        <v>3</v>
      </c>
      <c r="I14" s="939">
        <v>16.350000000000001</v>
      </c>
      <c r="J14" s="925">
        <v>12.7</v>
      </c>
      <c r="K14" s="940">
        <v>5.45</v>
      </c>
      <c r="L14" s="941">
        <v>5</v>
      </c>
      <c r="M14" s="941">
        <v>48</v>
      </c>
      <c r="N14" s="942">
        <v>16</v>
      </c>
      <c r="O14" s="941" t="s">
        <v>4818</v>
      </c>
      <c r="P14" s="943" t="s">
        <v>4837</v>
      </c>
      <c r="Q14" s="944">
        <f t="shared" si="0"/>
        <v>1</v>
      </c>
      <c r="R14" s="975">
        <f t="shared" si="0"/>
        <v>5.4500000000000011</v>
      </c>
      <c r="S14" s="944">
        <f t="shared" si="1"/>
        <v>3</v>
      </c>
      <c r="T14" s="975">
        <f t="shared" si="2"/>
        <v>16.350000000000001</v>
      </c>
      <c r="U14" s="982">
        <v>48</v>
      </c>
      <c r="V14" s="934">
        <v>38.099999999999994</v>
      </c>
      <c r="W14" s="934">
        <v>-9.9000000000000057</v>
      </c>
      <c r="X14" s="980">
        <v>0.79374999999999984</v>
      </c>
      <c r="Y14" s="978">
        <v>4</v>
      </c>
    </row>
    <row r="15" spans="1:25" ht="14.4" customHeight="1" x14ac:dyDescent="0.3">
      <c r="A15" s="947" t="s">
        <v>4838</v>
      </c>
      <c r="B15" s="911">
        <v>1</v>
      </c>
      <c r="C15" s="912">
        <v>2.88</v>
      </c>
      <c r="D15" s="913">
        <v>10</v>
      </c>
      <c r="E15" s="928">
        <v>1</v>
      </c>
      <c r="F15" s="914">
        <v>2.88</v>
      </c>
      <c r="G15" s="915">
        <v>5</v>
      </c>
      <c r="H15" s="916"/>
      <c r="I15" s="914"/>
      <c r="J15" s="915"/>
      <c r="K15" s="917">
        <v>2.88</v>
      </c>
      <c r="L15" s="916">
        <v>3</v>
      </c>
      <c r="M15" s="916">
        <v>27</v>
      </c>
      <c r="N15" s="918">
        <v>9</v>
      </c>
      <c r="O15" s="916" t="s">
        <v>4818</v>
      </c>
      <c r="P15" s="929" t="s">
        <v>4839</v>
      </c>
      <c r="Q15" s="919">
        <f t="shared" si="0"/>
        <v>-1</v>
      </c>
      <c r="R15" s="974">
        <f t="shared" si="0"/>
        <v>-2.88</v>
      </c>
      <c r="S15" s="919">
        <f t="shared" si="1"/>
        <v>-1</v>
      </c>
      <c r="T15" s="974">
        <f t="shared" si="2"/>
        <v>-2.88</v>
      </c>
      <c r="U15" s="981" t="s">
        <v>555</v>
      </c>
      <c r="V15" s="930" t="s">
        <v>555</v>
      </c>
      <c r="W15" s="930" t="s">
        <v>555</v>
      </c>
      <c r="X15" s="979" t="s">
        <v>555</v>
      </c>
      <c r="Y15" s="977"/>
    </row>
    <row r="16" spans="1:25" ht="14.4" customHeight="1" x14ac:dyDescent="0.3">
      <c r="A16" s="948" t="s">
        <v>4840</v>
      </c>
      <c r="B16" s="945">
        <v>1</v>
      </c>
      <c r="C16" s="946">
        <v>2.96</v>
      </c>
      <c r="D16" s="927">
        <v>13</v>
      </c>
      <c r="E16" s="936"/>
      <c r="F16" s="937"/>
      <c r="G16" s="924"/>
      <c r="H16" s="941"/>
      <c r="I16" s="937"/>
      <c r="J16" s="924"/>
      <c r="K16" s="940">
        <v>2.96</v>
      </c>
      <c r="L16" s="941">
        <v>4</v>
      </c>
      <c r="M16" s="941">
        <v>39</v>
      </c>
      <c r="N16" s="942">
        <v>13</v>
      </c>
      <c r="O16" s="941" t="s">
        <v>4818</v>
      </c>
      <c r="P16" s="943" t="s">
        <v>4841</v>
      </c>
      <c r="Q16" s="944">
        <f t="shared" si="0"/>
        <v>-1</v>
      </c>
      <c r="R16" s="975">
        <f t="shared" si="0"/>
        <v>-2.96</v>
      </c>
      <c r="S16" s="944">
        <f t="shared" si="1"/>
        <v>0</v>
      </c>
      <c r="T16" s="975">
        <f t="shared" si="2"/>
        <v>0</v>
      </c>
      <c r="U16" s="982" t="s">
        <v>555</v>
      </c>
      <c r="V16" s="934" t="s">
        <v>555</v>
      </c>
      <c r="W16" s="934" t="s">
        <v>555</v>
      </c>
      <c r="X16" s="980" t="s">
        <v>555</v>
      </c>
      <c r="Y16" s="978"/>
    </row>
    <row r="17" spans="1:25" ht="14.4" customHeight="1" x14ac:dyDescent="0.3">
      <c r="A17" s="947" t="s">
        <v>4842</v>
      </c>
      <c r="B17" s="930">
        <v>1</v>
      </c>
      <c r="C17" s="931">
        <v>0.84</v>
      </c>
      <c r="D17" s="932">
        <v>5</v>
      </c>
      <c r="E17" s="928">
        <v>2</v>
      </c>
      <c r="F17" s="914">
        <v>1.68</v>
      </c>
      <c r="G17" s="915">
        <v>5</v>
      </c>
      <c r="H17" s="920">
        <v>1</v>
      </c>
      <c r="I17" s="921">
        <v>0.84</v>
      </c>
      <c r="J17" s="922">
        <v>5</v>
      </c>
      <c r="K17" s="917">
        <v>0.84</v>
      </c>
      <c r="L17" s="916">
        <v>2</v>
      </c>
      <c r="M17" s="916">
        <v>18</v>
      </c>
      <c r="N17" s="918">
        <v>6</v>
      </c>
      <c r="O17" s="916" t="s">
        <v>4818</v>
      </c>
      <c r="P17" s="929" t="s">
        <v>4843</v>
      </c>
      <c r="Q17" s="919">
        <f t="shared" si="0"/>
        <v>0</v>
      </c>
      <c r="R17" s="974">
        <f t="shared" si="0"/>
        <v>0</v>
      </c>
      <c r="S17" s="919">
        <f t="shared" si="1"/>
        <v>-1</v>
      </c>
      <c r="T17" s="974">
        <f t="shared" si="2"/>
        <v>-0.84</v>
      </c>
      <c r="U17" s="981">
        <v>6</v>
      </c>
      <c r="V17" s="930">
        <v>5</v>
      </c>
      <c r="W17" s="930">
        <v>-1</v>
      </c>
      <c r="X17" s="979">
        <v>0.83333333333333337</v>
      </c>
      <c r="Y17" s="977"/>
    </row>
    <row r="18" spans="1:25" ht="14.4" customHeight="1" x14ac:dyDescent="0.3">
      <c r="A18" s="948" t="s">
        <v>4844</v>
      </c>
      <c r="B18" s="934"/>
      <c r="C18" s="935"/>
      <c r="D18" s="933"/>
      <c r="E18" s="936"/>
      <c r="F18" s="937"/>
      <c r="G18" s="924"/>
      <c r="H18" s="938">
        <v>1</v>
      </c>
      <c r="I18" s="939">
        <v>2.41</v>
      </c>
      <c r="J18" s="925">
        <v>11</v>
      </c>
      <c r="K18" s="940">
        <v>2.41</v>
      </c>
      <c r="L18" s="941">
        <v>5</v>
      </c>
      <c r="M18" s="941">
        <v>48</v>
      </c>
      <c r="N18" s="942">
        <v>16</v>
      </c>
      <c r="O18" s="941" t="s">
        <v>4818</v>
      </c>
      <c r="P18" s="943" t="s">
        <v>4845</v>
      </c>
      <c r="Q18" s="944">
        <f t="shared" si="0"/>
        <v>1</v>
      </c>
      <c r="R18" s="975">
        <f t="shared" si="0"/>
        <v>2.41</v>
      </c>
      <c r="S18" s="944">
        <f t="shared" si="1"/>
        <v>1</v>
      </c>
      <c r="T18" s="975">
        <f t="shared" si="2"/>
        <v>2.41</v>
      </c>
      <c r="U18" s="982">
        <v>16</v>
      </c>
      <c r="V18" s="934">
        <v>11</v>
      </c>
      <c r="W18" s="934">
        <v>-5</v>
      </c>
      <c r="X18" s="980">
        <v>0.6875</v>
      </c>
      <c r="Y18" s="978"/>
    </row>
    <row r="19" spans="1:25" ht="14.4" customHeight="1" x14ac:dyDescent="0.3">
      <c r="A19" s="947" t="s">
        <v>4846</v>
      </c>
      <c r="B19" s="930"/>
      <c r="C19" s="931"/>
      <c r="D19" s="932"/>
      <c r="E19" s="920">
        <v>1</v>
      </c>
      <c r="F19" s="921">
        <v>0.73</v>
      </c>
      <c r="G19" s="922">
        <v>6</v>
      </c>
      <c r="H19" s="916"/>
      <c r="I19" s="914"/>
      <c r="J19" s="915"/>
      <c r="K19" s="917">
        <v>0.73</v>
      </c>
      <c r="L19" s="916">
        <v>2</v>
      </c>
      <c r="M19" s="916">
        <v>21</v>
      </c>
      <c r="N19" s="918">
        <v>7</v>
      </c>
      <c r="O19" s="916" t="s">
        <v>4818</v>
      </c>
      <c r="P19" s="929" t="s">
        <v>4847</v>
      </c>
      <c r="Q19" s="919">
        <f t="shared" si="0"/>
        <v>0</v>
      </c>
      <c r="R19" s="974">
        <f t="shared" si="0"/>
        <v>0</v>
      </c>
      <c r="S19" s="919">
        <f t="shared" si="1"/>
        <v>-1</v>
      </c>
      <c r="T19" s="974">
        <f t="shared" si="2"/>
        <v>-0.73</v>
      </c>
      <c r="U19" s="981" t="s">
        <v>555</v>
      </c>
      <c r="V19" s="930" t="s">
        <v>555</v>
      </c>
      <c r="W19" s="930" t="s">
        <v>555</v>
      </c>
      <c r="X19" s="979" t="s">
        <v>555</v>
      </c>
      <c r="Y19" s="977"/>
    </row>
    <row r="20" spans="1:25" ht="14.4" customHeight="1" x14ac:dyDescent="0.3">
      <c r="A20" s="947" t="s">
        <v>4848</v>
      </c>
      <c r="B20" s="930"/>
      <c r="C20" s="931"/>
      <c r="D20" s="932"/>
      <c r="E20" s="920">
        <v>3</v>
      </c>
      <c r="F20" s="921">
        <v>1.25</v>
      </c>
      <c r="G20" s="922">
        <v>3.3</v>
      </c>
      <c r="H20" s="916">
        <v>1</v>
      </c>
      <c r="I20" s="914">
        <v>0.42</v>
      </c>
      <c r="J20" s="915">
        <v>3</v>
      </c>
      <c r="K20" s="917">
        <v>0.42</v>
      </c>
      <c r="L20" s="916">
        <v>2</v>
      </c>
      <c r="M20" s="916">
        <v>15</v>
      </c>
      <c r="N20" s="918">
        <v>5</v>
      </c>
      <c r="O20" s="916" t="s">
        <v>4818</v>
      </c>
      <c r="P20" s="929" t="s">
        <v>4849</v>
      </c>
      <c r="Q20" s="919">
        <f t="shared" si="0"/>
        <v>1</v>
      </c>
      <c r="R20" s="974">
        <f t="shared" si="0"/>
        <v>0.42</v>
      </c>
      <c r="S20" s="919">
        <f t="shared" si="1"/>
        <v>-2</v>
      </c>
      <c r="T20" s="974">
        <f t="shared" si="2"/>
        <v>-0.83000000000000007</v>
      </c>
      <c r="U20" s="981">
        <v>5</v>
      </c>
      <c r="V20" s="930">
        <v>3</v>
      </c>
      <c r="W20" s="930">
        <v>-2</v>
      </c>
      <c r="X20" s="979">
        <v>0.6</v>
      </c>
      <c r="Y20" s="977"/>
    </row>
    <row r="21" spans="1:25" ht="14.4" customHeight="1" x14ac:dyDescent="0.3">
      <c r="A21" s="948" t="s">
        <v>4850</v>
      </c>
      <c r="B21" s="934"/>
      <c r="C21" s="935"/>
      <c r="D21" s="933"/>
      <c r="E21" s="938">
        <v>1</v>
      </c>
      <c r="F21" s="939">
        <v>0.56000000000000005</v>
      </c>
      <c r="G21" s="925">
        <v>5</v>
      </c>
      <c r="H21" s="941"/>
      <c r="I21" s="937"/>
      <c r="J21" s="924"/>
      <c r="K21" s="940">
        <v>0.56000000000000005</v>
      </c>
      <c r="L21" s="941">
        <v>2</v>
      </c>
      <c r="M21" s="941">
        <v>21</v>
      </c>
      <c r="N21" s="942">
        <v>7</v>
      </c>
      <c r="O21" s="941" t="s">
        <v>4818</v>
      </c>
      <c r="P21" s="943" t="s">
        <v>4851</v>
      </c>
      <c r="Q21" s="944">
        <f t="shared" si="0"/>
        <v>0</v>
      </c>
      <c r="R21" s="975">
        <f t="shared" si="0"/>
        <v>0</v>
      </c>
      <c r="S21" s="944">
        <f t="shared" si="1"/>
        <v>-1</v>
      </c>
      <c r="T21" s="975">
        <f t="shared" si="2"/>
        <v>-0.56000000000000005</v>
      </c>
      <c r="U21" s="982" t="s">
        <v>555</v>
      </c>
      <c r="V21" s="934" t="s">
        <v>555</v>
      </c>
      <c r="W21" s="934" t="s">
        <v>555</v>
      </c>
      <c r="X21" s="980" t="s">
        <v>555</v>
      </c>
      <c r="Y21" s="978"/>
    </row>
    <row r="22" spans="1:25" ht="14.4" customHeight="1" x14ac:dyDescent="0.3">
      <c r="A22" s="947" t="s">
        <v>4852</v>
      </c>
      <c r="B22" s="911">
        <v>1</v>
      </c>
      <c r="C22" s="912">
        <v>6.65</v>
      </c>
      <c r="D22" s="913">
        <v>4</v>
      </c>
      <c r="E22" s="928"/>
      <c r="F22" s="914"/>
      <c r="G22" s="915"/>
      <c r="H22" s="916"/>
      <c r="I22" s="914"/>
      <c r="J22" s="915"/>
      <c r="K22" s="917">
        <v>5.41</v>
      </c>
      <c r="L22" s="916">
        <v>4</v>
      </c>
      <c r="M22" s="916">
        <v>33</v>
      </c>
      <c r="N22" s="918">
        <v>11</v>
      </c>
      <c r="O22" s="916" t="s">
        <v>4818</v>
      </c>
      <c r="P22" s="929" t="s">
        <v>4853</v>
      </c>
      <c r="Q22" s="919">
        <f t="shared" si="0"/>
        <v>-1</v>
      </c>
      <c r="R22" s="974">
        <f t="shared" si="0"/>
        <v>-6.65</v>
      </c>
      <c r="S22" s="919">
        <f t="shared" si="1"/>
        <v>0</v>
      </c>
      <c r="T22" s="974">
        <f t="shared" si="2"/>
        <v>0</v>
      </c>
      <c r="U22" s="981" t="s">
        <v>555</v>
      </c>
      <c r="V22" s="930" t="s">
        <v>555</v>
      </c>
      <c r="W22" s="930" t="s">
        <v>555</v>
      </c>
      <c r="X22" s="979" t="s">
        <v>555</v>
      </c>
      <c r="Y22" s="977"/>
    </row>
    <row r="23" spans="1:25" ht="14.4" customHeight="1" x14ac:dyDescent="0.3">
      <c r="A23" s="947" t="s">
        <v>4854</v>
      </c>
      <c r="B23" s="930">
        <v>1</v>
      </c>
      <c r="C23" s="931">
        <v>0.85</v>
      </c>
      <c r="D23" s="932">
        <v>8</v>
      </c>
      <c r="E23" s="920"/>
      <c r="F23" s="921"/>
      <c r="G23" s="922"/>
      <c r="H23" s="916"/>
      <c r="I23" s="914"/>
      <c r="J23" s="915"/>
      <c r="K23" s="917">
        <v>0.85</v>
      </c>
      <c r="L23" s="916">
        <v>3</v>
      </c>
      <c r="M23" s="916">
        <v>27</v>
      </c>
      <c r="N23" s="918">
        <v>9</v>
      </c>
      <c r="O23" s="916" t="s">
        <v>4818</v>
      </c>
      <c r="P23" s="929" t="s">
        <v>4855</v>
      </c>
      <c r="Q23" s="919">
        <f t="shared" si="0"/>
        <v>-1</v>
      </c>
      <c r="R23" s="974">
        <f t="shared" si="0"/>
        <v>-0.85</v>
      </c>
      <c r="S23" s="919">
        <f t="shared" si="1"/>
        <v>0</v>
      </c>
      <c r="T23" s="974">
        <f t="shared" si="2"/>
        <v>0</v>
      </c>
      <c r="U23" s="981" t="s">
        <v>555</v>
      </c>
      <c r="V23" s="930" t="s">
        <v>555</v>
      </c>
      <c r="W23" s="930" t="s">
        <v>555</v>
      </c>
      <c r="X23" s="979" t="s">
        <v>555</v>
      </c>
      <c r="Y23" s="977"/>
    </row>
    <row r="24" spans="1:25" ht="14.4" customHeight="1" x14ac:dyDescent="0.3">
      <c r="A24" s="948" t="s">
        <v>4856</v>
      </c>
      <c r="B24" s="934"/>
      <c r="C24" s="935"/>
      <c r="D24" s="933"/>
      <c r="E24" s="938">
        <v>1</v>
      </c>
      <c r="F24" s="939">
        <v>1.49</v>
      </c>
      <c r="G24" s="925">
        <v>16</v>
      </c>
      <c r="H24" s="941"/>
      <c r="I24" s="937"/>
      <c r="J24" s="924"/>
      <c r="K24" s="940">
        <v>1.24</v>
      </c>
      <c r="L24" s="941">
        <v>5</v>
      </c>
      <c r="M24" s="941">
        <v>42</v>
      </c>
      <c r="N24" s="942">
        <v>14</v>
      </c>
      <c r="O24" s="941" t="s">
        <v>4818</v>
      </c>
      <c r="P24" s="943" t="s">
        <v>4857</v>
      </c>
      <c r="Q24" s="944">
        <f t="shared" si="0"/>
        <v>0</v>
      </c>
      <c r="R24" s="975">
        <f t="shared" si="0"/>
        <v>0</v>
      </c>
      <c r="S24" s="944">
        <f t="shared" si="1"/>
        <v>-1</v>
      </c>
      <c r="T24" s="975">
        <f t="shared" si="2"/>
        <v>-1.49</v>
      </c>
      <c r="U24" s="982" t="s">
        <v>555</v>
      </c>
      <c r="V24" s="934" t="s">
        <v>555</v>
      </c>
      <c r="W24" s="934" t="s">
        <v>555</v>
      </c>
      <c r="X24" s="980" t="s">
        <v>555</v>
      </c>
      <c r="Y24" s="978"/>
    </row>
    <row r="25" spans="1:25" ht="14.4" customHeight="1" x14ac:dyDescent="0.3">
      <c r="A25" s="947" t="s">
        <v>4858</v>
      </c>
      <c r="B25" s="930">
        <v>27</v>
      </c>
      <c r="C25" s="931">
        <v>90.01</v>
      </c>
      <c r="D25" s="932">
        <v>11</v>
      </c>
      <c r="E25" s="920">
        <v>22</v>
      </c>
      <c r="F25" s="921">
        <v>73.33</v>
      </c>
      <c r="G25" s="922">
        <v>11.3</v>
      </c>
      <c r="H25" s="916">
        <v>29</v>
      </c>
      <c r="I25" s="914">
        <v>95.98</v>
      </c>
      <c r="J25" s="915">
        <v>11.3</v>
      </c>
      <c r="K25" s="917">
        <v>3.29</v>
      </c>
      <c r="L25" s="916">
        <v>4</v>
      </c>
      <c r="M25" s="916">
        <v>36</v>
      </c>
      <c r="N25" s="918">
        <v>12</v>
      </c>
      <c r="O25" s="916" t="s">
        <v>4818</v>
      </c>
      <c r="P25" s="929" t="s">
        <v>4859</v>
      </c>
      <c r="Q25" s="919">
        <f t="shared" si="0"/>
        <v>2</v>
      </c>
      <c r="R25" s="974">
        <f t="shared" si="0"/>
        <v>5.9699999999999989</v>
      </c>
      <c r="S25" s="919">
        <f t="shared" si="1"/>
        <v>7</v>
      </c>
      <c r="T25" s="974">
        <f t="shared" si="2"/>
        <v>22.650000000000006</v>
      </c>
      <c r="U25" s="981">
        <v>348</v>
      </c>
      <c r="V25" s="930">
        <v>327.70000000000005</v>
      </c>
      <c r="W25" s="930">
        <v>-20.299999999999955</v>
      </c>
      <c r="X25" s="979">
        <v>0.94166666666666676</v>
      </c>
      <c r="Y25" s="977">
        <v>29</v>
      </c>
    </row>
    <row r="26" spans="1:25" ht="14.4" customHeight="1" x14ac:dyDescent="0.3">
      <c r="A26" s="948" t="s">
        <v>4860</v>
      </c>
      <c r="B26" s="934">
        <v>13</v>
      </c>
      <c r="C26" s="935">
        <v>54.31</v>
      </c>
      <c r="D26" s="933">
        <v>14.2</v>
      </c>
      <c r="E26" s="938">
        <v>18</v>
      </c>
      <c r="F26" s="939">
        <v>72.33</v>
      </c>
      <c r="G26" s="925">
        <v>13.1</v>
      </c>
      <c r="H26" s="941">
        <v>11</v>
      </c>
      <c r="I26" s="937">
        <v>46.07</v>
      </c>
      <c r="J26" s="924">
        <v>14.2</v>
      </c>
      <c r="K26" s="940">
        <v>4.09</v>
      </c>
      <c r="L26" s="941">
        <v>5</v>
      </c>
      <c r="M26" s="941">
        <v>45</v>
      </c>
      <c r="N26" s="942">
        <v>15</v>
      </c>
      <c r="O26" s="941" t="s">
        <v>4818</v>
      </c>
      <c r="P26" s="943" t="s">
        <v>4861</v>
      </c>
      <c r="Q26" s="944">
        <f t="shared" si="0"/>
        <v>-2</v>
      </c>
      <c r="R26" s="975">
        <f t="shared" si="0"/>
        <v>-8.240000000000002</v>
      </c>
      <c r="S26" s="944">
        <f t="shared" si="1"/>
        <v>-7</v>
      </c>
      <c r="T26" s="975">
        <f t="shared" si="2"/>
        <v>-26.259999999999998</v>
      </c>
      <c r="U26" s="982">
        <v>165</v>
      </c>
      <c r="V26" s="934">
        <v>156.19999999999999</v>
      </c>
      <c r="W26" s="934">
        <v>-8.8000000000000114</v>
      </c>
      <c r="X26" s="980">
        <v>0.94666666666666655</v>
      </c>
      <c r="Y26" s="978">
        <v>17</v>
      </c>
    </row>
    <row r="27" spans="1:25" ht="14.4" customHeight="1" x14ac:dyDescent="0.3">
      <c r="A27" s="948" t="s">
        <v>4862</v>
      </c>
      <c r="B27" s="934">
        <v>9</v>
      </c>
      <c r="C27" s="935">
        <v>58.7</v>
      </c>
      <c r="D27" s="933">
        <v>22.8</v>
      </c>
      <c r="E27" s="938">
        <v>16</v>
      </c>
      <c r="F27" s="939">
        <v>102.09</v>
      </c>
      <c r="G27" s="925">
        <v>18.100000000000001</v>
      </c>
      <c r="H27" s="941">
        <v>13</v>
      </c>
      <c r="I27" s="937">
        <v>83.42</v>
      </c>
      <c r="J27" s="924">
        <v>18.5</v>
      </c>
      <c r="K27" s="940">
        <v>6.37</v>
      </c>
      <c r="L27" s="941">
        <v>7</v>
      </c>
      <c r="M27" s="941">
        <v>60</v>
      </c>
      <c r="N27" s="942">
        <v>20</v>
      </c>
      <c r="O27" s="941" t="s">
        <v>4818</v>
      </c>
      <c r="P27" s="943" t="s">
        <v>4863</v>
      </c>
      <c r="Q27" s="944">
        <f t="shared" si="0"/>
        <v>4</v>
      </c>
      <c r="R27" s="975">
        <f t="shared" si="0"/>
        <v>24.72</v>
      </c>
      <c r="S27" s="944">
        <f t="shared" si="1"/>
        <v>-3</v>
      </c>
      <c r="T27" s="975">
        <f t="shared" si="2"/>
        <v>-18.670000000000002</v>
      </c>
      <c r="U27" s="982">
        <v>260</v>
      </c>
      <c r="V27" s="934">
        <v>240.5</v>
      </c>
      <c r="W27" s="934">
        <v>-19.5</v>
      </c>
      <c r="X27" s="980">
        <v>0.92500000000000004</v>
      </c>
      <c r="Y27" s="978">
        <v>35</v>
      </c>
    </row>
    <row r="28" spans="1:25" ht="14.4" customHeight="1" x14ac:dyDescent="0.3">
      <c r="A28" s="947" t="s">
        <v>4864</v>
      </c>
      <c r="B28" s="930">
        <v>5</v>
      </c>
      <c r="C28" s="931">
        <v>16.170000000000002</v>
      </c>
      <c r="D28" s="932">
        <v>12.8</v>
      </c>
      <c r="E28" s="920">
        <v>7</v>
      </c>
      <c r="F28" s="921">
        <v>21.44</v>
      </c>
      <c r="G28" s="922">
        <v>9.4</v>
      </c>
      <c r="H28" s="916">
        <v>7</v>
      </c>
      <c r="I28" s="914">
        <v>21.81</v>
      </c>
      <c r="J28" s="923">
        <v>13.3</v>
      </c>
      <c r="K28" s="917">
        <v>3.01</v>
      </c>
      <c r="L28" s="916">
        <v>4</v>
      </c>
      <c r="M28" s="916">
        <v>33</v>
      </c>
      <c r="N28" s="918">
        <v>11</v>
      </c>
      <c r="O28" s="916" t="s">
        <v>4818</v>
      </c>
      <c r="P28" s="929" t="s">
        <v>4865</v>
      </c>
      <c r="Q28" s="919">
        <f t="shared" si="0"/>
        <v>2</v>
      </c>
      <c r="R28" s="974">
        <f t="shared" si="0"/>
        <v>5.639999999999997</v>
      </c>
      <c r="S28" s="919">
        <f t="shared" si="1"/>
        <v>0</v>
      </c>
      <c r="T28" s="974">
        <f t="shared" si="2"/>
        <v>0.36999999999999744</v>
      </c>
      <c r="U28" s="981">
        <v>77</v>
      </c>
      <c r="V28" s="930">
        <v>93.100000000000009</v>
      </c>
      <c r="W28" s="930">
        <v>16.100000000000009</v>
      </c>
      <c r="X28" s="979">
        <v>1.2090909090909092</v>
      </c>
      <c r="Y28" s="977">
        <v>22</v>
      </c>
    </row>
    <row r="29" spans="1:25" ht="14.4" customHeight="1" x14ac:dyDescent="0.3">
      <c r="A29" s="948" t="s">
        <v>4866</v>
      </c>
      <c r="B29" s="934">
        <v>1</v>
      </c>
      <c r="C29" s="935">
        <v>5.19</v>
      </c>
      <c r="D29" s="933">
        <v>16</v>
      </c>
      <c r="E29" s="938">
        <v>5</v>
      </c>
      <c r="F29" s="939">
        <v>21.18</v>
      </c>
      <c r="G29" s="925">
        <v>10.6</v>
      </c>
      <c r="H29" s="941">
        <v>2</v>
      </c>
      <c r="I29" s="937">
        <v>9.2899999999999991</v>
      </c>
      <c r="J29" s="924">
        <v>13</v>
      </c>
      <c r="K29" s="940">
        <v>4.6500000000000004</v>
      </c>
      <c r="L29" s="941">
        <v>5</v>
      </c>
      <c r="M29" s="941">
        <v>45</v>
      </c>
      <c r="N29" s="942">
        <v>15</v>
      </c>
      <c r="O29" s="941" t="s">
        <v>4818</v>
      </c>
      <c r="P29" s="943" t="s">
        <v>4867</v>
      </c>
      <c r="Q29" s="944">
        <f t="shared" si="0"/>
        <v>1</v>
      </c>
      <c r="R29" s="975">
        <f t="shared" si="0"/>
        <v>4.0999999999999988</v>
      </c>
      <c r="S29" s="944">
        <f t="shared" si="1"/>
        <v>-3</v>
      </c>
      <c r="T29" s="975">
        <f t="shared" si="2"/>
        <v>-11.89</v>
      </c>
      <c r="U29" s="982">
        <v>30</v>
      </c>
      <c r="V29" s="934">
        <v>26</v>
      </c>
      <c r="W29" s="934">
        <v>-4</v>
      </c>
      <c r="X29" s="980">
        <v>0.8666666666666667</v>
      </c>
      <c r="Y29" s="978"/>
    </row>
    <row r="30" spans="1:25" ht="14.4" customHeight="1" x14ac:dyDescent="0.3">
      <c r="A30" s="948" t="s">
        <v>4868</v>
      </c>
      <c r="B30" s="934">
        <v>7</v>
      </c>
      <c r="C30" s="935">
        <v>40.17</v>
      </c>
      <c r="D30" s="933">
        <v>17.399999999999999</v>
      </c>
      <c r="E30" s="938">
        <v>2</v>
      </c>
      <c r="F30" s="939">
        <v>10.59</v>
      </c>
      <c r="G30" s="925">
        <v>15.5</v>
      </c>
      <c r="H30" s="941">
        <v>2</v>
      </c>
      <c r="I30" s="937">
        <v>10.59</v>
      </c>
      <c r="J30" s="926">
        <v>16.5</v>
      </c>
      <c r="K30" s="940">
        <v>5.3</v>
      </c>
      <c r="L30" s="941">
        <v>5</v>
      </c>
      <c r="M30" s="941">
        <v>45</v>
      </c>
      <c r="N30" s="942">
        <v>15</v>
      </c>
      <c r="O30" s="941" t="s">
        <v>4818</v>
      </c>
      <c r="P30" s="943" t="s">
        <v>4869</v>
      </c>
      <c r="Q30" s="944">
        <f t="shared" si="0"/>
        <v>-5</v>
      </c>
      <c r="R30" s="975">
        <f t="shared" si="0"/>
        <v>-29.580000000000002</v>
      </c>
      <c r="S30" s="944">
        <f t="shared" si="1"/>
        <v>0</v>
      </c>
      <c r="T30" s="975">
        <f t="shared" si="2"/>
        <v>0</v>
      </c>
      <c r="U30" s="982">
        <v>30</v>
      </c>
      <c r="V30" s="934">
        <v>33</v>
      </c>
      <c r="W30" s="934">
        <v>3</v>
      </c>
      <c r="X30" s="980">
        <v>1.1000000000000001</v>
      </c>
      <c r="Y30" s="978">
        <v>3</v>
      </c>
    </row>
    <row r="31" spans="1:25" ht="14.4" customHeight="1" x14ac:dyDescent="0.3">
      <c r="A31" s="947" t="s">
        <v>4870</v>
      </c>
      <c r="B31" s="930">
        <v>5</v>
      </c>
      <c r="C31" s="931">
        <v>8.2100000000000009</v>
      </c>
      <c r="D31" s="932">
        <v>10.4</v>
      </c>
      <c r="E31" s="920">
        <v>7</v>
      </c>
      <c r="F31" s="921">
        <v>11.63</v>
      </c>
      <c r="G31" s="922">
        <v>8.3000000000000007</v>
      </c>
      <c r="H31" s="916">
        <v>4</v>
      </c>
      <c r="I31" s="914">
        <v>6.57</v>
      </c>
      <c r="J31" s="915">
        <v>7.8</v>
      </c>
      <c r="K31" s="917">
        <v>1.64</v>
      </c>
      <c r="L31" s="916">
        <v>3</v>
      </c>
      <c r="M31" s="916">
        <v>27</v>
      </c>
      <c r="N31" s="918">
        <v>9</v>
      </c>
      <c r="O31" s="916" t="s">
        <v>4818</v>
      </c>
      <c r="P31" s="929" t="s">
        <v>4871</v>
      </c>
      <c r="Q31" s="919">
        <f t="shared" si="0"/>
        <v>-1</v>
      </c>
      <c r="R31" s="974">
        <f t="shared" si="0"/>
        <v>-1.6400000000000006</v>
      </c>
      <c r="S31" s="919">
        <f t="shared" si="1"/>
        <v>-3</v>
      </c>
      <c r="T31" s="974">
        <f t="shared" si="2"/>
        <v>-5.0600000000000005</v>
      </c>
      <c r="U31" s="981">
        <v>36</v>
      </c>
      <c r="V31" s="930">
        <v>31.2</v>
      </c>
      <c r="W31" s="930">
        <v>-4.8000000000000007</v>
      </c>
      <c r="X31" s="979">
        <v>0.8666666666666667</v>
      </c>
      <c r="Y31" s="977"/>
    </row>
    <row r="32" spans="1:25" ht="14.4" customHeight="1" x14ac:dyDescent="0.3">
      <c r="A32" s="948" t="s">
        <v>4872</v>
      </c>
      <c r="B32" s="934">
        <v>2</v>
      </c>
      <c r="C32" s="935">
        <v>5.1100000000000003</v>
      </c>
      <c r="D32" s="933">
        <v>9.5</v>
      </c>
      <c r="E32" s="938">
        <v>1</v>
      </c>
      <c r="F32" s="939">
        <v>2.5499999999999998</v>
      </c>
      <c r="G32" s="925">
        <v>11</v>
      </c>
      <c r="H32" s="941">
        <v>3</v>
      </c>
      <c r="I32" s="937">
        <v>7.71</v>
      </c>
      <c r="J32" s="926">
        <v>22</v>
      </c>
      <c r="K32" s="940">
        <v>2.5499999999999998</v>
      </c>
      <c r="L32" s="941">
        <v>4</v>
      </c>
      <c r="M32" s="941">
        <v>36</v>
      </c>
      <c r="N32" s="942">
        <v>12</v>
      </c>
      <c r="O32" s="941" t="s">
        <v>4818</v>
      </c>
      <c r="P32" s="943" t="s">
        <v>4873</v>
      </c>
      <c r="Q32" s="944">
        <f t="shared" si="0"/>
        <v>1</v>
      </c>
      <c r="R32" s="975">
        <f t="shared" si="0"/>
        <v>2.5999999999999996</v>
      </c>
      <c r="S32" s="944">
        <f t="shared" si="1"/>
        <v>2</v>
      </c>
      <c r="T32" s="975">
        <f t="shared" si="2"/>
        <v>5.16</v>
      </c>
      <c r="U32" s="982">
        <v>36</v>
      </c>
      <c r="V32" s="934">
        <v>66</v>
      </c>
      <c r="W32" s="934">
        <v>30</v>
      </c>
      <c r="X32" s="980">
        <v>1.8333333333333333</v>
      </c>
      <c r="Y32" s="978">
        <v>31</v>
      </c>
    </row>
    <row r="33" spans="1:25" ht="14.4" customHeight="1" x14ac:dyDescent="0.3">
      <c r="A33" s="948" t="s">
        <v>4874</v>
      </c>
      <c r="B33" s="934"/>
      <c r="C33" s="935"/>
      <c r="D33" s="933"/>
      <c r="E33" s="938">
        <v>4</v>
      </c>
      <c r="F33" s="939">
        <v>18.2</v>
      </c>
      <c r="G33" s="925">
        <v>12.3</v>
      </c>
      <c r="H33" s="941">
        <v>1</v>
      </c>
      <c r="I33" s="937">
        <v>4.2</v>
      </c>
      <c r="J33" s="924">
        <v>10</v>
      </c>
      <c r="K33" s="940">
        <v>4.2</v>
      </c>
      <c r="L33" s="941">
        <v>5</v>
      </c>
      <c r="M33" s="941">
        <v>45</v>
      </c>
      <c r="N33" s="942">
        <v>15</v>
      </c>
      <c r="O33" s="941" t="s">
        <v>4818</v>
      </c>
      <c r="P33" s="943" t="s">
        <v>4875</v>
      </c>
      <c r="Q33" s="944">
        <f t="shared" si="0"/>
        <v>1</v>
      </c>
      <c r="R33" s="975">
        <f t="shared" si="0"/>
        <v>4.2</v>
      </c>
      <c r="S33" s="944">
        <f t="shared" si="1"/>
        <v>-3</v>
      </c>
      <c r="T33" s="975">
        <f t="shared" si="2"/>
        <v>-14</v>
      </c>
      <c r="U33" s="982">
        <v>15</v>
      </c>
      <c r="V33" s="934">
        <v>10</v>
      </c>
      <c r="W33" s="934">
        <v>-5</v>
      </c>
      <c r="X33" s="980">
        <v>0.66666666666666663</v>
      </c>
      <c r="Y33" s="978"/>
    </row>
    <row r="34" spans="1:25" ht="14.4" customHeight="1" x14ac:dyDescent="0.3">
      <c r="A34" s="947" t="s">
        <v>4876</v>
      </c>
      <c r="B34" s="930"/>
      <c r="C34" s="931"/>
      <c r="D34" s="932"/>
      <c r="E34" s="928">
        <v>2</v>
      </c>
      <c r="F34" s="914">
        <v>2.0699999999999998</v>
      </c>
      <c r="G34" s="915">
        <v>5.5</v>
      </c>
      <c r="H34" s="920">
        <v>2</v>
      </c>
      <c r="I34" s="921">
        <v>2.0699999999999998</v>
      </c>
      <c r="J34" s="923">
        <v>6</v>
      </c>
      <c r="K34" s="917">
        <v>1.04</v>
      </c>
      <c r="L34" s="916">
        <v>2</v>
      </c>
      <c r="M34" s="916">
        <v>15</v>
      </c>
      <c r="N34" s="918">
        <v>5</v>
      </c>
      <c r="O34" s="916" t="s">
        <v>4818</v>
      </c>
      <c r="P34" s="929" t="s">
        <v>4877</v>
      </c>
      <c r="Q34" s="919">
        <f t="shared" si="0"/>
        <v>2</v>
      </c>
      <c r="R34" s="974">
        <f t="shared" si="0"/>
        <v>2.0699999999999998</v>
      </c>
      <c r="S34" s="919">
        <f t="shared" si="1"/>
        <v>0</v>
      </c>
      <c r="T34" s="974">
        <f t="shared" si="2"/>
        <v>0</v>
      </c>
      <c r="U34" s="981">
        <v>10</v>
      </c>
      <c r="V34" s="930">
        <v>12</v>
      </c>
      <c r="W34" s="930">
        <v>2</v>
      </c>
      <c r="X34" s="979">
        <v>1.2</v>
      </c>
      <c r="Y34" s="977">
        <v>2</v>
      </c>
    </row>
    <row r="35" spans="1:25" ht="14.4" customHeight="1" x14ac:dyDescent="0.3">
      <c r="A35" s="947" t="s">
        <v>4878</v>
      </c>
      <c r="B35" s="911">
        <v>30</v>
      </c>
      <c r="C35" s="912">
        <v>29.36</v>
      </c>
      <c r="D35" s="913">
        <v>4.5</v>
      </c>
      <c r="E35" s="928">
        <v>20</v>
      </c>
      <c r="F35" s="914">
        <v>19.66</v>
      </c>
      <c r="G35" s="915">
        <v>4.5999999999999996</v>
      </c>
      <c r="H35" s="916">
        <v>15</v>
      </c>
      <c r="I35" s="914">
        <v>14.68</v>
      </c>
      <c r="J35" s="915">
        <v>4.9000000000000004</v>
      </c>
      <c r="K35" s="917">
        <v>0.98</v>
      </c>
      <c r="L35" s="916">
        <v>2</v>
      </c>
      <c r="M35" s="916">
        <v>15</v>
      </c>
      <c r="N35" s="918">
        <v>5</v>
      </c>
      <c r="O35" s="916" t="s">
        <v>4818</v>
      </c>
      <c r="P35" s="929" t="s">
        <v>4879</v>
      </c>
      <c r="Q35" s="919">
        <f t="shared" si="0"/>
        <v>-15</v>
      </c>
      <c r="R35" s="974">
        <f t="shared" si="0"/>
        <v>-14.68</v>
      </c>
      <c r="S35" s="919">
        <f t="shared" si="1"/>
        <v>-5</v>
      </c>
      <c r="T35" s="974">
        <f t="shared" si="2"/>
        <v>-4.9800000000000004</v>
      </c>
      <c r="U35" s="981">
        <v>75</v>
      </c>
      <c r="V35" s="930">
        <v>73.5</v>
      </c>
      <c r="W35" s="930">
        <v>-1.5</v>
      </c>
      <c r="X35" s="979">
        <v>0.98</v>
      </c>
      <c r="Y35" s="977">
        <v>7</v>
      </c>
    </row>
    <row r="36" spans="1:25" ht="14.4" customHeight="1" x14ac:dyDescent="0.3">
      <c r="A36" s="948" t="s">
        <v>4880</v>
      </c>
      <c r="B36" s="945"/>
      <c r="C36" s="946"/>
      <c r="D36" s="927"/>
      <c r="E36" s="936">
        <v>2</v>
      </c>
      <c r="F36" s="937">
        <v>3.38</v>
      </c>
      <c r="G36" s="924">
        <v>12.5</v>
      </c>
      <c r="H36" s="941"/>
      <c r="I36" s="937"/>
      <c r="J36" s="924"/>
      <c r="K36" s="940">
        <v>1.27</v>
      </c>
      <c r="L36" s="941">
        <v>2</v>
      </c>
      <c r="M36" s="941">
        <v>21</v>
      </c>
      <c r="N36" s="942">
        <v>7</v>
      </c>
      <c r="O36" s="941" t="s">
        <v>4818</v>
      </c>
      <c r="P36" s="943" t="s">
        <v>4881</v>
      </c>
      <c r="Q36" s="944">
        <f t="shared" si="0"/>
        <v>0</v>
      </c>
      <c r="R36" s="975">
        <f t="shared" si="0"/>
        <v>0</v>
      </c>
      <c r="S36" s="944">
        <f t="shared" si="1"/>
        <v>-2</v>
      </c>
      <c r="T36" s="975">
        <f t="shared" si="2"/>
        <v>-3.38</v>
      </c>
      <c r="U36" s="982" t="s">
        <v>555</v>
      </c>
      <c r="V36" s="934" t="s">
        <v>555</v>
      </c>
      <c r="W36" s="934" t="s">
        <v>555</v>
      </c>
      <c r="X36" s="980" t="s">
        <v>555</v>
      </c>
      <c r="Y36" s="978"/>
    </row>
    <row r="37" spans="1:25" ht="14.4" customHeight="1" x14ac:dyDescent="0.3">
      <c r="A37" s="948" t="s">
        <v>4882</v>
      </c>
      <c r="B37" s="945"/>
      <c r="C37" s="946"/>
      <c r="D37" s="927"/>
      <c r="E37" s="936"/>
      <c r="F37" s="937"/>
      <c r="G37" s="924"/>
      <c r="H37" s="941">
        <v>1</v>
      </c>
      <c r="I37" s="937">
        <v>2.65</v>
      </c>
      <c r="J37" s="926">
        <v>30</v>
      </c>
      <c r="K37" s="940">
        <v>1.63</v>
      </c>
      <c r="L37" s="941">
        <v>3</v>
      </c>
      <c r="M37" s="941">
        <v>24</v>
      </c>
      <c r="N37" s="942">
        <v>8</v>
      </c>
      <c r="O37" s="941" t="s">
        <v>4818</v>
      </c>
      <c r="P37" s="943" t="s">
        <v>4883</v>
      </c>
      <c r="Q37" s="944">
        <f t="shared" si="0"/>
        <v>1</v>
      </c>
      <c r="R37" s="975">
        <f t="shared" si="0"/>
        <v>2.65</v>
      </c>
      <c r="S37" s="944">
        <f t="shared" si="1"/>
        <v>1</v>
      </c>
      <c r="T37" s="975">
        <f t="shared" si="2"/>
        <v>2.65</v>
      </c>
      <c r="U37" s="982">
        <v>8</v>
      </c>
      <c r="V37" s="934">
        <v>30</v>
      </c>
      <c r="W37" s="934">
        <v>22</v>
      </c>
      <c r="X37" s="980">
        <v>3.75</v>
      </c>
      <c r="Y37" s="978">
        <v>22</v>
      </c>
    </row>
    <row r="38" spans="1:25" ht="14.4" customHeight="1" x14ac:dyDescent="0.3">
      <c r="A38" s="947" t="s">
        <v>4884</v>
      </c>
      <c r="B38" s="930">
        <v>10</v>
      </c>
      <c r="C38" s="931">
        <v>20.239999999999998</v>
      </c>
      <c r="D38" s="932">
        <v>8.1999999999999993</v>
      </c>
      <c r="E38" s="928">
        <v>3</v>
      </c>
      <c r="F38" s="914">
        <v>6.07</v>
      </c>
      <c r="G38" s="915">
        <v>8.6999999999999993</v>
      </c>
      <c r="H38" s="920">
        <v>11</v>
      </c>
      <c r="I38" s="921">
        <v>22.33</v>
      </c>
      <c r="J38" s="923">
        <v>7.6</v>
      </c>
      <c r="K38" s="917">
        <v>2.02</v>
      </c>
      <c r="L38" s="916">
        <v>2</v>
      </c>
      <c r="M38" s="916">
        <v>18</v>
      </c>
      <c r="N38" s="918">
        <v>6</v>
      </c>
      <c r="O38" s="916" t="s">
        <v>4818</v>
      </c>
      <c r="P38" s="929" t="s">
        <v>4885</v>
      </c>
      <c r="Q38" s="919">
        <f t="shared" si="0"/>
        <v>1</v>
      </c>
      <c r="R38" s="974">
        <f t="shared" si="0"/>
        <v>2.09</v>
      </c>
      <c r="S38" s="919">
        <f t="shared" si="1"/>
        <v>8</v>
      </c>
      <c r="T38" s="974">
        <f t="shared" si="2"/>
        <v>16.259999999999998</v>
      </c>
      <c r="U38" s="981">
        <v>66</v>
      </c>
      <c r="V38" s="930">
        <v>83.6</v>
      </c>
      <c r="W38" s="930">
        <v>17.599999999999994</v>
      </c>
      <c r="X38" s="979">
        <v>1.2666666666666666</v>
      </c>
      <c r="Y38" s="977">
        <v>19</v>
      </c>
    </row>
    <row r="39" spans="1:25" ht="14.4" customHeight="1" x14ac:dyDescent="0.3">
      <c r="A39" s="948" t="s">
        <v>4886</v>
      </c>
      <c r="B39" s="934"/>
      <c r="C39" s="935"/>
      <c r="D39" s="933"/>
      <c r="E39" s="936">
        <v>2</v>
      </c>
      <c r="F39" s="937">
        <v>5.09</v>
      </c>
      <c r="G39" s="924">
        <v>8</v>
      </c>
      <c r="H39" s="938">
        <v>1</v>
      </c>
      <c r="I39" s="939">
        <v>2.54</v>
      </c>
      <c r="J39" s="925">
        <v>8</v>
      </c>
      <c r="K39" s="940">
        <v>2.54</v>
      </c>
      <c r="L39" s="941">
        <v>3</v>
      </c>
      <c r="M39" s="941">
        <v>24</v>
      </c>
      <c r="N39" s="942">
        <v>8</v>
      </c>
      <c r="O39" s="941" t="s">
        <v>4818</v>
      </c>
      <c r="P39" s="943" t="s">
        <v>4887</v>
      </c>
      <c r="Q39" s="944">
        <f t="shared" si="0"/>
        <v>1</v>
      </c>
      <c r="R39" s="975">
        <f t="shared" si="0"/>
        <v>2.54</v>
      </c>
      <c r="S39" s="944">
        <f t="shared" si="1"/>
        <v>-1</v>
      </c>
      <c r="T39" s="975">
        <f t="shared" si="2"/>
        <v>-2.5499999999999998</v>
      </c>
      <c r="U39" s="982">
        <v>8</v>
      </c>
      <c r="V39" s="934">
        <v>8</v>
      </c>
      <c r="W39" s="934">
        <v>0</v>
      </c>
      <c r="X39" s="980">
        <v>1</v>
      </c>
      <c r="Y39" s="978"/>
    </row>
    <row r="40" spans="1:25" ht="14.4" customHeight="1" x14ac:dyDescent="0.3">
      <c r="A40" s="948" t="s">
        <v>4888</v>
      </c>
      <c r="B40" s="934"/>
      <c r="C40" s="935"/>
      <c r="D40" s="933"/>
      <c r="E40" s="936">
        <v>2</v>
      </c>
      <c r="F40" s="937">
        <v>7.14</v>
      </c>
      <c r="G40" s="924">
        <v>13</v>
      </c>
      <c r="H40" s="938"/>
      <c r="I40" s="939"/>
      <c r="J40" s="925"/>
      <c r="K40" s="940">
        <v>3.57</v>
      </c>
      <c r="L40" s="941">
        <v>3</v>
      </c>
      <c r="M40" s="941">
        <v>24</v>
      </c>
      <c r="N40" s="942">
        <v>8</v>
      </c>
      <c r="O40" s="941" t="s">
        <v>4818</v>
      </c>
      <c r="P40" s="943" t="s">
        <v>4889</v>
      </c>
      <c r="Q40" s="944">
        <f t="shared" si="0"/>
        <v>0</v>
      </c>
      <c r="R40" s="975">
        <f t="shared" si="0"/>
        <v>0</v>
      </c>
      <c r="S40" s="944">
        <f t="shared" si="1"/>
        <v>-2</v>
      </c>
      <c r="T40" s="975">
        <f t="shared" si="2"/>
        <v>-7.14</v>
      </c>
      <c r="U40" s="982" t="s">
        <v>555</v>
      </c>
      <c r="V40" s="934" t="s">
        <v>555</v>
      </c>
      <c r="W40" s="934" t="s">
        <v>555</v>
      </c>
      <c r="X40" s="980" t="s">
        <v>555</v>
      </c>
      <c r="Y40" s="978"/>
    </row>
    <row r="41" spans="1:25" ht="14.4" customHeight="1" x14ac:dyDescent="0.3">
      <c r="A41" s="947" t="s">
        <v>4890</v>
      </c>
      <c r="B41" s="911">
        <v>57</v>
      </c>
      <c r="C41" s="912">
        <v>38.590000000000003</v>
      </c>
      <c r="D41" s="913">
        <v>5.0999999999999996</v>
      </c>
      <c r="E41" s="928">
        <v>43</v>
      </c>
      <c r="F41" s="914">
        <v>28.79</v>
      </c>
      <c r="G41" s="915">
        <v>4.8</v>
      </c>
      <c r="H41" s="916">
        <v>42</v>
      </c>
      <c r="I41" s="914">
        <v>28.33</v>
      </c>
      <c r="J41" s="923">
        <v>4.9000000000000004</v>
      </c>
      <c r="K41" s="917">
        <v>0.66</v>
      </c>
      <c r="L41" s="916">
        <v>1</v>
      </c>
      <c r="M41" s="916">
        <v>12</v>
      </c>
      <c r="N41" s="918">
        <v>4</v>
      </c>
      <c r="O41" s="916" t="s">
        <v>4818</v>
      </c>
      <c r="P41" s="929" t="s">
        <v>4891</v>
      </c>
      <c r="Q41" s="919">
        <f t="shared" si="0"/>
        <v>-15</v>
      </c>
      <c r="R41" s="974">
        <f t="shared" si="0"/>
        <v>-10.260000000000005</v>
      </c>
      <c r="S41" s="919">
        <f t="shared" si="1"/>
        <v>-1</v>
      </c>
      <c r="T41" s="974">
        <f t="shared" si="2"/>
        <v>-0.46000000000000085</v>
      </c>
      <c r="U41" s="981">
        <v>168</v>
      </c>
      <c r="V41" s="930">
        <v>205.8</v>
      </c>
      <c r="W41" s="930">
        <v>37.800000000000011</v>
      </c>
      <c r="X41" s="979">
        <v>1.2250000000000001</v>
      </c>
      <c r="Y41" s="977">
        <v>43</v>
      </c>
    </row>
    <row r="42" spans="1:25" ht="14.4" customHeight="1" x14ac:dyDescent="0.3">
      <c r="A42" s="948" t="s">
        <v>4892</v>
      </c>
      <c r="B42" s="945">
        <v>2</v>
      </c>
      <c r="C42" s="946">
        <v>1.91</v>
      </c>
      <c r="D42" s="927">
        <v>5.5</v>
      </c>
      <c r="E42" s="936">
        <v>5</v>
      </c>
      <c r="F42" s="937">
        <v>4.78</v>
      </c>
      <c r="G42" s="924">
        <v>4.8</v>
      </c>
      <c r="H42" s="941">
        <v>1</v>
      </c>
      <c r="I42" s="937">
        <v>0.96</v>
      </c>
      <c r="J42" s="926">
        <v>10</v>
      </c>
      <c r="K42" s="940">
        <v>0.96</v>
      </c>
      <c r="L42" s="941">
        <v>2</v>
      </c>
      <c r="M42" s="941">
        <v>18</v>
      </c>
      <c r="N42" s="942">
        <v>6</v>
      </c>
      <c r="O42" s="941" t="s">
        <v>4818</v>
      </c>
      <c r="P42" s="943" t="s">
        <v>4891</v>
      </c>
      <c r="Q42" s="944">
        <f t="shared" si="0"/>
        <v>-1</v>
      </c>
      <c r="R42" s="975">
        <f t="shared" si="0"/>
        <v>-0.95</v>
      </c>
      <c r="S42" s="944">
        <f t="shared" si="1"/>
        <v>-4</v>
      </c>
      <c r="T42" s="975">
        <f t="shared" si="2"/>
        <v>-3.8200000000000003</v>
      </c>
      <c r="U42" s="982">
        <v>6</v>
      </c>
      <c r="V42" s="934">
        <v>10</v>
      </c>
      <c r="W42" s="934">
        <v>4</v>
      </c>
      <c r="X42" s="980">
        <v>1.6666666666666667</v>
      </c>
      <c r="Y42" s="978">
        <v>4</v>
      </c>
    </row>
    <row r="43" spans="1:25" ht="14.4" customHeight="1" x14ac:dyDescent="0.3">
      <c r="A43" s="948" t="s">
        <v>4893</v>
      </c>
      <c r="B43" s="945">
        <v>1</v>
      </c>
      <c r="C43" s="946">
        <v>1.5</v>
      </c>
      <c r="D43" s="927">
        <v>9</v>
      </c>
      <c r="E43" s="936">
        <v>1</v>
      </c>
      <c r="F43" s="937">
        <v>1.5</v>
      </c>
      <c r="G43" s="924">
        <v>11</v>
      </c>
      <c r="H43" s="941"/>
      <c r="I43" s="937"/>
      <c r="J43" s="924"/>
      <c r="K43" s="940">
        <v>1.5</v>
      </c>
      <c r="L43" s="941">
        <v>3</v>
      </c>
      <c r="M43" s="941">
        <v>27</v>
      </c>
      <c r="N43" s="942">
        <v>9</v>
      </c>
      <c r="O43" s="941" t="s">
        <v>4818</v>
      </c>
      <c r="P43" s="943" t="s">
        <v>4891</v>
      </c>
      <c r="Q43" s="944">
        <f t="shared" si="0"/>
        <v>-1</v>
      </c>
      <c r="R43" s="975">
        <f t="shared" si="0"/>
        <v>-1.5</v>
      </c>
      <c r="S43" s="944">
        <f t="shared" si="1"/>
        <v>-1</v>
      </c>
      <c r="T43" s="975">
        <f t="shared" si="2"/>
        <v>-1.5</v>
      </c>
      <c r="U43" s="982" t="s">
        <v>555</v>
      </c>
      <c r="V43" s="934" t="s">
        <v>555</v>
      </c>
      <c r="W43" s="934" t="s">
        <v>555</v>
      </c>
      <c r="X43" s="980" t="s">
        <v>555</v>
      </c>
      <c r="Y43" s="978"/>
    </row>
    <row r="44" spans="1:25" ht="14.4" customHeight="1" x14ac:dyDescent="0.3">
      <c r="A44" s="947" t="s">
        <v>4894</v>
      </c>
      <c r="B44" s="930">
        <v>15</v>
      </c>
      <c r="C44" s="931">
        <v>8.76</v>
      </c>
      <c r="D44" s="932">
        <v>6.1</v>
      </c>
      <c r="E44" s="928">
        <v>14</v>
      </c>
      <c r="F44" s="914">
        <v>8.74</v>
      </c>
      <c r="G44" s="915">
        <v>6.1</v>
      </c>
      <c r="H44" s="920">
        <v>25</v>
      </c>
      <c r="I44" s="921">
        <v>13.35</v>
      </c>
      <c r="J44" s="923">
        <v>5</v>
      </c>
      <c r="K44" s="917">
        <v>0.53</v>
      </c>
      <c r="L44" s="916">
        <v>1</v>
      </c>
      <c r="M44" s="916">
        <v>12</v>
      </c>
      <c r="N44" s="918">
        <v>4</v>
      </c>
      <c r="O44" s="916" t="s">
        <v>4818</v>
      </c>
      <c r="P44" s="929" t="s">
        <v>4895</v>
      </c>
      <c r="Q44" s="919">
        <f t="shared" si="0"/>
        <v>10</v>
      </c>
      <c r="R44" s="974">
        <f t="shared" si="0"/>
        <v>4.59</v>
      </c>
      <c r="S44" s="919">
        <f t="shared" si="1"/>
        <v>11</v>
      </c>
      <c r="T44" s="974">
        <f t="shared" si="2"/>
        <v>4.6099999999999994</v>
      </c>
      <c r="U44" s="981">
        <v>100</v>
      </c>
      <c r="V44" s="930">
        <v>125</v>
      </c>
      <c r="W44" s="930">
        <v>25</v>
      </c>
      <c r="X44" s="979">
        <v>1.25</v>
      </c>
      <c r="Y44" s="977">
        <v>27</v>
      </c>
    </row>
    <row r="45" spans="1:25" ht="14.4" customHeight="1" x14ac:dyDescent="0.3">
      <c r="A45" s="948" t="s">
        <v>4896</v>
      </c>
      <c r="B45" s="934"/>
      <c r="C45" s="935"/>
      <c r="D45" s="933"/>
      <c r="E45" s="936"/>
      <c r="F45" s="937"/>
      <c r="G45" s="924"/>
      <c r="H45" s="938">
        <v>1</v>
      </c>
      <c r="I45" s="939">
        <v>0.88</v>
      </c>
      <c r="J45" s="925">
        <v>5</v>
      </c>
      <c r="K45" s="940">
        <v>0.73</v>
      </c>
      <c r="L45" s="941">
        <v>2</v>
      </c>
      <c r="M45" s="941">
        <v>18</v>
      </c>
      <c r="N45" s="942">
        <v>6</v>
      </c>
      <c r="O45" s="941" t="s">
        <v>4818</v>
      </c>
      <c r="P45" s="943" t="s">
        <v>4897</v>
      </c>
      <c r="Q45" s="944">
        <f t="shared" si="0"/>
        <v>1</v>
      </c>
      <c r="R45" s="975">
        <f t="shared" si="0"/>
        <v>0.88</v>
      </c>
      <c r="S45" s="944">
        <f t="shared" si="1"/>
        <v>1</v>
      </c>
      <c r="T45" s="975">
        <f t="shared" si="2"/>
        <v>0.88</v>
      </c>
      <c r="U45" s="982">
        <v>6</v>
      </c>
      <c r="V45" s="934">
        <v>5</v>
      </c>
      <c r="W45" s="934">
        <v>-1</v>
      </c>
      <c r="X45" s="980">
        <v>0.83333333333333337</v>
      </c>
      <c r="Y45" s="978"/>
    </row>
    <row r="46" spans="1:25" ht="14.4" customHeight="1" x14ac:dyDescent="0.3">
      <c r="A46" s="948" t="s">
        <v>4898</v>
      </c>
      <c r="B46" s="934">
        <v>1</v>
      </c>
      <c r="C46" s="935">
        <v>0.95</v>
      </c>
      <c r="D46" s="933">
        <v>16</v>
      </c>
      <c r="E46" s="936"/>
      <c r="F46" s="937"/>
      <c r="G46" s="924"/>
      <c r="H46" s="938"/>
      <c r="I46" s="939"/>
      <c r="J46" s="925"/>
      <c r="K46" s="940">
        <v>0.95</v>
      </c>
      <c r="L46" s="941">
        <v>2</v>
      </c>
      <c r="M46" s="941">
        <v>18</v>
      </c>
      <c r="N46" s="942">
        <v>6</v>
      </c>
      <c r="O46" s="941" t="s">
        <v>4818</v>
      </c>
      <c r="P46" s="943" t="s">
        <v>4899</v>
      </c>
      <c r="Q46" s="944">
        <f t="shared" si="0"/>
        <v>-1</v>
      </c>
      <c r="R46" s="975">
        <f t="shared" si="0"/>
        <v>-0.95</v>
      </c>
      <c r="S46" s="944">
        <f t="shared" si="1"/>
        <v>0</v>
      </c>
      <c r="T46" s="975">
        <f t="shared" si="2"/>
        <v>0</v>
      </c>
      <c r="U46" s="982" t="s">
        <v>555</v>
      </c>
      <c r="V46" s="934" t="s">
        <v>555</v>
      </c>
      <c r="W46" s="934" t="s">
        <v>555</v>
      </c>
      <c r="X46" s="980" t="s">
        <v>555</v>
      </c>
      <c r="Y46" s="978"/>
    </row>
    <row r="47" spans="1:25" ht="14.4" customHeight="1" x14ac:dyDescent="0.3">
      <c r="A47" s="947" t="s">
        <v>4900</v>
      </c>
      <c r="B47" s="930">
        <v>3</v>
      </c>
      <c r="C47" s="931">
        <v>2.99</v>
      </c>
      <c r="D47" s="932">
        <v>6.3</v>
      </c>
      <c r="E47" s="928">
        <v>2</v>
      </c>
      <c r="F47" s="914">
        <v>1.99</v>
      </c>
      <c r="G47" s="915">
        <v>6.5</v>
      </c>
      <c r="H47" s="920">
        <v>5</v>
      </c>
      <c r="I47" s="921">
        <v>5.22</v>
      </c>
      <c r="J47" s="923">
        <v>7.8</v>
      </c>
      <c r="K47" s="917">
        <v>1</v>
      </c>
      <c r="L47" s="916">
        <v>2</v>
      </c>
      <c r="M47" s="916">
        <v>18</v>
      </c>
      <c r="N47" s="918">
        <v>6</v>
      </c>
      <c r="O47" s="916" t="s">
        <v>4818</v>
      </c>
      <c r="P47" s="929" t="s">
        <v>4901</v>
      </c>
      <c r="Q47" s="919">
        <f t="shared" si="0"/>
        <v>2</v>
      </c>
      <c r="R47" s="974">
        <f t="shared" si="0"/>
        <v>2.2299999999999995</v>
      </c>
      <c r="S47" s="919">
        <f t="shared" si="1"/>
        <v>3</v>
      </c>
      <c r="T47" s="974">
        <f t="shared" si="2"/>
        <v>3.2299999999999995</v>
      </c>
      <c r="U47" s="981">
        <v>30</v>
      </c>
      <c r="V47" s="930">
        <v>39</v>
      </c>
      <c r="W47" s="930">
        <v>9</v>
      </c>
      <c r="X47" s="979">
        <v>1.3</v>
      </c>
      <c r="Y47" s="977">
        <v>13</v>
      </c>
    </row>
    <row r="48" spans="1:25" ht="14.4" customHeight="1" x14ac:dyDescent="0.3">
      <c r="A48" s="948" t="s">
        <v>4902</v>
      </c>
      <c r="B48" s="934"/>
      <c r="C48" s="935"/>
      <c r="D48" s="933"/>
      <c r="E48" s="936"/>
      <c r="F48" s="937"/>
      <c r="G48" s="924"/>
      <c r="H48" s="938">
        <v>2</v>
      </c>
      <c r="I48" s="939">
        <v>2.4700000000000002</v>
      </c>
      <c r="J48" s="925">
        <v>6.5</v>
      </c>
      <c r="K48" s="940">
        <v>1.72</v>
      </c>
      <c r="L48" s="941">
        <v>3</v>
      </c>
      <c r="M48" s="941">
        <v>27</v>
      </c>
      <c r="N48" s="942">
        <v>9</v>
      </c>
      <c r="O48" s="941" t="s">
        <v>4818</v>
      </c>
      <c r="P48" s="943" t="s">
        <v>4903</v>
      </c>
      <c r="Q48" s="944">
        <f t="shared" si="0"/>
        <v>2</v>
      </c>
      <c r="R48" s="975">
        <f t="shared" si="0"/>
        <v>2.4700000000000002</v>
      </c>
      <c r="S48" s="944">
        <f t="shared" si="1"/>
        <v>2</v>
      </c>
      <c r="T48" s="975">
        <f t="shared" si="2"/>
        <v>2.4700000000000002</v>
      </c>
      <c r="U48" s="982">
        <v>18</v>
      </c>
      <c r="V48" s="934">
        <v>13</v>
      </c>
      <c r="W48" s="934">
        <v>-5</v>
      </c>
      <c r="X48" s="980">
        <v>0.72222222222222221</v>
      </c>
      <c r="Y48" s="978">
        <v>3</v>
      </c>
    </row>
    <row r="49" spans="1:25" ht="14.4" customHeight="1" x14ac:dyDescent="0.3">
      <c r="A49" s="948" t="s">
        <v>4904</v>
      </c>
      <c r="B49" s="934">
        <v>1</v>
      </c>
      <c r="C49" s="935">
        <v>3.18</v>
      </c>
      <c r="D49" s="933">
        <v>8</v>
      </c>
      <c r="E49" s="936">
        <v>1</v>
      </c>
      <c r="F49" s="937">
        <v>3.18</v>
      </c>
      <c r="G49" s="924">
        <v>8</v>
      </c>
      <c r="H49" s="938"/>
      <c r="I49" s="939"/>
      <c r="J49" s="925"/>
      <c r="K49" s="940">
        <v>3.18</v>
      </c>
      <c r="L49" s="941">
        <v>4</v>
      </c>
      <c r="M49" s="941">
        <v>39</v>
      </c>
      <c r="N49" s="942">
        <v>13</v>
      </c>
      <c r="O49" s="941" t="s">
        <v>4818</v>
      </c>
      <c r="P49" s="943" t="s">
        <v>4903</v>
      </c>
      <c r="Q49" s="944">
        <f t="shared" si="0"/>
        <v>-1</v>
      </c>
      <c r="R49" s="975">
        <f t="shared" si="0"/>
        <v>-3.18</v>
      </c>
      <c r="S49" s="944">
        <f t="shared" si="1"/>
        <v>-1</v>
      </c>
      <c r="T49" s="975">
        <f t="shared" si="2"/>
        <v>-3.18</v>
      </c>
      <c r="U49" s="982" t="s">
        <v>555</v>
      </c>
      <c r="V49" s="934" t="s">
        <v>555</v>
      </c>
      <c r="W49" s="934" t="s">
        <v>555</v>
      </c>
      <c r="X49" s="980" t="s">
        <v>555</v>
      </c>
      <c r="Y49" s="978"/>
    </row>
    <row r="50" spans="1:25" ht="14.4" customHeight="1" x14ac:dyDescent="0.3">
      <c r="A50" s="947" t="s">
        <v>4905</v>
      </c>
      <c r="B50" s="911">
        <v>3</v>
      </c>
      <c r="C50" s="912">
        <v>3.44</v>
      </c>
      <c r="D50" s="913">
        <v>5.7</v>
      </c>
      <c r="E50" s="928">
        <v>2</v>
      </c>
      <c r="F50" s="914">
        <v>2.29</v>
      </c>
      <c r="G50" s="915">
        <v>6</v>
      </c>
      <c r="H50" s="916">
        <v>2</v>
      </c>
      <c r="I50" s="914">
        <v>2.29</v>
      </c>
      <c r="J50" s="923">
        <v>7</v>
      </c>
      <c r="K50" s="917">
        <v>1.1499999999999999</v>
      </c>
      <c r="L50" s="916">
        <v>2</v>
      </c>
      <c r="M50" s="916">
        <v>18</v>
      </c>
      <c r="N50" s="918">
        <v>6</v>
      </c>
      <c r="O50" s="916" t="s">
        <v>4818</v>
      </c>
      <c r="P50" s="929" t="s">
        <v>4906</v>
      </c>
      <c r="Q50" s="919">
        <f t="shared" si="0"/>
        <v>-1</v>
      </c>
      <c r="R50" s="974">
        <f t="shared" si="0"/>
        <v>-1.1499999999999999</v>
      </c>
      <c r="S50" s="919">
        <f t="shared" si="1"/>
        <v>0</v>
      </c>
      <c r="T50" s="974">
        <f t="shared" si="2"/>
        <v>0</v>
      </c>
      <c r="U50" s="981">
        <v>12</v>
      </c>
      <c r="V50" s="930">
        <v>14</v>
      </c>
      <c r="W50" s="930">
        <v>2</v>
      </c>
      <c r="X50" s="979">
        <v>1.1666666666666667</v>
      </c>
      <c r="Y50" s="977">
        <v>3</v>
      </c>
    </row>
    <row r="51" spans="1:25" ht="14.4" customHeight="1" x14ac:dyDescent="0.3">
      <c r="A51" s="948" t="s">
        <v>4907</v>
      </c>
      <c r="B51" s="945"/>
      <c r="C51" s="946"/>
      <c r="D51" s="927"/>
      <c r="E51" s="936"/>
      <c r="F51" s="937"/>
      <c r="G51" s="924"/>
      <c r="H51" s="941">
        <v>1</v>
      </c>
      <c r="I51" s="937">
        <v>1.66</v>
      </c>
      <c r="J51" s="924">
        <v>9</v>
      </c>
      <c r="K51" s="940">
        <v>1.66</v>
      </c>
      <c r="L51" s="941">
        <v>3</v>
      </c>
      <c r="M51" s="941">
        <v>27</v>
      </c>
      <c r="N51" s="942">
        <v>9</v>
      </c>
      <c r="O51" s="941" t="s">
        <v>4818</v>
      </c>
      <c r="P51" s="943" t="s">
        <v>4908</v>
      </c>
      <c r="Q51" s="944">
        <f t="shared" si="0"/>
        <v>1</v>
      </c>
      <c r="R51" s="975">
        <f t="shared" si="0"/>
        <v>1.66</v>
      </c>
      <c r="S51" s="944">
        <f t="shared" si="1"/>
        <v>1</v>
      </c>
      <c r="T51" s="975">
        <f t="shared" si="2"/>
        <v>1.66</v>
      </c>
      <c r="U51" s="982">
        <v>9</v>
      </c>
      <c r="V51" s="934">
        <v>9</v>
      </c>
      <c r="W51" s="934">
        <v>0</v>
      </c>
      <c r="X51" s="980">
        <v>1</v>
      </c>
      <c r="Y51" s="978"/>
    </row>
    <row r="52" spans="1:25" ht="14.4" customHeight="1" x14ac:dyDescent="0.3">
      <c r="A52" s="948" t="s">
        <v>4909</v>
      </c>
      <c r="B52" s="945">
        <v>1</v>
      </c>
      <c r="C52" s="946">
        <v>2.5499999999999998</v>
      </c>
      <c r="D52" s="927">
        <v>25</v>
      </c>
      <c r="E52" s="936"/>
      <c r="F52" s="937"/>
      <c r="G52" s="924"/>
      <c r="H52" s="941"/>
      <c r="I52" s="937"/>
      <c r="J52" s="924"/>
      <c r="K52" s="940">
        <v>2.5499999999999998</v>
      </c>
      <c r="L52" s="941">
        <v>4</v>
      </c>
      <c r="M52" s="941">
        <v>36</v>
      </c>
      <c r="N52" s="942">
        <v>12</v>
      </c>
      <c r="O52" s="941" t="s">
        <v>4818</v>
      </c>
      <c r="P52" s="943" t="s">
        <v>4910</v>
      </c>
      <c r="Q52" s="944">
        <f t="shared" si="0"/>
        <v>-1</v>
      </c>
      <c r="R52" s="975">
        <f t="shared" si="0"/>
        <v>-2.5499999999999998</v>
      </c>
      <c r="S52" s="944">
        <f t="shared" si="1"/>
        <v>0</v>
      </c>
      <c r="T52" s="975">
        <f t="shared" si="2"/>
        <v>0</v>
      </c>
      <c r="U52" s="982" t="s">
        <v>555</v>
      </c>
      <c r="V52" s="934" t="s">
        <v>555</v>
      </c>
      <c r="W52" s="934" t="s">
        <v>555</v>
      </c>
      <c r="X52" s="980" t="s">
        <v>555</v>
      </c>
      <c r="Y52" s="978"/>
    </row>
    <row r="53" spans="1:25" ht="14.4" customHeight="1" x14ac:dyDescent="0.3">
      <c r="A53" s="947" t="s">
        <v>4911</v>
      </c>
      <c r="B53" s="930">
        <v>1</v>
      </c>
      <c r="C53" s="931">
        <v>0.42</v>
      </c>
      <c r="D53" s="932">
        <v>6</v>
      </c>
      <c r="E53" s="928">
        <v>2</v>
      </c>
      <c r="F53" s="914">
        <v>1.76</v>
      </c>
      <c r="G53" s="915">
        <v>6</v>
      </c>
      <c r="H53" s="920">
        <v>5</v>
      </c>
      <c r="I53" s="921">
        <v>3.29</v>
      </c>
      <c r="J53" s="923">
        <v>6</v>
      </c>
      <c r="K53" s="917">
        <v>0.42</v>
      </c>
      <c r="L53" s="916">
        <v>2</v>
      </c>
      <c r="M53" s="916">
        <v>15</v>
      </c>
      <c r="N53" s="918">
        <v>5</v>
      </c>
      <c r="O53" s="916" t="s">
        <v>4818</v>
      </c>
      <c r="P53" s="929" t="s">
        <v>4912</v>
      </c>
      <c r="Q53" s="919">
        <f t="shared" si="0"/>
        <v>4</v>
      </c>
      <c r="R53" s="974">
        <f t="shared" si="0"/>
        <v>2.87</v>
      </c>
      <c r="S53" s="919">
        <f t="shared" si="1"/>
        <v>3</v>
      </c>
      <c r="T53" s="974">
        <f t="shared" si="2"/>
        <v>1.53</v>
      </c>
      <c r="U53" s="981">
        <v>25</v>
      </c>
      <c r="V53" s="930">
        <v>30</v>
      </c>
      <c r="W53" s="930">
        <v>5</v>
      </c>
      <c r="X53" s="979">
        <v>1.2</v>
      </c>
      <c r="Y53" s="977">
        <v>12</v>
      </c>
    </row>
    <row r="54" spans="1:25" ht="14.4" customHeight="1" x14ac:dyDescent="0.3">
      <c r="A54" s="948" t="s">
        <v>4913</v>
      </c>
      <c r="B54" s="934"/>
      <c r="C54" s="935"/>
      <c r="D54" s="933"/>
      <c r="E54" s="936">
        <v>2</v>
      </c>
      <c r="F54" s="937">
        <v>1.99</v>
      </c>
      <c r="G54" s="924">
        <v>19</v>
      </c>
      <c r="H54" s="938">
        <v>1</v>
      </c>
      <c r="I54" s="939">
        <v>0.76</v>
      </c>
      <c r="J54" s="925">
        <v>6</v>
      </c>
      <c r="K54" s="940">
        <v>0.76</v>
      </c>
      <c r="L54" s="941">
        <v>3</v>
      </c>
      <c r="M54" s="941">
        <v>27</v>
      </c>
      <c r="N54" s="942">
        <v>9</v>
      </c>
      <c r="O54" s="941" t="s">
        <v>4818</v>
      </c>
      <c r="P54" s="943" t="s">
        <v>4914</v>
      </c>
      <c r="Q54" s="944">
        <f t="shared" si="0"/>
        <v>1</v>
      </c>
      <c r="R54" s="975">
        <f t="shared" si="0"/>
        <v>0.76</v>
      </c>
      <c r="S54" s="944">
        <f t="shared" si="1"/>
        <v>-1</v>
      </c>
      <c r="T54" s="975">
        <f t="shared" si="2"/>
        <v>-1.23</v>
      </c>
      <c r="U54" s="982">
        <v>9</v>
      </c>
      <c r="V54" s="934">
        <v>6</v>
      </c>
      <c r="W54" s="934">
        <v>-3</v>
      </c>
      <c r="X54" s="980">
        <v>0.66666666666666663</v>
      </c>
      <c r="Y54" s="978"/>
    </row>
    <row r="55" spans="1:25" ht="14.4" customHeight="1" x14ac:dyDescent="0.3">
      <c r="A55" s="947" t="s">
        <v>4915</v>
      </c>
      <c r="B55" s="930">
        <v>1</v>
      </c>
      <c r="C55" s="931">
        <v>0.39</v>
      </c>
      <c r="D55" s="932">
        <v>2</v>
      </c>
      <c r="E55" s="920">
        <v>1</v>
      </c>
      <c r="F55" s="921">
        <v>0.39</v>
      </c>
      <c r="G55" s="922">
        <v>3</v>
      </c>
      <c r="H55" s="916"/>
      <c r="I55" s="914"/>
      <c r="J55" s="915"/>
      <c r="K55" s="917">
        <v>0.39</v>
      </c>
      <c r="L55" s="916">
        <v>2</v>
      </c>
      <c r="M55" s="916">
        <v>15</v>
      </c>
      <c r="N55" s="918">
        <v>5</v>
      </c>
      <c r="O55" s="916" t="s">
        <v>4818</v>
      </c>
      <c r="P55" s="929" t="s">
        <v>4916</v>
      </c>
      <c r="Q55" s="919">
        <f t="shared" si="0"/>
        <v>-1</v>
      </c>
      <c r="R55" s="974">
        <f t="shared" si="0"/>
        <v>-0.39</v>
      </c>
      <c r="S55" s="919">
        <f t="shared" si="1"/>
        <v>-1</v>
      </c>
      <c r="T55" s="974">
        <f t="shared" si="2"/>
        <v>-0.39</v>
      </c>
      <c r="U55" s="981" t="s">
        <v>555</v>
      </c>
      <c r="V55" s="930" t="s">
        <v>555</v>
      </c>
      <c r="W55" s="930" t="s">
        <v>555</v>
      </c>
      <c r="X55" s="979" t="s">
        <v>555</v>
      </c>
      <c r="Y55" s="977"/>
    </row>
    <row r="56" spans="1:25" ht="14.4" customHeight="1" x14ac:dyDescent="0.3">
      <c r="A56" s="947" t="s">
        <v>4917</v>
      </c>
      <c r="B56" s="911">
        <v>5</v>
      </c>
      <c r="C56" s="912">
        <v>7.1</v>
      </c>
      <c r="D56" s="913">
        <v>8.8000000000000007</v>
      </c>
      <c r="E56" s="928">
        <v>4</v>
      </c>
      <c r="F56" s="914">
        <v>3.64</v>
      </c>
      <c r="G56" s="915">
        <v>2.8</v>
      </c>
      <c r="H56" s="916">
        <v>5</v>
      </c>
      <c r="I56" s="914">
        <v>3.74</v>
      </c>
      <c r="J56" s="923">
        <v>5.4</v>
      </c>
      <c r="K56" s="917">
        <v>0.4</v>
      </c>
      <c r="L56" s="916">
        <v>1</v>
      </c>
      <c r="M56" s="916">
        <v>12</v>
      </c>
      <c r="N56" s="918">
        <v>4</v>
      </c>
      <c r="O56" s="916" t="s">
        <v>4818</v>
      </c>
      <c r="P56" s="929" t="s">
        <v>4918</v>
      </c>
      <c r="Q56" s="919">
        <f t="shared" si="0"/>
        <v>0</v>
      </c>
      <c r="R56" s="974">
        <f t="shared" si="0"/>
        <v>-3.3599999999999994</v>
      </c>
      <c r="S56" s="919">
        <f t="shared" si="1"/>
        <v>1</v>
      </c>
      <c r="T56" s="974">
        <f t="shared" si="2"/>
        <v>0.10000000000000009</v>
      </c>
      <c r="U56" s="981">
        <v>20</v>
      </c>
      <c r="V56" s="930">
        <v>27</v>
      </c>
      <c r="W56" s="930">
        <v>7</v>
      </c>
      <c r="X56" s="979">
        <v>1.35</v>
      </c>
      <c r="Y56" s="977">
        <v>13</v>
      </c>
    </row>
    <row r="57" spans="1:25" ht="14.4" customHeight="1" x14ac:dyDescent="0.3">
      <c r="A57" s="948" t="s">
        <v>4919</v>
      </c>
      <c r="B57" s="945">
        <v>3</v>
      </c>
      <c r="C57" s="946">
        <v>4.17</v>
      </c>
      <c r="D57" s="927">
        <v>6.7</v>
      </c>
      <c r="E57" s="936"/>
      <c r="F57" s="937"/>
      <c r="G57" s="924"/>
      <c r="H57" s="941"/>
      <c r="I57" s="937"/>
      <c r="J57" s="924"/>
      <c r="K57" s="940">
        <v>1.0900000000000001</v>
      </c>
      <c r="L57" s="941">
        <v>3</v>
      </c>
      <c r="M57" s="941">
        <v>24</v>
      </c>
      <c r="N57" s="942">
        <v>8</v>
      </c>
      <c r="O57" s="941" t="s">
        <v>4818</v>
      </c>
      <c r="P57" s="943" t="s">
        <v>4920</v>
      </c>
      <c r="Q57" s="944">
        <f t="shared" si="0"/>
        <v>-3</v>
      </c>
      <c r="R57" s="975">
        <f t="shared" si="0"/>
        <v>-4.17</v>
      </c>
      <c r="S57" s="944">
        <f t="shared" si="1"/>
        <v>0</v>
      </c>
      <c r="T57" s="975">
        <f t="shared" si="2"/>
        <v>0</v>
      </c>
      <c r="U57" s="982" t="s">
        <v>555</v>
      </c>
      <c r="V57" s="934" t="s">
        <v>555</v>
      </c>
      <c r="W57" s="934" t="s">
        <v>555</v>
      </c>
      <c r="X57" s="980" t="s">
        <v>555</v>
      </c>
      <c r="Y57" s="978"/>
    </row>
    <row r="58" spans="1:25" ht="14.4" customHeight="1" x14ac:dyDescent="0.3">
      <c r="A58" s="947" t="s">
        <v>4921</v>
      </c>
      <c r="B58" s="930">
        <v>3</v>
      </c>
      <c r="C58" s="931">
        <v>1.22</v>
      </c>
      <c r="D58" s="932">
        <v>7</v>
      </c>
      <c r="E58" s="928"/>
      <c r="F58" s="914"/>
      <c r="G58" s="915"/>
      <c r="H58" s="920">
        <v>4</v>
      </c>
      <c r="I58" s="921">
        <v>1.6</v>
      </c>
      <c r="J58" s="923">
        <v>7.8</v>
      </c>
      <c r="K58" s="917">
        <v>0.39</v>
      </c>
      <c r="L58" s="916">
        <v>2</v>
      </c>
      <c r="M58" s="916">
        <v>15</v>
      </c>
      <c r="N58" s="918">
        <v>5</v>
      </c>
      <c r="O58" s="916" t="s">
        <v>4818</v>
      </c>
      <c r="P58" s="929" t="s">
        <v>4922</v>
      </c>
      <c r="Q58" s="919">
        <f t="shared" si="0"/>
        <v>1</v>
      </c>
      <c r="R58" s="974">
        <f t="shared" si="0"/>
        <v>0.38000000000000012</v>
      </c>
      <c r="S58" s="919">
        <f t="shared" si="1"/>
        <v>4</v>
      </c>
      <c r="T58" s="974">
        <f t="shared" si="2"/>
        <v>1.6</v>
      </c>
      <c r="U58" s="981">
        <v>20</v>
      </c>
      <c r="V58" s="930">
        <v>31.2</v>
      </c>
      <c r="W58" s="930">
        <v>11.2</v>
      </c>
      <c r="X58" s="979">
        <v>1.56</v>
      </c>
      <c r="Y58" s="977">
        <v>11</v>
      </c>
    </row>
    <row r="59" spans="1:25" ht="14.4" customHeight="1" x14ac:dyDescent="0.3">
      <c r="A59" s="947" t="s">
        <v>4923</v>
      </c>
      <c r="B59" s="930">
        <v>6</v>
      </c>
      <c r="C59" s="931">
        <v>2.2799999999999998</v>
      </c>
      <c r="D59" s="932">
        <v>5.5</v>
      </c>
      <c r="E59" s="920">
        <v>5</v>
      </c>
      <c r="F59" s="921">
        <v>2.06</v>
      </c>
      <c r="G59" s="922">
        <v>7.2</v>
      </c>
      <c r="H59" s="916">
        <v>3</v>
      </c>
      <c r="I59" s="914">
        <v>1.1399999999999999</v>
      </c>
      <c r="J59" s="915">
        <v>4.7</v>
      </c>
      <c r="K59" s="917">
        <v>0.38</v>
      </c>
      <c r="L59" s="916">
        <v>2</v>
      </c>
      <c r="M59" s="916">
        <v>15</v>
      </c>
      <c r="N59" s="918">
        <v>5</v>
      </c>
      <c r="O59" s="916" t="s">
        <v>4818</v>
      </c>
      <c r="P59" s="929" t="s">
        <v>4924</v>
      </c>
      <c r="Q59" s="919">
        <f t="shared" si="0"/>
        <v>-3</v>
      </c>
      <c r="R59" s="974">
        <f t="shared" si="0"/>
        <v>-1.1399999999999999</v>
      </c>
      <c r="S59" s="919">
        <f t="shared" si="1"/>
        <v>-2</v>
      </c>
      <c r="T59" s="974">
        <f t="shared" si="2"/>
        <v>-0.92000000000000015</v>
      </c>
      <c r="U59" s="981">
        <v>15</v>
      </c>
      <c r="V59" s="930">
        <v>14.100000000000001</v>
      </c>
      <c r="W59" s="930">
        <v>-0.89999999999999858</v>
      </c>
      <c r="X59" s="979">
        <v>0.94000000000000006</v>
      </c>
      <c r="Y59" s="977">
        <v>2</v>
      </c>
    </row>
    <row r="60" spans="1:25" ht="14.4" customHeight="1" x14ac:dyDescent="0.3">
      <c r="A60" s="948" t="s">
        <v>4925</v>
      </c>
      <c r="B60" s="934"/>
      <c r="C60" s="935"/>
      <c r="D60" s="933"/>
      <c r="E60" s="938">
        <v>2</v>
      </c>
      <c r="F60" s="939">
        <v>1.0900000000000001</v>
      </c>
      <c r="G60" s="925">
        <v>9</v>
      </c>
      <c r="H60" s="941">
        <v>2</v>
      </c>
      <c r="I60" s="937">
        <v>1.37</v>
      </c>
      <c r="J60" s="926">
        <v>11</v>
      </c>
      <c r="K60" s="940">
        <v>0.55000000000000004</v>
      </c>
      <c r="L60" s="941">
        <v>2</v>
      </c>
      <c r="M60" s="941">
        <v>18</v>
      </c>
      <c r="N60" s="942">
        <v>6</v>
      </c>
      <c r="O60" s="941" t="s">
        <v>4818</v>
      </c>
      <c r="P60" s="943" t="s">
        <v>4926</v>
      </c>
      <c r="Q60" s="944">
        <f t="shared" si="0"/>
        <v>2</v>
      </c>
      <c r="R60" s="975">
        <f t="shared" si="0"/>
        <v>1.37</v>
      </c>
      <c r="S60" s="944">
        <f t="shared" si="1"/>
        <v>0</v>
      </c>
      <c r="T60" s="975">
        <f t="shared" si="2"/>
        <v>0.28000000000000003</v>
      </c>
      <c r="U60" s="982">
        <v>12</v>
      </c>
      <c r="V60" s="934">
        <v>22</v>
      </c>
      <c r="W60" s="934">
        <v>10</v>
      </c>
      <c r="X60" s="980">
        <v>1.8333333333333333</v>
      </c>
      <c r="Y60" s="978">
        <v>10</v>
      </c>
    </row>
    <row r="61" spans="1:25" ht="14.4" customHeight="1" x14ac:dyDescent="0.3">
      <c r="A61" s="948" t="s">
        <v>4927</v>
      </c>
      <c r="B61" s="934"/>
      <c r="C61" s="935"/>
      <c r="D61" s="933"/>
      <c r="E61" s="938"/>
      <c r="F61" s="939"/>
      <c r="G61" s="925"/>
      <c r="H61" s="941">
        <v>1</v>
      </c>
      <c r="I61" s="937">
        <v>1.05</v>
      </c>
      <c r="J61" s="926">
        <v>10</v>
      </c>
      <c r="K61" s="940">
        <v>1.05</v>
      </c>
      <c r="L61" s="941">
        <v>3</v>
      </c>
      <c r="M61" s="941">
        <v>27</v>
      </c>
      <c r="N61" s="942">
        <v>9</v>
      </c>
      <c r="O61" s="941" t="s">
        <v>4818</v>
      </c>
      <c r="P61" s="943" t="s">
        <v>4928</v>
      </c>
      <c r="Q61" s="944">
        <f t="shared" si="0"/>
        <v>1</v>
      </c>
      <c r="R61" s="975">
        <f t="shared" si="0"/>
        <v>1.05</v>
      </c>
      <c r="S61" s="944">
        <f t="shared" si="1"/>
        <v>1</v>
      </c>
      <c r="T61" s="975">
        <f t="shared" si="2"/>
        <v>1.05</v>
      </c>
      <c r="U61" s="982">
        <v>9</v>
      </c>
      <c r="V61" s="934">
        <v>10</v>
      </c>
      <c r="W61" s="934">
        <v>1</v>
      </c>
      <c r="X61" s="980">
        <v>1.1111111111111112</v>
      </c>
      <c r="Y61" s="978">
        <v>1</v>
      </c>
    </row>
    <row r="62" spans="1:25" ht="14.4" customHeight="1" x14ac:dyDescent="0.3">
      <c r="A62" s="947" t="s">
        <v>4929</v>
      </c>
      <c r="B62" s="930">
        <v>1</v>
      </c>
      <c r="C62" s="931">
        <v>0.73</v>
      </c>
      <c r="D62" s="932">
        <v>13</v>
      </c>
      <c r="E62" s="920">
        <v>2</v>
      </c>
      <c r="F62" s="921">
        <v>1.47</v>
      </c>
      <c r="G62" s="922">
        <v>8.5</v>
      </c>
      <c r="H62" s="916">
        <v>2</v>
      </c>
      <c r="I62" s="914">
        <v>1.55</v>
      </c>
      <c r="J62" s="915">
        <v>6.5</v>
      </c>
      <c r="K62" s="917">
        <v>0.73</v>
      </c>
      <c r="L62" s="916">
        <v>3</v>
      </c>
      <c r="M62" s="916">
        <v>24</v>
      </c>
      <c r="N62" s="918">
        <v>8</v>
      </c>
      <c r="O62" s="916" t="s">
        <v>4818</v>
      </c>
      <c r="P62" s="929" t="s">
        <v>4930</v>
      </c>
      <c r="Q62" s="919">
        <f t="shared" si="0"/>
        <v>1</v>
      </c>
      <c r="R62" s="974">
        <f t="shared" si="0"/>
        <v>0.82000000000000006</v>
      </c>
      <c r="S62" s="919">
        <f t="shared" si="1"/>
        <v>0</v>
      </c>
      <c r="T62" s="974">
        <f t="shared" si="2"/>
        <v>8.0000000000000071E-2</v>
      </c>
      <c r="U62" s="981">
        <v>16</v>
      </c>
      <c r="V62" s="930">
        <v>13</v>
      </c>
      <c r="W62" s="930">
        <v>-3</v>
      </c>
      <c r="X62" s="979">
        <v>0.8125</v>
      </c>
      <c r="Y62" s="977"/>
    </row>
    <row r="63" spans="1:25" ht="14.4" customHeight="1" x14ac:dyDescent="0.3">
      <c r="A63" s="948" t="s">
        <v>4931</v>
      </c>
      <c r="B63" s="934"/>
      <c r="C63" s="935"/>
      <c r="D63" s="933"/>
      <c r="E63" s="938">
        <v>1</v>
      </c>
      <c r="F63" s="939">
        <v>3.58</v>
      </c>
      <c r="G63" s="925">
        <v>43</v>
      </c>
      <c r="H63" s="941"/>
      <c r="I63" s="937"/>
      <c r="J63" s="924"/>
      <c r="K63" s="940">
        <v>1.43</v>
      </c>
      <c r="L63" s="941">
        <v>3</v>
      </c>
      <c r="M63" s="941">
        <v>30</v>
      </c>
      <c r="N63" s="942">
        <v>10</v>
      </c>
      <c r="O63" s="941" t="s">
        <v>4818</v>
      </c>
      <c r="P63" s="943" t="s">
        <v>4932</v>
      </c>
      <c r="Q63" s="944">
        <f t="shared" si="0"/>
        <v>0</v>
      </c>
      <c r="R63" s="975">
        <f t="shared" si="0"/>
        <v>0</v>
      </c>
      <c r="S63" s="944">
        <f t="shared" si="1"/>
        <v>-1</v>
      </c>
      <c r="T63" s="975">
        <f t="shared" si="2"/>
        <v>-3.58</v>
      </c>
      <c r="U63" s="982" t="s">
        <v>555</v>
      </c>
      <c r="V63" s="934" t="s">
        <v>555</v>
      </c>
      <c r="W63" s="934" t="s">
        <v>555</v>
      </c>
      <c r="X63" s="980" t="s">
        <v>555</v>
      </c>
      <c r="Y63" s="978"/>
    </row>
    <row r="64" spans="1:25" ht="14.4" customHeight="1" x14ac:dyDescent="0.3">
      <c r="A64" s="947" t="s">
        <v>4933</v>
      </c>
      <c r="B64" s="911">
        <v>1</v>
      </c>
      <c r="C64" s="912">
        <v>0.28000000000000003</v>
      </c>
      <c r="D64" s="913">
        <v>3</v>
      </c>
      <c r="E64" s="928"/>
      <c r="F64" s="914"/>
      <c r="G64" s="915"/>
      <c r="H64" s="916"/>
      <c r="I64" s="914"/>
      <c r="J64" s="915"/>
      <c r="K64" s="917">
        <v>0.28000000000000003</v>
      </c>
      <c r="L64" s="916">
        <v>1</v>
      </c>
      <c r="M64" s="916">
        <v>12</v>
      </c>
      <c r="N64" s="918">
        <v>4</v>
      </c>
      <c r="O64" s="916" t="s">
        <v>4818</v>
      </c>
      <c r="P64" s="929" t="s">
        <v>4934</v>
      </c>
      <c r="Q64" s="919">
        <f t="shared" si="0"/>
        <v>-1</v>
      </c>
      <c r="R64" s="974">
        <f t="shared" si="0"/>
        <v>-0.28000000000000003</v>
      </c>
      <c r="S64" s="919">
        <f t="shared" si="1"/>
        <v>0</v>
      </c>
      <c r="T64" s="974">
        <f t="shared" si="2"/>
        <v>0</v>
      </c>
      <c r="U64" s="981" t="s">
        <v>555</v>
      </c>
      <c r="V64" s="930" t="s">
        <v>555</v>
      </c>
      <c r="W64" s="930" t="s">
        <v>555</v>
      </c>
      <c r="X64" s="979" t="s">
        <v>555</v>
      </c>
      <c r="Y64" s="977"/>
    </row>
    <row r="65" spans="1:25" ht="14.4" customHeight="1" x14ac:dyDescent="0.3">
      <c r="A65" s="947" t="s">
        <v>4935</v>
      </c>
      <c r="B65" s="930">
        <v>11</v>
      </c>
      <c r="C65" s="931">
        <v>3.97</v>
      </c>
      <c r="D65" s="932">
        <v>5.4</v>
      </c>
      <c r="E65" s="920">
        <v>14</v>
      </c>
      <c r="F65" s="921">
        <v>4.4800000000000004</v>
      </c>
      <c r="G65" s="922">
        <v>4.8</v>
      </c>
      <c r="H65" s="916">
        <v>5</v>
      </c>
      <c r="I65" s="914">
        <v>1.53</v>
      </c>
      <c r="J65" s="915">
        <v>3.2</v>
      </c>
      <c r="K65" s="917">
        <v>0.31</v>
      </c>
      <c r="L65" s="916">
        <v>1</v>
      </c>
      <c r="M65" s="916">
        <v>12</v>
      </c>
      <c r="N65" s="918">
        <v>4</v>
      </c>
      <c r="O65" s="916" t="s">
        <v>4818</v>
      </c>
      <c r="P65" s="929" t="s">
        <v>4936</v>
      </c>
      <c r="Q65" s="919">
        <f t="shared" si="0"/>
        <v>-6</v>
      </c>
      <c r="R65" s="974">
        <f t="shared" si="0"/>
        <v>-2.4400000000000004</v>
      </c>
      <c r="S65" s="919">
        <f t="shared" si="1"/>
        <v>-9</v>
      </c>
      <c r="T65" s="974">
        <f t="shared" si="2"/>
        <v>-2.95</v>
      </c>
      <c r="U65" s="981">
        <v>20</v>
      </c>
      <c r="V65" s="930">
        <v>16</v>
      </c>
      <c r="W65" s="930">
        <v>-4</v>
      </c>
      <c r="X65" s="979">
        <v>0.8</v>
      </c>
      <c r="Y65" s="977">
        <v>2</v>
      </c>
    </row>
    <row r="66" spans="1:25" ht="14.4" customHeight="1" x14ac:dyDescent="0.3">
      <c r="A66" s="948" t="s">
        <v>4937</v>
      </c>
      <c r="B66" s="934"/>
      <c r="C66" s="935"/>
      <c r="D66" s="933"/>
      <c r="E66" s="938">
        <v>1</v>
      </c>
      <c r="F66" s="939">
        <v>1.1200000000000001</v>
      </c>
      <c r="G66" s="925">
        <v>27</v>
      </c>
      <c r="H66" s="941">
        <v>1</v>
      </c>
      <c r="I66" s="937">
        <v>0.55000000000000004</v>
      </c>
      <c r="J66" s="926">
        <v>10</v>
      </c>
      <c r="K66" s="940">
        <v>0.46</v>
      </c>
      <c r="L66" s="941">
        <v>2</v>
      </c>
      <c r="M66" s="941">
        <v>15</v>
      </c>
      <c r="N66" s="942">
        <v>5</v>
      </c>
      <c r="O66" s="941" t="s">
        <v>4818</v>
      </c>
      <c r="P66" s="943" t="s">
        <v>4938</v>
      </c>
      <c r="Q66" s="944">
        <f t="shared" si="0"/>
        <v>1</v>
      </c>
      <c r="R66" s="975">
        <f t="shared" si="0"/>
        <v>0.55000000000000004</v>
      </c>
      <c r="S66" s="944">
        <f t="shared" si="1"/>
        <v>0</v>
      </c>
      <c r="T66" s="975">
        <f t="shared" si="2"/>
        <v>-0.57000000000000006</v>
      </c>
      <c r="U66" s="982">
        <v>5</v>
      </c>
      <c r="V66" s="934">
        <v>10</v>
      </c>
      <c r="W66" s="934">
        <v>5</v>
      </c>
      <c r="X66" s="980">
        <v>2</v>
      </c>
      <c r="Y66" s="978">
        <v>5</v>
      </c>
    </row>
    <row r="67" spans="1:25" ht="14.4" customHeight="1" x14ac:dyDescent="0.3">
      <c r="A67" s="948" t="s">
        <v>4939</v>
      </c>
      <c r="B67" s="934">
        <v>1</v>
      </c>
      <c r="C67" s="935">
        <v>1.1399999999999999</v>
      </c>
      <c r="D67" s="933">
        <v>14</v>
      </c>
      <c r="E67" s="938">
        <v>1</v>
      </c>
      <c r="F67" s="939">
        <v>0.94</v>
      </c>
      <c r="G67" s="925">
        <v>16</v>
      </c>
      <c r="H67" s="941"/>
      <c r="I67" s="937"/>
      <c r="J67" s="924"/>
      <c r="K67" s="940">
        <v>0.86</v>
      </c>
      <c r="L67" s="941">
        <v>3</v>
      </c>
      <c r="M67" s="941">
        <v>27</v>
      </c>
      <c r="N67" s="942">
        <v>9</v>
      </c>
      <c r="O67" s="941" t="s">
        <v>4818</v>
      </c>
      <c r="P67" s="943" t="s">
        <v>4940</v>
      </c>
      <c r="Q67" s="944">
        <f t="shared" si="0"/>
        <v>-1</v>
      </c>
      <c r="R67" s="975">
        <f t="shared" si="0"/>
        <v>-1.1399999999999999</v>
      </c>
      <c r="S67" s="944">
        <f t="shared" si="1"/>
        <v>-1</v>
      </c>
      <c r="T67" s="975">
        <f t="shared" si="2"/>
        <v>-0.94</v>
      </c>
      <c r="U67" s="982" t="s">
        <v>555</v>
      </c>
      <c r="V67" s="934" t="s">
        <v>555</v>
      </c>
      <c r="W67" s="934" t="s">
        <v>555</v>
      </c>
      <c r="X67" s="980" t="s">
        <v>555</v>
      </c>
      <c r="Y67" s="978"/>
    </row>
    <row r="68" spans="1:25" ht="14.4" customHeight="1" x14ac:dyDescent="0.3">
      <c r="A68" s="947" t="s">
        <v>4941</v>
      </c>
      <c r="B68" s="911">
        <v>10</v>
      </c>
      <c r="C68" s="912">
        <v>41.49</v>
      </c>
      <c r="D68" s="913">
        <v>10.5</v>
      </c>
      <c r="E68" s="928">
        <v>14</v>
      </c>
      <c r="F68" s="914">
        <v>58.08</v>
      </c>
      <c r="G68" s="915">
        <v>9.1</v>
      </c>
      <c r="H68" s="916">
        <v>10</v>
      </c>
      <c r="I68" s="914">
        <v>41.49</v>
      </c>
      <c r="J68" s="915">
        <v>7.3</v>
      </c>
      <c r="K68" s="917">
        <v>4.1500000000000004</v>
      </c>
      <c r="L68" s="916">
        <v>4</v>
      </c>
      <c r="M68" s="916">
        <v>36</v>
      </c>
      <c r="N68" s="918">
        <v>12</v>
      </c>
      <c r="O68" s="916" t="s">
        <v>4818</v>
      </c>
      <c r="P68" s="929" t="s">
        <v>4942</v>
      </c>
      <c r="Q68" s="919">
        <f t="shared" si="0"/>
        <v>0</v>
      </c>
      <c r="R68" s="974">
        <f t="shared" si="0"/>
        <v>0</v>
      </c>
      <c r="S68" s="919">
        <f t="shared" si="1"/>
        <v>-4</v>
      </c>
      <c r="T68" s="974">
        <f t="shared" si="2"/>
        <v>-16.589999999999996</v>
      </c>
      <c r="U68" s="981">
        <v>120</v>
      </c>
      <c r="V68" s="930">
        <v>73</v>
      </c>
      <c r="W68" s="930">
        <v>-47</v>
      </c>
      <c r="X68" s="979">
        <v>0.60833333333333328</v>
      </c>
      <c r="Y68" s="977"/>
    </row>
    <row r="69" spans="1:25" ht="14.4" customHeight="1" x14ac:dyDescent="0.3">
      <c r="A69" s="948" t="s">
        <v>4943</v>
      </c>
      <c r="B69" s="945">
        <v>10</v>
      </c>
      <c r="C69" s="946">
        <v>53.49</v>
      </c>
      <c r="D69" s="927">
        <v>9.9</v>
      </c>
      <c r="E69" s="936">
        <v>3</v>
      </c>
      <c r="F69" s="937">
        <v>16.05</v>
      </c>
      <c r="G69" s="924">
        <v>11</v>
      </c>
      <c r="H69" s="941">
        <v>9</v>
      </c>
      <c r="I69" s="937">
        <v>45.13</v>
      </c>
      <c r="J69" s="924">
        <v>10.199999999999999</v>
      </c>
      <c r="K69" s="940">
        <v>5.35</v>
      </c>
      <c r="L69" s="941">
        <v>5</v>
      </c>
      <c r="M69" s="941">
        <v>45</v>
      </c>
      <c r="N69" s="942">
        <v>15</v>
      </c>
      <c r="O69" s="941" t="s">
        <v>4818</v>
      </c>
      <c r="P69" s="943" t="s">
        <v>4944</v>
      </c>
      <c r="Q69" s="944">
        <f t="shared" si="0"/>
        <v>-1</v>
      </c>
      <c r="R69" s="975">
        <f t="shared" si="0"/>
        <v>-8.36</v>
      </c>
      <c r="S69" s="944">
        <f t="shared" si="1"/>
        <v>6</v>
      </c>
      <c r="T69" s="975">
        <f t="shared" si="2"/>
        <v>29.080000000000002</v>
      </c>
      <c r="U69" s="982">
        <v>135</v>
      </c>
      <c r="V69" s="934">
        <v>91.8</v>
      </c>
      <c r="W69" s="934">
        <v>-43.2</v>
      </c>
      <c r="X69" s="980">
        <v>0.67999999999999994</v>
      </c>
      <c r="Y69" s="978"/>
    </row>
    <row r="70" spans="1:25" ht="14.4" customHeight="1" x14ac:dyDescent="0.3">
      <c r="A70" s="948" t="s">
        <v>4945</v>
      </c>
      <c r="B70" s="945">
        <v>4</v>
      </c>
      <c r="C70" s="946">
        <v>34.03</v>
      </c>
      <c r="D70" s="927">
        <v>17.5</v>
      </c>
      <c r="E70" s="936">
        <v>2</v>
      </c>
      <c r="F70" s="937">
        <v>17</v>
      </c>
      <c r="G70" s="924">
        <v>18</v>
      </c>
      <c r="H70" s="941">
        <v>2</v>
      </c>
      <c r="I70" s="937">
        <v>17</v>
      </c>
      <c r="J70" s="924">
        <v>19.5</v>
      </c>
      <c r="K70" s="940">
        <v>8.5</v>
      </c>
      <c r="L70" s="941">
        <v>7</v>
      </c>
      <c r="M70" s="941">
        <v>66</v>
      </c>
      <c r="N70" s="942">
        <v>22</v>
      </c>
      <c r="O70" s="941" t="s">
        <v>4818</v>
      </c>
      <c r="P70" s="943" t="s">
        <v>4946</v>
      </c>
      <c r="Q70" s="944">
        <f t="shared" ref="Q70:R133" si="3">H70-B70</f>
        <v>-2</v>
      </c>
      <c r="R70" s="975">
        <f t="shared" si="3"/>
        <v>-17.03</v>
      </c>
      <c r="S70" s="944">
        <f t="shared" ref="S70:S133" si="4">H70-E70</f>
        <v>0</v>
      </c>
      <c r="T70" s="975">
        <f t="shared" ref="T70:T133" si="5">I70-F70</f>
        <v>0</v>
      </c>
      <c r="U70" s="982">
        <v>44</v>
      </c>
      <c r="V70" s="934">
        <v>39</v>
      </c>
      <c r="W70" s="934">
        <v>-5</v>
      </c>
      <c r="X70" s="980">
        <v>0.88636363636363635</v>
      </c>
      <c r="Y70" s="978">
        <v>3</v>
      </c>
    </row>
    <row r="71" spans="1:25" ht="14.4" customHeight="1" x14ac:dyDescent="0.3">
      <c r="A71" s="947" t="s">
        <v>4947</v>
      </c>
      <c r="B71" s="911">
        <v>4</v>
      </c>
      <c r="C71" s="912">
        <v>13.51</v>
      </c>
      <c r="D71" s="913">
        <v>10</v>
      </c>
      <c r="E71" s="928"/>
      <c r="F71" s="914"/>
      <c r="G71" s="915"/>
      <c r="H71" s="916">
        <v>1</v>
      </c>
      <c r="I71" s="914">
        <v>3.85</v>
      </c>
      <c r="J71" s="915">
        <v>12</v>
      </c>
      <c r="K71" s="917">
        <v>3.37</v>
      </c>
      <c r="L71" s="916">
        <v>5</v>
      </c>
      <c r="M71" s="916">
        <v>45</v>
      </c>
      <c r="N71" s="918">
        <v>15</v>
      </c>
      <c r="O71" s="916" t="s">
        <v>4818</v>
      </c>
      <c r="P71" s="929" t="s">
        <v>4948</v>
      </c>
      <c r="Q71" s="919">
        <f t="shared" si="3"/>
        <v>-3</v>
      </c>
      <c r="R71" s="974">
        <f t="shared" si="3"/>
        <v>-9.66</v>
      </c>
      <c r="S71" s="919">
        <f t="shared" si="4"/>
        <v>1</v>
      </c>
      <c r="T71" s="974">
        <f t="shared" si="5"/>
        <v>3.85</v>
      </c>
      <c r="U71" s="981">
        <v>15</v>
      </c>
      <c r="V71" s="930">
        <v>12</v>
      </c>
      <c r="W71" s="930">
        <v>-3</v>
      </c>
      <c r="X71" s="979">
        <v>0.8</v>
      </c>
      <c r="Y71" s="977"/>
    </row>
    <row r="72" spans="1:25" ht="14.4" customHeight="1" x14ac:dyDescent="0.3">
      <c r="A72" s="948" t="s">
        <v>4949</v>
      </c>
      <c r="B72" s="945">
        <v>1</v>
      </c>
      <c r="C72" s="946">
        <v>3.99</v>
      </c>
      <c r="D72" s="927">
        <v>12</v>
      </c>
      <c r="E72" s="936"/>
      <c r="F72" s="937"/>
      <c r="G72" s="924"/>
      <c r="H72" s="941">
        <v>1</v>
      </c>
      <c r="I72" s="937">
        <v>3.99</v>
      </c>
      <c r="J72" s="924">
        <v>10</v>
      </c>
      <c r="K72" s="940">
        <v>3.99</v>
      </c>
      <c r="L72" s="941">
        <v>6</v>
      </c>
      <c r="M72" s="941">
        <v>57</v>
      </c>
      <c r="N72" s="942">
        <v>19</v>
      </c>
      <c r="O72" s="941" t="s">
        <v>4818</v>
      </c>
      <c r="P72" s="943" t="s">
        <v>4950</v>
      </c>
      <c r="Q72" s="944">
        <f t="shared" si="3"/>
        <v>0</v>
      </c>
      <c r="R72" s="975">
        <f t="shared" si="3"/>
        <v>0</v>
      </c>
      <c r="S72" s="944">
        <f t="shared" si="4"/>
        <v>1</v>
      </c>
      <c r="T72" s="975">
        <f t="shared" si="5"/>
        <v>3.99</v>
      </c>
      <c r="U72" s="982">
        <v>19</v>
      </c>
      <c r="V72" s="934">
        <v>10</v>
      </c>
      <c r="W72" s="934">
        <v>-9</v>
      </c>
      <c r="X72" s="980">
        <v>0.52631578947368418</v>
      </c>
      <c r="Y72" s="978"/>
    </row>
    <row r="73" spans="1:25" ht="14.4" customHeight="1" x14ac:dyDescent="0.3">
      <c r="A73" s="948" t="s">
        <v>4951</v>
      </c>
      <c r="B73" s="945"/>
      <c r="C73" s="946"/>
      <c r="D73" s="927"/>
      <c r="E73" s="936">
        <v>1</v>
      </c>
      <c r="F73" s="937">
        <v>5.74</v>
      </c>
      <c r="G73" s="924">
        <v>13</v>
      </c>
      <c r="H73" s="941">
        <v>2</v>
      </c>
      <c r="I73" s="937">
        <v>11.48</v>
      </c>
      <c r="J73" s="926">
        <v>26</v>
      </c>
      <c r="K73" s="940">
        <v>5.74</v>
      </c>
      <c r="L73" s="941">
        <v>7</v>
      </c>
      <c r="M73" s="941">
        <v>63</v>
      </c>
      <c r="N73" s="942">
        <v>21</v>
      </c>
      <c r="O73" s="941" t="s">
        <v>4818</v>
      </c>
      <c r="P73" s="943" t="s">
        <v>4952</v>
      </c>
      <c r="Q73" s="944">
        <f t="shared" si="3"/>
        <v>2</v>
      </c>
      <c r="R73" s="975">
        <f t="shared" si="3"/>
        <v>11.48</v>
      </c>
      <c r="S73" s="944">
        <f t="shared" si="4"/>
        <v>1</v>
      </c>
      <c r="T73" s="975">
        <f t="shared" si="5"/>
        <v>5.74</v>
      </c>
      <c r="U73" s="982">
        <v>42</v>
      </c>
      <c r="V73" s="934">
        <v>52</v>
      </c>
      <c r="W73" s="934">
        <v>10</v>
      </c>
      <c r="X73" s="980">
        <v>1.2380952380952381</v>
      </c>
      <c r="Y73" s="978">
        <v>17</v>
      </c>
    </row>
    <row r="74" spans="1:25" ht="14.4" customHeight="1" x14ac:dyDescent="0.3">
      <c r="A74" s="947" t="s">
        <v>4953</v>
      </c>
      <c r="B74" s="911">
        <v>6</v>
      </c>
      <c r="C74" s="912">
        <v>9.14</v>
      </c>
      <c r="D74" s="913">
        <v>7.2</v>
      </c>
      <c r="E74" s="928">
        <v>3</v>
      </c>
      <c r="F74" s="914">
        <v>4.57</v>
      </c>
      <c r="G74" s="915">
        <v>7</v>
      </c>
      <c r="H74" s="916">
        <v>3</v>
      </c>
      <c r="I74" s="914">
        <v>4.57</v>
      </c>
      <c r="J74" s="915">
        <v>7</v>
      </c>
      <c r="K74" s="917">
        <v>1.52</v>
      </c>
      <c r="L74" s="916">
        <v>3</v>
      </c>
      <c r="M74" s="916">
        <v>27</v>
      </c>
      <c r="N74" s="918">
        <v>9</v>
      </c>
      <c r="O74" s="916" t="s">
        <v>4818</v>
      </c>
      <c r="P74" s="929" t="s">
        <v>4954</v>
      </c>
      <c r="Q74" s="919">
        <f t="shared" si="3"/>
        <v>-3</v>
      </c>
      <c r="R74" s="974">
        <f t="shared" si="3"/>
        <v>-4.57</v>
      </c>
      <c r="S74" s="919">
        <f t="shared" si="4"/>
        <v>0</v>
      </c>
      <c r="T74" s="974">
        <f t="shared" si="5"/>
        <v>0</v>
      </c>
      <c r="U74" s="981">
        <v>27</v>
      </c>
      <c r="V74" s="930">
        <v>21</v>
      </c>
      <c r="W74" s="930">
        <v>-6</v>
      </c>
      <c r="X74" s="979">
        <v>0.77777777777777779</v>
      </c>
      <c r="Y74" s="977"/>
    </row>
    <row r="75" spans="1:25" ht="14.4" customHeight="1" x14ac:dyDescent="0.3">
      <c r="A75" s="948" t="s">
        <v>4955</v>
      </c>
      <c r="B75" s="945">
        <v>1</v>
      </c>
      <c r="C75" s="946">
        <v>2.1800000000000002</v>
      </c>
      <c r="D75" s="927">
        <v>9</v>
      </c>
      <c r="E75" s="936">
        <v>3</v>
      </c>
      <c r="F75" s="937">
        <v>6.7</v>
      </c>
      <c r="G75" s="924">
        <v>13</v>
      </c>
      <c r="H75" s="941">
        <v>2</v>
      </c>
      <c r="I75" s="937">
        <v>4.68</v>
      </c>
      <c r="J75" s="926">
        <v>13.5</v>
      </c>
      <c r="K75" s="940">
        <v>2.1800000000000002</v>
      </c>
      <c r="L75" s="941">
        <v>4</v>
      </c>
      <c r="M75" s="941">
        <v>36</v>
      </c>
      <c r="N75" s="942">
        <v>12</v>
      </c>
      <c r="O75" s="941" t="s">
        <v>4818</v>
      </c>
      <c r="P75" s="943" t="s">
        <v>4956</v>
      </c>
      <c r="Q75" s="944">
        <f t="shared" si="3"/>
        <v>1</v>
      </c>
      <c r="R75" s="975">
        <f t="shared" si="3"/>
        <v>2.4999999999999996</v>
      </c>
      <c r="S75" s="944">
        <f t="shared" si="4"/>
        <v>-1</v>
      </c>
      <c r="T75" s="975">
        <f t="shared" si="5"/>
        <v>-2.0200000000000005</v>
      </c>
      <c r="U75" s="982">
        <v>24</v>
      </c>
      <c r="V75" s="934">
        <v>27</v>
      </c>
      <c r="W75" s="934">
        <v>3</v>
      </c>
      <c r="X75" s="980">
        <v>1.125</v>
      </c>
      <c r="Y75" s="978">
        <v>8</v>
      </c>
    </row>
    <row r="76" spans="1:25" ht="14.4" customHeight="1" x14ac:dyDescent="0.3">
      <c r="A76" s="948" t="s">
        <v>4957</v>
      </c>
      <c r="B76" s="945">
        <v>1</v>
      </c>
      <c r="C76" s="946">
        <v>4.51</v>
      </c>
      <c r="D76" s="927">
        <v>15</v>
      </c>
      <c r="E76" s="936"/>
      <c r="F76" s="937"/>
      <c r="G76" s="924"/>
      <c r="H76" s="941">
        <v>1</v>
      </c>
      <c r="I76" s="937">
        <v>3.68</v>
      </c>
      <c r="J76" s="926">
        <v>27</v>
      </c>
      <c r="K76" s="940">
        <v>3.68</v>
      </c>
      <c r="L76" s="941">
        <v>5</v>
      </c>
      <c r="M76" s="941">
        <v>48</v>
      </c>
      <c r="N76" s="942">
        <v>16</v>
      </c>
      <c r="O76" s="941" t="s">
        <v>4818</v>
      </c>
      <c r="P76" s="943" t="s">
        <v>4958</v>
      </c>
      <c r="Q76" s="944">
        <f t="shared" si="3"/>
        <v>0</v>
      </c>
      <c r="R76" s="975">
        <f t="shared" si="3"/>
        <v>-0.82999999999999963</v>
      </c>
      <c r="S76" s="944">
        <f t="shared" si="4"/>
        <v>1</v>
      </c>
      <c r="T76" s="975">
        <f t="shared" si="5"/>
        <v>3.68</v>
      </c>
      <c r="U76" s="982">
        <v>16</v>
      </c>
      <c r="V76" s="934">
        <v>27</v>
      </c>
      <c r="W76" s="934">
        <v>11</v>
      </c>
      <c r="X76" s="980">
        <v>1.6875</v>
      </c>
      <c r="Y76" s="978">
        <v>11</v>
      </c>
    </row>
    <row r="77" spans="1:25" ht="14.4" customHeight="1" x14ac:dyDescent="0.3">
      <c r="A77" s="947" t="s">
        <v>4959</v>
      </c>
      <c r="B77" s="911">
        <v>40</v>
      </c>
      <c r="C77" s="912">
        <v>49.98</v>
      </c>
      <c r="D77" s="913">
        <v>5.0999999999999996</v>
      </c>
      <c r="E77" s="928">
        <v>30</v>
      </c>
      <c r="F77" s="914">
        <v>36.72</v>
      </c>
      <c r="G77" s="915">
        <v>5</v>
      </c>
      <c r="H77" s="916">
        <v>26</v>
      </c>
      <c r="I77" s="914">
        <v>31.83</v>
      </c>
      <c r="J77" s="923">
        <v>5.0999999999999996</v>
      </c>
      <c r="K77" s="917">
        <v>1.22</v>
      </c>
      <c r="L77" s="916">
        <v>2</v>
      </c>
      <c r="M77" s="916">
        <v>15</v>
      </c>
      <c r="N77" s="918">
        <v>5</v>
      </c>
      <c r="O77" s="916" t="s">
        <v>4818</v>
      </c>
      <c r="P77" s="929" t="s">
        <v>4960</v>
      </c>
      <c r="Q77" s="919">
        <f t="shared" si="3"/>
        <v>-14</v>
      </c>
      <c r="R77" s="974">
        <f t="shared" si="3"/>
        <v>-18.149999999999999</v>
      </c>
      <c r="S77" s="919">
        <f t="shared" si="4"/>
        <v>-4</v>
      </c>
      <c r="T77" s="974">
        <f t="shared" si="5"/>
        <v>-4.8900000000000006</v>
      </c>
      <c r="U77" s="981">
        <v>130</v>
      </c>
      <c r="V77" s="930">
        <v>132.6</v>
      </c>
      <c r="W77" s="930">
        <v>2.5999999999999943</v>
      </c>
      <c r="X77" s="979">
        <v>1.02</v>
      </c>
      <c r="Y77" s="977">
        <v>9</v>
      </c>
    </row>
    <row r="78" spans="1:25" ht="14.4" customHeight="1" x14ac:dyDescent="0.3">
      <c r="A78" s="948" t="s">
        <v>4961</v>
      </c>
      <c r="B78" s="945">
        <v>1</v>
      </c>
      <c r="C78" s="946">
        <v>1.44</v>
      </c>
      <c r="D78" s="927">
        <v>5</v>
      </c>
      <c r="E78" s="936">
        <v>4</v>
      </c>
      <c r="F78" s="937">
        <v>5.76</v>
      </c>
      <c r="G78" s="924">
        <v>6.5</v>
      </c>
      <c r="H78" s="941">
        <v>6</v>
      </c>
      <c r="I78" s="937">
        <v>8.64</v>
      </c>
      <c r="J78" s="924">
        <v>5.8</v>
      </c>
      <c r="K78" s="940">
        <v>1.44</v>
      </c>
      <c r="L78" s="941">
        <v>2</v>
      </c>
      <c r="M78" s="941">
        <v>21</v>
      </c>
      <c r="N78" s="942">
        <v>7</v>
      </c>
      <c r="O78" s="941" t="s">
        <v>4818</v>
      </c>
      <c r="P78" s="943" t="s">
        <v>4962</v>
      </c>
      <c r="Q78" s="944">
        <f t="shared" si="3"/>
        <v>5</v>
      </c>
      <c r="R78" s="975">
        <f t="shared" si="3"/>
        <v>7.2000000000000011</v>
      </c>
      <c r="S78" s="944">
        <f t="shared" si="4"/>
        <v>2</v>
      </c>
      <c r="T78" s="975">
        <f t="shared" si="5"/>
        <v>2.8800000000000008</v>
      </c>
      <c r="U78" s="982">
        <v>42</v>
      </c>
      <c r="V78" s="934">
        <v>34.799999999999997</v>
      </c>
      <c r="W78" s="934">
        <v>-7.2000000000000028</v>
      </c>
      <c r="X78" s="980">
        <v>0.82857142857142851</v>
      </c>
      <c r="Y78" s="978">
        <v>1</v>
      </c>
    </row>
    <row r="79" spans="1:25" ht="14.4" customHeight="1" x14ac:dyDescent="0.3">
      <c r="A79" s="948" t="s">
        <v>4963</v>
      </c>
      <c r="B79" s="945">
        <v>1</v>
      </c>
      <c r="C79" s="946">
        <v>1.92</v>
      </c>
      <c r="D79" s="927">
        <v>5</v>
      </c>
      <c r="E79" s="936">
        <v>1</v>
      </c>
      <c r="F79" s="937">
        <v>1.92</v>
      </c>
      <c r="G79" s="924">
        <v>10</v>
      </c>
      <c r="H79" s="941">
        <v>3</v>
      </c>
      <c r="I79" s="937">
        <v>5.77</v>
      </c>
      <c r="J79" s="924">
        <v>5.7</v>
      </c>
      <c r="K79" s="940">
        <v>1.92</v>
      </c>
      <c r="L79" s="941">
        <v>3</v>
      </c>
      <c r="M79" s="941">
        <v>27</v>
      </c>
      <c r="N79" s="942">
        <v>9</v>
      </c>
      <c r="O79" s="941" t="s">
        <v>4818</v>
      </c>
      <c r="P79" s="943" t="s">
        <v>4964</v>
      </c>
      <c r="Q79" s="944">
        <f t="shared" si="3"/>
        <v>2</v>
      </c>
      <c r="R79" s="975">
        <f t="shared" si="3"/>
        <v>3.8499999999999996</v>
      </c>
      <c r="S79" s="944">
        <f t="shared" si="4"/>
        <v>2</v>
      </c>
      <c r="T79" s="975">
        <f t="shared" si="5"/>
        <v>3.8499999999999996</v>
      </c>
      <c r="U79" s="982">
        <v>27</v>
      </c>
      <c r="V79" s="934">
        <v>17.100000000000001</v>
      </c>
      <c r="W79" s="934">
        <v>-9.8999999999999986</v>
      </c>
      <c r="X79" s="980">
        <v>0.63333333333333341</v>
      </c>
      <c r="Y79" s="978"/>
    </row>
    <row r="80" spans="1:25" ht="14.4" customHeight="1" x14ac:dyDescent="0.3">
      <c r="A80" s="947" t="s">
        <v>4965</v>
      </c>
      <c r="B80" s="930">
        <v>3</v>
      </c>
      <c r="C80" s="931">
        <v>4.8</v>
      </c>
      <c r="D80" s="932">
        <v>9.6999999999999993</v>
      </c>
      <c r="E80" s="928">
        <v>2</v>
      </c>
      <c r="F80" s="914">
        <v>2.83</v>
      </c>
      <c r="G80" s="915">
        <v>2.5</v>
      </c>
      <c r="H80" s="920">
        <v>5</v>
      </c>
      <c r="I80" s="921">
        <v>8.01</v>
      </c>
      <c r="J80" s="922">
        <v>5.4</v>
      </c>
      <c r="K80" s="917">
        <v>1.6</v>
      </c>
      <c r="L80" s="916">
        <v>3</v>
      </c>
      <c r="M80" s="916">
        <v>24</v>
      </c>
      <c r="N80" s="918">
        <v>8</v>
      </c>
      <c r="O80" s="916" t="s">
        <v>4818</v>
      </c>
      <c r="P80" s="929" t="s">
        <v>4966</v>
      </c>
      <c r="Q80" s="919">
        <f t="shared" si="3"/>
        <v>2</v>
      </c>
      <c r="R80" s="974">
        <f t="shared" si="3"/>
        <v>3.21</v>
      </c>
      <c r="S80" s="919">
        <f t="shared" si="4"/>
        <v>3</v>
      </c>
      <c r="T80" s="974">
        <f t="shared" si="5"/>
        <v>5.18</v>
      </c>
      <c r="U80" s="981">
        <v>40</v>
      </c>
      <c r="V80" s="930">
        <v>27</v>
      </c>
      <c r="W80" s="930">
        <v>-13</v>
      </c>
      <c r="X80" s="979">
        <v>0.67500000000000004</v>
      </c>
      <c r="Y80" s="977">
        <v>1</v>
      </c>
    </row>
    <row r="81" spans="1:25" ht="14.4" customHeight="1" x14ac:dyDescent="0.3">
      <c r="A81" s="948" t="s">
        <v>4967</v>
      </c>
      <c r="B81" s="934"/>
      <c r="C81" s="935"/>
      <c r="D81" s="933"/>
      <c r="E81" s="936"/>
      <c r="F81" s="937"/>
      <c r="G81" s="924"/>
      <c r="H81" s="938">
        <v>3</v>
      </c>
      <c r="I81" s="939">
        <v>6.23</v>
      </c>
      <c r="J81" s="925">
        <v>9.6999999999999993</v>
      </c>
      <c r="K81" s="940">
        <v>2.08</v>
      </c>
      <c r="L81" s="941">
        <v>4</v>
      </c>
      <c r="M81" s="941">
        <v>39</v>
      </c>
      <c r="N81" s="942">
        <v>13</v>
      </c>
      <c r="O81" s="941" t="s">
        <v>4818</v>
      </c>
      <c r="P81" s="943" t="s">
        <v>4966</v>
      </c>
      <c r="Q81" s="944">
        <f t="shared" si="3"/>
        <v>3</v>
      </c>
      <c r="R81" s="975">
        <f t="shared" si="3"/>
        <v>6.23</v>
      </c>
      <c r="S81" s="944">
        <f t="shared" si="4"/>
        <v>3</v>
      </c>
      <c r="T81" s="975">
        <f t="shared" si="5"/>
        <v>6.23</v>
      </c>
      <c r="U81" s="982">
        <v>39</v>
      </c>
      <c r="V81" s="934">
        <v>29.099999999999998</v>
      </c>
      <c r="W81" s="934">
        <v>-9.9000000000000021</v>
      </c>
      <c r="X81" s="980">
        <v>0.74615384615384606</v>
      </c>
      <c r="Y81" s="978">
        <v>1</v>
      </c>
    </row>
    <row r="82" spans="1:25" ht="14.4" customHeight="1" x14ac:dyDescent="0.3">
      <c r="A82" s="948" t="s">
        <v>4968</v>
      </c>
      <c r="B82" s="934">
        <v>1</v>
      </c>
      <c r="C82" s="935">
        <v>3.31</v>
      </c>
      <c r="D82" s="933">
        <v>5</v>
      </c>
      <c r="E82" s="936">
        <v>2</v>
      </c>
      <c r="F82" s="937">
        <v>7.54</v>
      </c>
      <c r="G82" s="924">
        <v>23.5</v>
      </c>
      <c r="H82" s="938">
        <v>2</v>
      </c>
      <c r="I82" s="939">
        <v>7.54</v>
      </c>
      <c r="J82" s="926">
        <v>21.5</v>
      </c>
      <c r="K82" s="940">
        <v>3.77</v>
      </c>
      <c r="L82" s="941">
        <v>6</v>
      </c>
      <c r="M82" s="941">
        <v>54</v>
      </c>
      <c r="N82" s="942">
        <v>18</v>
      </c>
      <c r="O82" s="941" t="s">
        <v>4818</v>
      </c>
      <c r="P82" s="943" t="s">
        <v>4966</v>
      </c>
      <c r="Q82" s="944">
        <f t="shared" si="3"/>
        <v>1</v>
      </c>
      <c r="R82" s="975">
        <f t="shared" si="3"/>
        <v>4.2300000000000004</v>
      </c>
      <c r="S82" s="944">
        <f t="shared" si="4"/>
        <v>0</v>
      </c>
      <c r="T82" s="975">
        <f t="shared" si="5"/>
        <v>0</v>
      </c>
      <c r="U82" s="982">
        <v>36</v>
      </c>
      <c r="V82" s="934">
        <v>43</v>
      </c>
      <c r="W82" s="934">
        <v>7</v>
      </c>
      <c r="X82" s="980">
        <v>1.1944444444444444</v>
      </c>
      <c r="Y82" s="978">
        <v>13</v>
      </c>
    </row>
    <row r="83" spans="1:25" ht="14.4" customHeight="1" x14ac:dyDescent="0.3">
      <c r="A83" s="947" t="s">
        <v>4969</v>
      </c>
      <c r="B83" s="930">
        <v>1</v>
      </c>
      <c r="C83" s="931">
        <v>0.47</v>
      </c>
      <c r="D83" s="932">
        <v>2</v>
      </c>
      <c r="E83" s="928">
        <v>2</v>
      </c>
      <c r="F83" s="914">
        <v>0.94</v>
      </c>
      <c r="G83" s="915">
        <v>2</v>
      </c>
      <c r="H83" s="920">
        <v>2</v>
      </c>
      <c r="I83" s="921">
        <v>0.94</v>
      </c>
      <c r="J83" s="922">
        <v>2</v>
      </c>
      <c r="K83" s="917">
        <v>0.47</v>
      </c>
      <c r="L83" s="916">
        <v>2</v>
      </c>
      <c r="M83" s="916">
        <v>18</v>
      </c>
      <c r="N83" s="918">
        <v>6</v>
      </c>
      <c r="O83" s="916" t="s">
        <v>4818</v>
      </c>
      <c r="P83" s="929" t="s">
        <v>4970</v>
      </c>
      <c r="Q83" s="919">
        <f t="shared" si="3"/>
        <v>1</v>
      </c>
      <c r="R83" s="974">
        <f t="shared" si="3"/>
        <v>0.47</v>
      </c>
      <c r="S83" s="919">
        <f t="shared" si="4"/>
        <v>0</v>
      </c>
      <c r="T83" s="974">
        <f t="shared" si="5"/>
        <v>0</v>
      </c>
      <c r="U83" s="981">
        <v>12</v>
      </c>
      <c r="V83" s="930">
        <v>4</v>
      </c>
      <c r="W83" s="930">
        <v>-8</v>
      </c>
      <c r="X83" s="979">
        <v>0.33333333333333331</v>
      </c>
      <c r="Y83" s="977"/>
    </row>
    <row r="84" spans="1:25" ht="14.4" customHeight="1" x14ac:dyDescent="0.3">
      <c r="A84" s="948" t="s">
        <v>4971</v>
      </c>
      <c r="B84" s="934"/>
      <c r="C84" s="935"/>
      <c r="D84" s="933"/>
      <c r="E84" s="936">
        <v>1</v>
      </c>
      <c r="F84" s="937">
        <v>0.61</v>
      </c>
      <c r="G84" s="924">
        <v>3</v>
      </c>
      <c r="H84" s="938">
        <v>2</v>
      </c>
      <c r="I84" s="939">
        <v>1.22</v>
      </c>
      <c r="J84" s="925">
        <v>4.5</v>
      </c>
      <c r="K84" s="940">
        <v>0.61</v>
      </c>
      <c r="L84" s="941">
        <v>2</v>
      </c>
      <c r="M84" s="941">
        <v>21</v>
      </c>
      <c r="N84" s="942">
        <v>7</v>
      </c>
      <c r="O84" s="941" t="s">
        <v>4818</v>
      </c>
      <c r="P84" s="943" t="s">
        <v>4972</v>
      </c>
      <c r="Q84" s="944">
        <f t="shared" si="3"/>
        <v>2</v>
      </c>
      <c r="R84" s="975">
        <f t="shared" si="3"/>
        <v>1.22</v>
      </c>
      <c r="S84" s="944">
        <f t="shared" si="4"/>
        <v>1</v>
      </c>
      <c r="T84" s="975">
        <f t="shared" si="5"/>
        <v>0.61</v>
      </c>
      <c r="U84" s="982">
        <v>14</v>
      </c>
      <c r="V84" s="934">
        <v>9</v>
      </c>
      <c r="W84" s="934">
        <v>-5</v>
      </c>
      <c r="X84" s="980">
        <v>0.6428571428571429</v>
      </c>
      <c r="Y84" s="978"/>
    </row>
    <row r="85" spans="1:25" ht="14.4" customHeight="1" x14ac:dyDescent="0.3">
      <c r="A85" s="947" t="s">
        <v>4973</v>
      </c>
      <c r="B85" s="930">
        <v>1</v>
      </c>
      <c r="C85" s="931">
        <v>0.63</v>
      </c>
      <c r="D85" s="932">
        <v>3</v>
      </c>
      <c r="E85" s="928"/>
      <c r="F85" s="914"/>
      <c r="G85" s="915"/>
      <c r="H85" s="920">
        <v>2</v>
      </c>
      <c r="I85" s="921">
        <v>0.97</v>
      </c>
      <c r="J85" s="922">
        <v>1.5</v>
      </c>
      <c r="K85" s="917">
        <v>0.63</v>
      </c>
      <c r="L85" s="916">
        <v>2</v>
      </c>
      <c r="M85" s="916">
        <v>21</v>
      </c>
      <c r="N85" s="918">
        <v>7</v>
      </c>
      <c r="O85" s="916" t="s">
        <v>4818</v>
      </c>
      <c r="P85" s="929" t="s">
        <v>4974</v>
      </c>
      <c r="Q85" s="919">
        <f t="shared" si="3"/>
        <v>1</v>
      </c>
      <c r="R85" s="974">
        <f t="shared" si="3"/>
        <v>0.33999999999999997</v>
      </c>
      <c r="S85" s="919">
        <f t="shared" si="4"/>
        <v>2</v>
      </c>
      <c r="T85" s="974">
        <f t="shared" si="5"/>
        <v>0.97</v>
      </c>
      <c r="U85" s="981">
        <v>14</v>
      </c>
      <c r="V85" s="930">
        <v>3</v>
      </c>
      <c r="W85" s="930">
        <v>-11</v>
      </c>
      <c r="X85" s="979">
        <v>0.21428571428571427</v>
      </c>
      <c r="Y85" s="977"/>
    </row>
    <row r="86" spans="1:25" ht="14.4" customHeight="1" x14ac:dyDescent="0.3">
      <c r="A86" s="948" t="s">
        <v>4975</v>
      </c>
      <c r="B86" s="934">
        <v>1</v>
      </c>
      <c r="C86" s="935">
        <v>2.25</v>
      </c>
      <c r="D86" s="933">
        <v>18</v>
      </c>
      <c r="E86" s="936"/>
      <c r="F86" s="937"/>
      <c r="G86" s="924"/>
      <c r="H86" s="938"/>
      <c r="I86" s="939"/>
      <c r="J86" s="925"/>
      <c r="K86" s="940">
        <v>2.25</v>
      </c>
      <c r="L86" s="941">
        <v>5</v>
      </c>
      <c r="M86" s="941">
        <v>42</v>
      </c>
      <c r="N86" s="942">
        <v>14</v>
      </c>
      <c r="O86" s="941" t="s">
        <v>4818</v>
      </c>
      <c r="P86" s="943" t="s">
        <v>4976</v>
      </c>
      <c r="Q86" s="944">
        <f t="shared" si="3"/>
        <v>-1</v>
      </c>
      <c r="R86" s="975">
        <f t="shared" si="3"/>
        <v>-2.25</v>
      </c>
      <c r="S86" s="944">
        <f t="shared" si="4"/>
        <v>0</v>
      </c>
      <c r="T86" s="975">
        <f t="shared" si="5"/>
        <v>0</v>
      </c>
      <c r="U86" s="982" t="s">
        <v>555</v>
      </c>
      <c r="V86" s="934" t="s">
        <v>555</v>
      </c>
      <c r="W86" s="934" t="s">
        <v>555</v>
      </c>
      <c r="X86" s="980" t="s">
        <v>555</v>
      </c>
      <c r="Y86" s="978"/>
    </row>
    <row r="87" spans="1:25" ht="14.4" customHeight="1" x14ac:dyDescent="0.3">
      <c r="A87" s="947" t="s">
        <v>4977</v>
      </c>
      <c r="B87" s="930">
        <v>1</v>
      </c>
      <c r="C87" s="931">
        <v>0.56999999999999995</v>
      </c>
      <c r="D87" s="932">
        <v>9</v>
      </c>
      <c r="E87" s="928">
        <v>1</v>
      </c>
      <c r="F87" s="914">
        <v>0.44</v>
      </c>
      <c r="G87" s="915">
        <v>2</v>
      </c>
      <c r="H87" s="920">
        <v>1</v>
      </c>
      <c r="I87" s="921">
        <v>0.64</v>
      </c>
      <c r="J87" s="923">
        <v>13</v>
      </c>
      <c r="K87" s="917">
        <v>0.44</v>
      </c>
      <c r="L87" s="916">
        <v>2</v>
      </c>
      <c r="M87" s="916">
        <v>18</v>
      </c>
      <c r="N87" s="918">
        <v>6</v>
      </c>
      <c r="O87" s="916" t="s">
        <v>4818</v>
      </c>
      <c r="P87" s="929" t="s">
        <v>4978</v>
      </c>
      <c r="Q87" s="919">
        <f t="shared" si="3"/>
        <v>0</v>
      </c>
      <c r="R87" s="974">
        <f t="shared" si="3"/>
        <v>7.0000000000000062E-2</v>
      </c>
      <c r="S87" s="919">
        <f t="shared" si="4"/>
        <v>0</v>
      </c>
      <c r="T87" s="974">
        <f t="shared" si="5"/>
        <v>0.2</v>
      </c>
      <c r="U87" s="981">
        <v>6</v>
      </c>
      <c r="V87" s="930">
        <v>13</v>
      </c>
      <c r="W87" s="930">
        <v>7</v>
      </c>
      <c r="X87" s="979">
        <v>2.1666666666666665</v>
      </c>
      <c r="Y87" s="977">
        <v>7</v>
      </c>
    </row>
    <row r="88" spans="1:25" ht="14.4" customHeight="1" x14ac:dyDescent="0.3">
      <c r="A88" s="948" t="s">
        <v>4979</v>
      </c>
      <c r="B88" s="934"/>
      <c r="C88" s="935"/>
      <c r="D88" s="933"/>
      <c r="E88" s="936"/>
      <c r="F88" s="937"/>
      <c r="G88" s="924"/>
      <c r="H88" s="938">
        <v>1</v>
      </c>
      <c r="I88" s="939">
        <v>1.06</v>
      </c>
      <c r="J88" s="926">
        <v>12</v>
      </c>
      <c r="K88" s="940">
        <v>1.06</v>
      </c>
      <c r="L88" s="941">
        <v>4</v>
      </c>
      <c r="M88" s="941">
        <v>33</v>
      </c>
      <c r="N88" s="942">
        <v>11</v>
      </c>
      <c r="O88" s="941" t="s">
        <v>4818</v>
      </c>
      <c r="P88" s="943" t="s">
        <v>4978</v>
      </c>
      <c r="Q88" s="944">
        <f t="shared" si="3"/>
        <v>1</v>
      </c>
      <c r="R88" s="975">
        <f t="shared" si="3"/>
        <v>1.06</v>
      </c>
      <c r="S88" s="944">
        <f t="shared" si="4"/>
        <v>1</v>
      </c>
      <c r="T88" s="975">
        <f t="shared" si="5"/>
        <v>1.06</v>
      </c>
      <c r="U88" s="982">
        <v>11</v>
      </c>
      <c r="V88" s="934">
        <v>12</v>
      </c>
      <c r="W88" s="934">
        <v>1</v>
      </c>
      <c r="X88" s="980">
        <v>1.0909090909090908</v>
      </c>
      <c r="Y88" s="978">
        <v>1</v>
      </c>
    </row>
    <row r="89" spans="1:25" ht="14.4" customHeight="1" x14ac:dyDescent="0.3">
      <c r="A89" s="947" t="s">
        <v>4980</v>
      </c>
      <c r="B89" s="930">
        <v>1</v>
      </c>
      <c r="C89" s="931">
        <v>0.47</v>
      </c>
      <c r="D89" s="932">
        <v>8</v>
      </c>
      <c r="E89" s="928">
        <v>5</v>
      </c>
      <c r="F89" s="914">
        <v>2.5499999999999998</v>
      </c>
      <c r="G89" s="915">
        <v>9.8000000000000007</v>
      </c>
      <c r="H89" s="920">
        <v>3</v>
      </c>
      <c r="I89" s="921">
        <v>1.24</v>
      </c>
      <c r="J89" s="922">
        <v>4.3</v>
      </c>
      <c r="K89" s="917">
        <v>0.47</v>
      </c>
      <c r="L89" s="916">
        <v>2</v>
      </c>
      <c r="M89" s="916">
        <v>15</v>
      </c>
      <c r="N89" s="918">
        <v>5</v>
      </c>
      <c r="O89" s="916" t="s">
        <v>4818</v>
      </c>
      <c r="P89" s="929" t="s">
        <v>4981</v>
      </c>
      <c r="Q89" s="919">
        <f t="shared" si="3"/>
        <v>2</v>
      </c>
      <c r="R89" s="974">
        <f t="shared" si="3"/>
        <v>0.77</v>
      </c>
      <c r="S89" s="919">
        <f t="shared" si="4"/>
        <v>-2</v>
      </c>
      <c r="T89" s="974">
        <f t="shared" si="5"/>
        <v>-1.3099999999999998</v>
      </c>
      <c r="U89" s="981">
        <v>15</v>
      </c>
      <c r="V89" s="930">
        <v>12.899999999999999</v>
      </c>
      <c r="W89" s="930">
        <v>-2.1000000000000014</v>
      </c>
      <c r="X89" s="979">
        <v>0.85999999999999988</v>
      </c>
      <c r="Y89" s="977">
        <v>2</v>
      </c>
    </row>
    <row r="90" spans="1:25" ht="14.4" customHeight="1" x14ac:dyDescent="0.3">
      <c r="A90" s="948" t="s">
        <v>4982</v>
      </c>
      <c r="B90" s="934"/>
      <c r="C90" s="935"/>
      <c r="D90" s="933"/>
      <c r="E90" s="936"/>
      <c r="F90" s="937"/>
      <c r="G90" s="924"/>
      <c r="H90" s="938">
        <v>1</v>
      </c>
      <c r="I90" s="939">
        <v>0.66</v>
      </c>
      <c r="J90" s="925">
        <v>6</v>
      </c>
      <c r="K90" s="940">
        <v>0.66</v>
      </c>
      <c r="L90" s="941">
        <v>3</v>
      </c>
      <c r="M90" s="941">
        <v>24</v>
      </c>
      <c r="N90" s="942">
        <v>8</v>
      </c>
      <c r="O90" s="941" t="s">
        <v>4818</v>
      </c>
      <c r="P90" s="943" t="s">
        <v>4983</v>
      </c>
      <c r="Q90" s="944">
        <f t="shared" si="3"/>
        <v>1</v>
      </c>
      <c r="R90" s="975">
        <f t="shared" si="3"/>
        <v>0.66</v>
      </c>
      <c r="S90" s="944">
        <f t="shared" si="4"/>
        <v>1</v>
      </c>
      <c r="T90" s="975">
        <f t="shared" si="5"/>
        <v>0.66</v>
      </c>
      <c r="U90" s="982">
        <v>8</v>
      </c>
      <c r="V90" s="934">
        <v>6</v>
      </c>
      <c r="W90" s="934">
        <v>-2</v>
      </c>
      <c r="X90" s="980">
        <v>0.75</v>
      </c>
      <c r="Y90" s="978"/>
    </row>
    <row r="91" spans="1:25" ht="14.4" customHeight="1" x14ac:dyDescent="0.3">
      <c r="A91" s="948" t="s">
        <v>4984</v>
      </c>
      <c r="B91" s="934"/>
      <c r="C91" s="935"/>
      <c r="D91" s="933"/>
      <c r="E91" s="936"/>
      <c r="F91" s="937"/>
      <c r="G91" s="924"/>
      <c r="H91" s="938">
        <v>1</v>
      </c>
      <c r="I91" s="939">
        <v>1.08</v>
      </c>
      <c r="J91" s="926">
        <v>15</v>
      </c>
      <c r="K91" s="940">
        <v>1.07</v>
      </c>
      <c r="L91" s="941">
        <v>3</v>
      </c>
      <c r="M91" s="941">
        <v>30</v>
      </c>
      <c r="N91" s="942">
        <v>10</v>
      </c>
      <c r="O91" s="941" t="s">
        <v>4818</v>
      </c>
      <c r="P91" s="943" t="s">
        <v>4985</v>
      </c>
      <c r="Q91" s="944">
        <f t="shared" si="3"/>
        <v>1</v>
      </c>
      <c r="R91" s="975">
        <f t="shared" si="3"/>
        <v>1.08</v>
      </c>
      <c r="S91" s="944">
        <f t="shared" si="4"/>
        <v>1</v>
      </c>
      <c r="T91" s="975">
        <f t="shared" si="5"/>
        <v>1.08</v>
      </c>
      <c r="U91" s="982">
        <v>10</v>
      </c>
      <c r="V91" s="934">
        <v>15</v>
      </c>
      <c r="W91" s="934">
        <v>5</v>
      </c>
      <c r="X91" s="980">
        <v>1.5</v>
      </c>
      <c r="Y91" s="978">
        <v>5</v>
      </c>
    </row>
    <row r="92" spans="1:25" ht="14.4" customHeight="1" x14ac:dyDescent="0.3">
      <c r="A92" s="947" t="s">
        <v>4986</v>
      </c>
      <c r="B92" s="911">
        <v>6</v>
      </c>
      <c r="C92" s="912">
        <v>4.95</v>
      </c>
      <c r="D92" s="913">
        <v>6.5</v>
      </c>
      <c r="E92" s="928">
        <v>3</v>
      </c>
      <c r="F92" s="914">
        <v>2.36</v>
      </c>
      <c r="G92" s="915">
        <v>2.7</v>
      </c>
      <c r="H92" s="916">
        <v>4</v>
      </c>
      <c r="I92" s="914">
        <v>3.16</v>
      </c>
      <c r="J92" s="923">
        <v>6.5</v>
      </c>
      <c r="K92" s="917">
        <v>0.79</v>
      </c>
      <c r="L92" s="916">
        <v>2</v>
      </c>
      <c r="M92" s="916">
        <v>15</v>
      </c>
      <c r="N92" s="918">
        <v>5</v>
      </c>
      <c r="O92" s="916" t="s">
        <v>4818</v>
      </c>
      <c r="P92" s="929" t="s">
        <v>4987</v>
      </c>
      <c r="Q92" s="919">
        <f t="shared" si="3"/>
        <v>-2</v>
      </c>
      <c r="R92" s="974">
        <f t="shared" si="3"/>
        <v>-1.79</v>
      </c>
      <c r="S92" s="919">
        <f t="shared" si="4"/>
        <v>1</v>
      </c>
      <c r="T92" s="974">
        <f t="shared" si="5"/>
        <v>0.80000000000000027</v>
      </c>
      <c r="U92" s="981">
        <v>20</v>
      </c>
      <c r="V92" s="930">
        <v>26</v>
      </c>
      <c r="W92" s="930">
        <v>6</v>
      </c>
      <c r="X92" s="979">
        <v>1.3</v>
      </c>
      <c r="Y92" s="977">
        <v>9</v>
      </c>
    </row>
    <row r="93" spans="1:25" ht="14.4" customHeight="1" x14ac:dyDescent="0.3">
      <c r="A93" s="948" t="s">
        <v>4988</v>
      </c>
      <c r="B93" s="945">
        <v>1</v>
      </c>
      <c r="C93" s="946">
        <v>0.82</v>
      </c>
      <c r="D93" s="927">
        <v>2</v>
      </c>
      <c r="E93" s="936">
        <v>2</v>
      </c>
      <c r="F93" s="937">
        <v>3.34</v>
      </c>
      <c r="G93" s="924">
        <v>4.5</v>
      </c>
      <c r="H93" s="941">
        <v>2</v>
      </c>
      <c r="I93" s="937">
        <v>3.5</v>
      </c>
      <c r="J93" s="926">
        <v>17</v>
      </c>
      <c r="K93" s="940">
        <v>1.84</v>
      </c>
      <c r="L93" s="941">
        <v>5</v>
      </c>
      <c r="M93" s="941">
        <v>42</v>
      </c>
      <c r="N93" s="942">
        <v>14</v>
      </c>
      <c r="O93" s="941" t="s">
        <v>4818</v>
      </c>
      <c r="P93" s="943" t="s">
        <v>4987</v>
      </c>
      <c r="Q93" s="944">
        <f t="shared" si="3"/>
        <v>1</v>
      </c>
      <c r="R93" s="975">
        <f t="shared" si="3"/>
        <v>2.68</v>
      </c>
      <c r="S93" s="944">
        <f t="shared" si="4"/>
        <v>0</v>
      </c>
      <c r="T93" s="975">
        <f t="shared" si="5"/>
        <v>0.16000000000000014</v>
      </c>
      <c r="U93" s="982">
        <v>28</v>
      </c>
      <c r="V93" s="934">
        <v>34</v>
      </c>
      <c r="W93" s="934">
        <v>6</v>
      </c>
      <c r="X93" s="980">
        <v>1.2142857142857142</v>
      </c>
      <c r="Y93" s="978">
        <v>16</v>
      </c>
    </row>
    <row r="94" spans="1:25" ht="14.4" customHeight="1" x14ac:dyDescent="0.3">
      <c r="A94" s="947" t="s">
        <v>4989</v>
      </c>
      <c r="B94" s="911">
        <v>3</v>
      </c>
      <c r="C94" s="912">
        <v>2.67</v>
      </c>
      <c r="D94" s="913">
        <v>8</v>
      </c>
      <c r="E94" s="928">
        <v>3</v>
      </c>
      <c r="F94" s="914">
        <v>2.67</v>
      </c>
      <c r="G94" s="915">
        <v>2.7</v>
      </c>
      <c r="H94" s="916">
        <v>2</v>
      </c>
      <c r="I94" s="914">
        <v>1.78</v>
      </c>
      <c r="J94" s="915">
        <v>3</v>
      </c>
      <c r="K94" s="917">
        <v>0.89</v>
      </c>
      <c r="L94" s="916">
        <v>1</v>
      </c>
      <c r="M94" s="916">
        <v>12</v>
      </c>
      <c r="N94" s="918">
        <v>4</v>
      </c>
      <c r="O94" s="916" t="s">
        <v>4818</v>
      </c>
      <c r="P94" s="929" t="s">
        <v>4990</v>
      </c>
      <c r="Q94" s="919">
        <f t="shared" si="3"/>
        <v>-1</v>
      </c>
      <c r="R94" s="974">
        <f t="shared" si="3"/>
        <v>-0.8899999999999999</v>
      </c>
      <c r="S94" s="919">
        <f t="shared" si="4"/>
        <v>-1</v>
      </c>
      <c r="T94" s="974">
        <f t="shared" si="5"/>
        <v>-0.8899999999999999</v>
      </c>
      <c r="U94" s="981">
        <v>8</v>
      </c>
      <c r="V94" s="930">
        <v>6</v>
      </c>
      <c r="W94" s="930">
        <v>-2</v>
      </c>
      <c r="X94" s="979">
        <v>0.75</v>
      </c>
      <c r="Y94" s="977"/>
    </row>
    <row r="95" spans="1:25" ht="14.4" customHeight="1" x14ac:dyDescent="0.3">
      <c r="A95" s="948" t="s">
        <v>4991</v>
      </c>
      <c r="B95" s="945">
        <v>3</v>
      </c>
      <c r="C95" s="946">
        <v>4.0999999999999996</v>
      </c>
      <c r="D95" s="927">
        <v>3.3</v>
      </c>
      <c r="E95" s="936"/>
      <c r="F95" s="937"/>
      <c r="G95" s="924"/>
      <c r="H95" s="941"/>
      <c r="I95" s="937"/>
      <c r="J95" s="924"/>
      <c r="K95" s="940">
        <v>1.37</v>
      </c>
      <c r="L95" s="941">
        <v>2</v>
      </c>
      <c r="M95" s="941">
        <v>21</v>
      </c>
      <c r="N95" s="942">
        <v>7</v>
      </c>
      <c r="O95" s="941" t="s">
        <v>4818</v>
      </c>
      <c r="P95" s="943" t="s">
        <v>4992</v>
      </c>
      <c r="Q95" s="944">
        <f t="shared" si="3"/>
        <v>-3</v>
      </c>
      <c r="R95" s="975">
        <f t="shared" si="3"/>
        <v>-4.0999999999999996</v>
      </c>
      <c r="S95" s="944">
        <f t="shared" si="4"/>
        <v>0</v>
      </c>
      <c r="T95" s="975">
        <f t="shared" si="5"/>
        <v>0</v>
      </c>
      <c r="U95" s="982" t="s">
        <v>555</v>
      </c>
      <c r="V95" s="934" t="s">
        <v>555</v>
      </c>
      <c r="W95" s="934" t="s">
        <v>555</v>
      </c>
      <c r="X95" s="980" t="s">
        <v>555</v>
      </c>
      <c r="Y95" s="978"/>
    </row>
    <row r="96" spans="1:25" ht="14.4" customHeight="1" x14ac:dyDescent="0.3">
      <c r="A96" s="947" t="s">
        <v>4993</v>
      </c>
      <c r="B96" s="930">
        <v>2</v>
      </c>
      <c r="C96" s="931">
        <v>1.22</v>
      </c>
      <c r="D96" s="932">
        <v>4.5</v>
      </c>
      <c r="E96" s="928">
        <v>1</v>
      </c>
      <c r="F96" s="914">
        <v>0.61</v>
      </c>
      <c r="G96" s="915">
        <v>3</v>
      </c>
      <c r="H96" s="920">
        <v>2</v>
      </c>
      <c r="I96" s="921">
        <v>1.22</v>
      </c>
      <c r="J96" s="922">
        <v>3.5</v>
      </c>
      <c r="K96" s="917">
        <v>0.61</v>
      </c>
      <c r="L96" s="916">
        <v>1</v>
      </c>
      <c r="M96" s="916">
        <v>12</v>
      </c>
      <c r="N96" s="918">
        <v>4</v>
      </c>
      <c r="O96" s="916" t="s">
        <v>4818</v>
      </c>
      <c r="P96" s="929" t="s">
        <v>4994</v>
      </c>
      <c r="Q96" s="919">
        <f t="shared" si="3"/>
        <v>0</v>
      </c>
      <c r="R96" s="974">
        <f t="shared" si="3"/>
        <v>0</v>
      </c>
      <c r="S96" s="919">
        <f t="shared" si="4"/>
        <v>1</v>
      </c>
      <c r="T96" s="974">
        <f t="shared" si="5"/>
        <v>0.61</v>
      </c>
      <c r="U96" s="981">
        <v>8</v>
      </c>
      <c r="V96" s="930">
        <v>7</v>
      </c>
      <c r="W96" s="930">
        <v>-1</v>
      </c>
      <c r="X96" s="979">
        <v>0.875</v>
      </c>
      <c r="Y96" s="977"/>
    </row>
    <row r="97" spans="1:25" ht="14.4" customHeight="1" x14ac:dyDescent="0.3">
      <c r="A97" s="947" t="s">
        <v>4995</v>
      </c>
      <c r="B97" s="930"/>
      <c r="C97" s="931"/>
      <c r="D97" s="932"/>
      <c r="E97" s="920">
        <v>1</v>
      </c>
      <c r="F97" s="921">
        <v>0.33</v>
      </c>
      <c r="G97" s="922">
        <v>3</v>
      </c>
      <c r="H97" s="916"/>
      <c r="I97" s="914"/>
      <c r="J97" s="915"/>
      <c r="K97" s="917">
        <v>0.32</v>
      </c>
      <c r="L97" s="916">
        <v>1</v>
      </c>
      <c r="M97" s="916">
        <v>9</v>
      </c>
      <c r="N97" s="918">
        <v>3</v>
      </c>
      <c r="O97" s="916" t="s">
        <v>4818</v>
      </c>
      <c r="P97" s="929" t="s">
        <v>4996</v>
      </c>
      <c r="Q97" s="919">
        <f t="shared" si="3"/>
        <v>0</v>
      </c>
      <c r="R97" s="974">
        <f t="shared" si="3"/>
        <v>0</v>
      </c>
      <c r="S97" s="919">
        <f t="shared" si="4"/>
        <v>-1</v>
      </c>
      <c r="T97" s="974">
        <f t="shared" si="5"/>
        <v>-0.33</v>
      </c>
      <c r="U97" s="981" t="s">
        <v>555</v>
      </c>
      <c r="V97" s="930" t="s">
        <v>555</v>
      </c>
      <c r="W97" s="930" t="s">
        <v>555</v>
      </c>
      <c r="X97" s="979" t="s">
        <v>555</v>
      </c>
      <c r="Y97" s="977"/>
    </row>
    <row r="98" spans="1:25" ht="14.4" customHeight="1" x14ac:dyDescent="0.3">
      <c r="A98" s="947" t="s">
        <v>4997</v>
      </c>
      <c r="B98" s="930"/>
      <c r="C98" s="931"/>
      <c r="D98" s="932"/>
      <c r="E98" s="920">
        <v>1</v>
      </c>
      <c r="F98" s="921">
        <v>0.64</v>
      </c>
      <c r="G98" s="922">
        <v>17</v>
      </c>
      <c r="H98" s="916"/>
      <c r="I98" s="914"/>
      <c r="J98" s="915"/>
      <c r="K98" s="917">
        <v>0.3</v>
      </c>
      <c r="L98" s="916">
        <v>1</v>
      </c>
      <c r="M98" s="916">
        <v>12</v>
      </c>
      <c r="N98" s="918">
        <v>4</v>
      </c>
      <c r="O98" s="916" t="s">
        <v>4818</v>
      </c>
      <c r="P98" s="929" t="s">
        <v>4998</v>
      </c>
      <c r="Q98" s="919">
        <f t="shared" si="3"/>
        <v>0</v>
      </c>
      <c r="R98" s="974">
        <f t="shared" si="3"/>
        <v>0</v>
      </c>
      <c r="S98" s="919">
        <f t="shared" si="4"/>
        <v>-1</v>
      </c>
      <c r="T98" s="974">
        <f t="shared" si="5"/>
        <v>-0.64</v>
      </c>
      <c r="U98" s="981" t="s">
        <v>555</v>
      </c>
      <c r="V98" s="930" t="s">
        <v>555</v>
      </c>
      <c r="W98" s="930" t="s">
        <v>555</v>
      </c>
      <c r="X98" s="979" t="s">
        <v>555</v>
      </c>
      <c r="Y98" s="977"/>
    </row>
    <row r="99" spans="1:25" ht="14.4" customHeight="1" x14ac:dyDescent="0.3">
      <c r="A99" s="947" t="s">
        <v>4999</v>
      </c>
      <c r="B99" s="930">
        <v>34</v>
      </c>
      <c r="C99" s="931">
        <v>25.3</v>
      </c>
      <c r="D99" s="932">
        <v>3.7</v>
      </c>
      <c r="E99" s="920">
        <v>42</v>
      </c>
      <c r="F99" s="921">
        <v>32.49</v>
      </c>
      <c r="G99" s="922">
        <v>3</v>
      </c>
      <c r="H99" s="916">
        <v>27</v>
      </c>
      <c r="I99" s="914">
        <v>20.76</v>
      </c>
      <c r="J99" s="915">
        <v>4</v>
      </c>
      <c r="K99" s="917">
        <v>0.74</v>
      </c>
      <c r="L99" s="916">
        <v>2</v>
      </c>
      <c r="M99" s="916">
        <v>15</v>
      </c>
      <c r="N99" s="918">
        <v>5</v>
      </c>
      <c r="O99" s="916" t="s">
        <v>4818</v>
      </c>
      <c r="P99" s="929" t="s">
        <v>5000</v>
      </c>
      <c r="Q99" s="919">
        <f t="shared" si="3"/>
        <v>-7</v>
      </c>
      <c r="R99" s="974">
        <f t="shared" si="3"/>
        <v>-4.5399999999999991</v>
      </c>
      <c r="S99" s="919">
        <f t="shared" si="4"/>
        <v>-15</v>
      </c>
      <c r="T99" s="974">
        <f t="shared" si="5"/>
        <v>-11.73</v>
      </c>
      <c r="U99" s="981">
        <v>135</v>
      </c>
      <c r="V99" s="930">
        <v>108</v>
      </c>
      <c r="W99" s="930">
        <v>-27</v>
      </c>
      <c r="X99" s="979">
        <v>0.8</v>
      </c>
      <c r="Y99" s="977">
        <v>16</v>
      </c>
    </row>
    <row r="100" spans="1:25" ht="14.4" customHeight="1" x14ac:dyDescent="0.3">
      <c r="A100" s="948" t="s">
        <v>5001</v>
      </c>
      <c r="B100" s="934">
        <v>5</v>
      </c>
      <c r="C100" s="935">
        <v>5.88</v>
      </c>
      <c r="D100" s="933">
        <v>5.6</v>
      </c>
      <c r="E100" s="938">
        <v>9</v>
      </c>
      <c r="F100" s="939">
        <v>9.8000000000000007</v>
      </c>
      <c r="G100" s="925">
        <v>6.7</v>
      </c>
      <c r="H100" s="941">
        <v>4</v>
      </c>
      <c r="I100" s="937">
        <v>4.6500000000000004</v>
      </c>
      <c r="J100" s="924">
        <v>8.8000000000000007</v>
      </c>
      <c r="K100" s="940">
        <v>1.24</v>
      </c>
      <c r="L100" s="941">
        <v>4</v>
      </c>
      <c r="M100" s="941">
        <v>33</v>
      </c>
      <c r="N100" s="942">
        <v>11</v>
      </c>
      <c r="O100" s="941" t="s">
        <v>4818</v>
      </c>
      <c r="P100" s="943" t="s">
        <v>5002</v>
      </c>
      <c r="Q100" s="944">
        <f t="shared" si="3"/>
        <v>-1</v>
      </c>
      <c r="R100" s="975">
        <f t="shared" si="3"/>
        <v>-1.2299999999999995</v>
      </c>
      <c r="S100" s="944">
        <f t="shared" si="4"/>
        <v>-5</v>
      </c>
      <c r="T100" s="975">
        <f t="shared" si="5"/>
        <v>-5.15</v>
      </c>
      <c r="U100" s="982">
        <v>44</v>
      </c>
      <c r="V100" s="934">
        <v>35.200000000000003</v>
      </c>
      <c r="W100" s="934">
        <v>-8.7999999999999972</v>
      </c>
      <c r="X100" s="980">
        <v>0.8</v>
      </c>
      <c r="Y100" s="978">
        <v>4</v>
      </c>
    </row>
    <row r="101" spans="1:25" ht="14.4" customHeight="1" x14ac:dyDescent="0.3">
      <c r="A101" s="948" t="s">
        <v>5003</v>
      </c>
      <c r="B101" s="934">
        <v>1</v>
      </c>
      <c r="C101" s="935">
        <v>0.93</v>
      </c>
      <c r="D101" s="933">
        <v>2</v>
      </c>
      <c r="E101" s="938">
        <v>2</v>
      </c>
      <c r="F101" s="939">
        <v>2.2400000000000002</v>
      </c>
      <c r="G101" s="925">
        <v>2.5</v>
      </c>
      <c r="H101" s="941">
        <v>5</v>
      </c>
      <c r="I101" s="937">
        <v>10.46</v>
      </c>
      <c r="J101" s="924">
        <v>5</v>
      </c>
      <c r="K101" s="940">
        <v>2.48</v>
      </c>
      <c r="L101" s="941">
        <v>6</v>
      </c>
      <c r="M101" s="941">
        <v>57</v>
      </c>
      <c r="N101" s="942">
        <v>19</v>
      </c>
      <c r="O101" s="941" t="s">
        <v>4818</v>
      </c>
      <c r="P101" s="943" t="s">
        <v>5004</v>
      </c>
      <c r="Q101" s="944">
        <f t="shared" si="3"/>
        <v>4</v>
      </c>
      <c r="R101" s="975">
        <f t="shared" si="3"/>
        <v>9.5300000000000011</v>
      </c>
      <c r="S101" s="944">
        <f t="shared" si="4"/>
        <v>3</v>
      </c>
      <c r="T101" s="975">
        <f t="shared" si="5"/>
        <v>8.2200000000000006</v>
      </c>
      <c r="U101" s="982">
        <v>95</v>
      </c>
      <c r="V101" s="934">
        <v>25</v>
      </c>
      <c r="W101" s="934">
        <v>-70</v>
      </c>
      <c r="X101" s="980">
        <v>0.26315789473684209</v>
      </c>
      <c r="Y101" s="978"/>
    </row>
    <row r="102" spans="1:25" ht="14.4" customHeight="1" x14ac:dyDescent="0.3">
      <c r="A102" s="947" t="s">
        <v>5005</v>
      </c>
      <c r="B102" s="911">
        <v>80</v>
      </c>
      <c r="C102" s="912">
        <v>76.209999999999994</v>
      </c>
      <c r="D102" s="913">
        <v>4.5999999999999996</v>
      </c>
      <c r="E102" s="928">
        <v>58</v>
      </c>
      <c r="F102" s="914">
        <v>56.97</v>
      </c>
      <c r="G102" s="915">
        <v>4.5</v>
      </c>
      <c r="H102" s="916">
        <v>69</v>
      </c>
      <c r="I102" s="914">
        <v>66.36</v>
      </c>
      <c r="J102" s="915">
        <v>4.5</v>
      </c>
      <c r="K102" s="917">
        <v>0.93</v>
      </c>
      <c r="L102" s="916">
        <v>2</v>
      </c>
      <c r="M102" s="916">
        <v>15</v>
      </c>
      <c r="N102" s="918">
        <v>5</v>
      </c>
      <c r="O102" s="916" t="s">
        <v>4818</v>
      </c>
      <c r="P102" s="929" t="s">
        <v>5006</v>
      </c>
      <c r="Q102" s="919">
        <f t="shared" si="3"/>
        <v>-11</v>
      </c>
      <c r="R102" s="974">
        <f t="shared" si="3"/>
        <v>-9.8499999999999943</v>
      </c>
      <c r="S102" s="919">
        <f t="shared" si="4"/>
        <v>11</v>
      </c>
      <c r="T102" s="974">
        <f t="shared" si="5"/>
        <v>9.39</v>
      </c>
      <c r="U102" s="981">
        <v>345</v>
      </c>
      <c r="V102" s="930">
        <v>310.5</v>
      </c>
      <c r="W102" s="930">
        <v>-34.5</v>
      </c>
      <c r="X102" s="979">
        <v>0.9</v>
      </c>
      <c r="Y102" s="977">
        <v>20</v>
      </c>
    </row>
    <row r="103" spans="1:25" ht="14.4" customHeight="1" x14ac:dyDescent="0.3">
      <c r="A103" s="948" t="s">
        <v>5007</v>
      </c>
      <c r="B103" s="945"/>
      <c r="C103" s="946"/>
      <c r="D103" s="927"/>
      <c r="E103" s="936">
        <v>3</v>
      </c>
      <c r="F103" s="937">
        <v>3.62</v>
      </c>
      <c r="G103" s="924">
        <v>10.7</v>
      </c>
      <c r="H103" s="941">
        <v>2</v>
      </c>
      <c r="I103" s="937">
        <v>3.1</v>
      </c>
      <c r="J103" s="924">
        <v>3.5</v>
      </c>
      <c r="K103" s="940">
        <v>1.19</v>
      </c>
      <c r="L103" s="941">
        <v>2</v>
      </c>
      <c r="M103" s="941">
        <v>21</v>
      </c>
      <c r="N103" s="942">
        <v>7</v>
      </c>
      <c r="O103" s="941" t="s">
        <v>4818</v>
      </c>
      <c r="P103" s="943" t="s">
        <v>5008</v>
      </c>
      <c r="Q103" s="944">
        <f t="shared" si="3"/>
        <v>2</v>
      </c>
      <c r="R103" s="975">
        <f t="shared" si="3"/>
        <v>3.1</v>
      </c>
      <c r="S103" s="944">
        <f t="shared" si="4"/>
        <v>-1</v>
      </c>
      <c r="T103" s="975">
        <f t="shared" si="5"/>
        <v>-0.52</v>
      </c>
      <c r="U103" s="982">
        <v>14</v>
      </c>
      <c r="V103" s="934">
        <v>7</v>
      </c>
      <c r="W103" s="934">
        <v>-7</v>
      </c>
      <c r="X103" s="980">
        <v>0.5</v>
      </c>
      <c r="Y103" s="978"/>
    </row>
    <row r="104" spans="1:25" ht="14.4" customHeight="1" x14ac:dyDescent="0.3">
      <c r="A104" s="947" t="s">
        <v>5009</v>
      </c>
      <c r="B104" s="930">
        <v>14</v>
      </c>
      <c r="C104" s="931">
        <v>6.28</v>
      </c>
      <c r="D104" s="932">
        <v>4.7</v>
      </c>
      <c r="E104" s="928">
        <v>7</v>
      </c>
      <c r="F104" s="914">
        <v>3.2</v>
      </c>
      <c r="G104" s="915">
        <v>4.4000000000000004</v>
      </c>
      <c r="H104" s="920">
        <v>16</v>
      </c>
      <c r="I104" s="921">
        <v>7.41</v>
      </c>
      <c r="J104" s="922">
        <v>3.9</v>
      </c>
      <c r="K104" s="917">
        <v>0.45</v>
      </c>
      <c r="L104" s="916">
        <v>1</v>
      </c>
      <c r="M104" s="916">
        <v>12</v>
      </c>
      <c r="N104" s="918">
        <v>4</v>
      </c>
      <c r="O104" s="916" t="s">
        <v>4818</v>
      </c>
      <c r="P104" s="929" t="s">
        <v>5010</v>
      </c>
      <c r="Q104" s="919">
        <f t="shared" si="3"/>
        <v>2</v>
      </c>
      <c r="R104" s="974">
        <f t="shared" si="3"/>
        <v>1.1299999999999999</v>
      </c>
      <c r="S104" s="919">
        <f t="shared" si="4"/>
        <v>9</v>
      </c>
      <c r="T104" s="974">
        <f t="shared" si="5"/>
        <v>4.21</v>
      </c>
      <c r="U104" s="981">
        <v>64</v>
      </c>
      <c r="V104" s="930">
        <v>62.4</v>
      </c>
      <c r="W104" s="930">
        <v>-1.6000000000000014</v>
      </c>
      <c r="X104" s="979">
        <v>0.97499999999999998</v>
      </c>
      <c r="Y104" s="977">
        <v>4</v>
      </c>
    </row>
    <row r="105" spans="1:25" ht="14.4" customHeight="1" x14ac:dyDescent="0.3">
      <c r="A105" s="948" t="s">
        <v>5011</v>
      </c>
      <c r="B105" s="934">
        <v>1</v>
      </c>
      <c r="C105" s="935">
        <v>0.73</v>
      </c>
      <c r="D105" s="933">
        <v>3</v>
      </c>
      <c r="E105" s="936">
        <v>1</v>
      </c>
      <c r="F105" s="937">
        <v>0.72</v>
      </c>
      <c r="G105" s="924">
        <v>8</v>
      </c>
      <c r="H105" s="938"/>
      <c r="I105" s="939"/>
      <c r="J105" s="925"/>
      <c r="K105" s="940">
        <v>0.72</v>
      </c>
      <c r="L105" s="941">
        <v>3</v>
      </c>
      <c r="M105" s="941">
        <v>24</v>
      </c>
      <c r="N105" s="942">
        <v>8</v>
      </c>
      <c r="O105" s="941" t="s">
        <v>4818</v>
      </c>
      <c r="P105" s="943" t="s">
        <v>5010</v>
      </c>
      <c r="Q105" s="944">
        <f t="shared" si="3"/>
        <v>-1</v>
      </c>
      <c r="R105" s="975">
        <f t="shared" si="3"/>
        <v>-0.73</v>
      </c>
      <c r="S105" s="944">
        <f t="shared" si="4"/>
        <v>-1</v>
      </c>
      <c r="T105" s="975">
        <f t="shared" si="5"/>
        <v>-0.72</v>
      </c>
      <c r="U105" s="982" t="s">
        <v>555</v>
      </c>
      <c r="V105" s="934" t="s">
        <v>555</v>
      </c>
      <c r="W105" s="934" t="s">
        <v>555</v>
      </c>
      <c r="X105" s="980" t="s">
        <v>555</v>
      </c>
      <c r="Y105" s="978"/>
    </row>
    <row r="106" spans="1:25" ht="14.4" customHeight="1" x14ac:dyDescent="0.3">
      <c r="A106" s="948" t="s">
        <v>5012</v>
      </c>
      <c r="B106" s="934"/>
      <c r="C106" s="935"/>
      <c r="D106" s="933"/>
      <c r="E106" s="936">
        <v>2</v>
      </c>
      <c r="F106" s="937">
        <v>2.33</v>
      </c>
      <c r="G106" s="924">
        <v>3</v>
      </c>
      <c r="H106" s="938">
        <v>1</v>
      </c>
      <c r="I106" s="939">
        <v>1.17</v>
      </c>
      <c r="J106" s="925">
        <v>3</v>
      </c>
      <c r="K106" s="940">
        <v>1.52</v>
      </c>
      <c r="L106" s="941">
        <v>4</v>
      </c>
      <c r="M106" s="941">
        <v>36</v>
      </c>
      <c r="N106" s="942">
        <v>12</v>
      </c>
      <c r="O106" s="941" t="s">
        <v>4818</v>
      </c>
      <c r="P106" s="943" t="s">
        <v>5010</v>
      </c>
      <c r="Q106" s="944">
        <f t="shared" si="3"/>
        <v>1</v>
      </c>
      <c r="R106" s="975">
        <f t="shared" si="3"/>
        <v>1.17</v>
      </c>
      <c r="S106" s="944">
        <f t="shared" si="4"/>
        <v>-1</v>
      </c>
      <c r="T106" s="975">
        <f t="shared" si="5"/>
        <v>-1.1600000000000001</v>
      </c>
      <c r="U106" s="982">
        <v>12</v>
      </c>
      <c r="V106" s="934">
        <v>3</v>
      </c>
      <c r="W106" s="934">
        <v>-9</v>
      </c>
      <c r="X106" s="980">
        <v>0.25</v>
      </c>
      <c r="Y106" s="978"/>
    </row>
    <row r="107" spans="1:25" ht="14.4" customHeight="1" x14ac:dyDescent="0.3">
      <c r="A107" s="947" t="s">
        <v>5013</v>
      </c>
      <c r="B107" s="911">
        <v>2</v>
      </c>
      <c r="C107" s="912">
        <v>0.66</v>
      </c>
      <c r="D107" s="913">
        <v>6</v>
      </c>
      <c r="E107" s="928">
        <v>1</v>
      </c>
      <c r="F107" s="914">
        <v>0.33</v>
      </c>
      <c r="G107" s="915">
        <v>2</v>
      </c>
      <c r="H107" s="916">
        <v>2</v>
      </c>
      <c r="I107" s="914">
        <v>0.66</v>
      </c>
      <c r="J107" s="915">
        <v>3.5</v>
      </c>
      <c r="K107" s="917">
        <v>0.33</v>
      </c>
      <c r="L107" s="916">
        <v>1</v>
      </c>
      <c r="M107" s="916">
        <v>12</v>
      </c>
      <c r="N107" s="918">
        <v>4</v>
      </c>
      <c r="O107" s="916" t="s">
        <v>4818</v>
      </c>
      <c r="P107" s="929" t="s">
        <v>5014</v>
      </c>
      <c r="Q107" s="919">
        <f t="shared" si="3"/>
        <v>0</v>
      </c>
      <c r="R107" s="974">
        <f t="shared" si="3"/>
        <v>0</v>
      </c>
      <c r="S107" s="919">
        <f t="shared" si="4"/>
        <v>1</v>
      </c>
      <c r="T107" s="974">
        <f t="shared" si="5"/>
        <v>0.33</v>
      </c>
      <c r="U107" s="981">
        <v>8</v>
      </c>
      <c r="V107" s="930">
        <v>7</v>
      </c>
      <c r="W107" s="930">
        <v>-1</v>
      </c>
      <c r="X107" s="979">
        <v>0.875</v>
      </c>
      <c r="Y107" s="977">
        <v>1</v>
      </c>
    </row>
    <row r="108" spans="1:25" ht="14.4" customHeight="1" x14ac:dyDescent="0.3">
      <c r="A108" s="948" t="s">
        <v>5015</v>
      </c>
      <c r="B108" s="945">
        <v>1</v>
      </c>
      <c r="C108" s="946">
        <v>0.55000000000000004</v>
      </c>
      <c r="D108" s="927">
        <v>4</v>
      </c>
      <c r="E108" s="936"/>
      <c r="F108" s="937"/>
      <c r="G108" s="924"/>
      <c r="H108" s="941"/>
      <c r="I108" s="937"/>
      <c r="J108" s="924"/>
      <c r="K108" s="940">
        <v>0.48</v>
      </c>
      <c r="L108" s="941">
        <v>2</v>
      </c>
      <c r="M108" s="941">
        <v>18</v>
      </c>
      <c r="N108" s="942">
        <v>6</v>
      </c>
      <c r="O108" s="941" t="s">
        <v>4818</v>
      </c>
      <c r="P108" s="943" t="s">
        <v>5016</v>
      </c>
      <c r="Q108" s="944">
        <f t="shared" si="3"/>
        <v>-1</v>
      </c>
      <c r="R108" s="975">
        <f t="shared" si="3"/>
        <v>-0.55000000000000004</v>
      </c>
      <c r="S108" s="944">
        <f t="shared" si="4"/>
        <v>0</v>
      </c>
      <c r="T108" s="975">
        <f t="shared" si="5"/>
        <v>0</v>
      </c>
      <c r="U108" s="982" t="s">
        <v>555</v>
      </c>
      <c r="V108" s="934" t="s">
        <v>555</v>
      </c>
      <c r="W108" s="934" t="s">
        <v>555</v>
      </c>
      <c r="X108" s="980" t="s">
        <v>555</v>
      </c>
      <c r="Y108" s="978"/>
    </row>
    <row r="109" spans="1:25" ht="14.4" customHeight="1" x14ac:dyDescent="0.3">
      <c r="A109" s="947" t="s">
        <v>5017</v>
      </c>
      <c r="B109" s="930">
        <v>1</v>
      </c>
      <c r="C109" s="931">
        <v>0.49</v>
      </c>
      <c r="D109" s="932">
        <v>5</v>
      </c>
      <c r="E109" s="920"/>
      <c r="F109" s="921"/>
      <c r="G109" s="922"/>
      <c r="H109" s="916">
        <v>1</v>
      </c>
      <c r="I109" s="914">
        <v>0.49</v>
      </c>
      <c r="J109" s="915">
        <v>4</v>
      </c>
      <c r="K109" s="917">
        <v>0.49</v>
      </c>
      <c r="L109" s="916">
        <v>2</v>
      </c>
      <c r="M109" s="916">
        <v>21</v>
      </c>
      <c r="N109" s="918">
        <v>7</v>
      </c>
      <c r="O109" s="916" t="s">
        <v>4818</v>
      </c>
      <c r="P109" s="929" t="s">
        <v>5018</v>
      </c>
      <c r="Q109" s="919">
        <f t="shared" si="3"/>
        <v>0</v>
      </c>
      <c r="R109" s="974">
        <f t="shared" si="3"/>
        <v>0</v>
      </c>
      <c r="S109" s="919">
        <f t="shared" si="4"/>
        <v>1</v>
      </c>
      <c r="T109" s="974">
        <f t="shared" si="5"/>
        <v>0.49</v>
      </c>
      <c r="U109" s="981">
        <v>7</v>
      </c>
      <c r="V109" s="930">
        <v>4</v>
      </c>
      <c r="W109" s="930">
        <v>-3</v>
      </c>
      <c r="X109" s="979">
        <v>0.5714285714285714</v>
      </c>
      <c r="Y109" s="977"/>
    </row>
    <row r="110" spans="1:25" ht="14.4" customHeight="1" x14ac:dyDescent="0.3">
      <c r="A110" s="948" t="s">
        <v>5019</v>
      </c>
      <c r="B110" s="934"/>
      <c r="C110" s="935"/>
      <c r="D110" s="933"/>
      <c r="E110" s="938">
        <v>1</v>
      </c>
      <c r="F110" s="939">
        <v>0.73</v>
      </c>
      <c r="G110" s="925">
        <v>12</v>
      </c>
      <c r="H110" s="941"/>
      <c r="I110" s="937"/>
      <c r="J110" s="924"/>
      <c r="K110" s="940">
        <v>0.65</v>
      </c>
      <c r="L110" s="941">
        <v>3</v>
      </c>
      <c r="M110" s="941">
        <v>30</v>
      </c>
      <c r="N110" s="942">
        <v>10</v>
      </c>
      <c r="O110" s="941" t="s">
        <v>4818</v>
      </c>
      <c r="P110" s="943" t="s">
        <v>5020</v>
      </c>
      <c r="Q110" s="944">
        <f t="shared" si="3"/>
        <v>0</v>
      </c>
      <c r="R110" s="975">
        <f t="shared" si="3"/>
        <v>0</v>
      </c>
      <c r="S110" s="944">
        <f t="shared" si="4"/>
        <v>-1</v>
      </c>
      <c r="T110" s="975">
        <f t="shared" si="5"/>
        <v>-0.73</v>
      </c>
      <c r="U110" s="982" t="s">
        <v>555</v>
      </c>
      <c r="V110" s="934" t="s">
        <v>555</v>
      </c>
      <c r="W110" s="934" t="s">
        <v>555</v>
      </c>
      <c r="X110" s="980" t="s">
        <v>555</v>
      </c>
      <c r="Y110" s="978"/>
    </row>
    <row r="111" spans="1:25" ht="14.4" customHeight="1" x14ac:dyDescent="0.3">
      <c r="A111" s="948" t="s">
        <v>5021</v>
      </c>
      <c r="B111" s="934"/>
      <c r="C111" s="935"/>
      <c r="D111" s="933"/>
      <c r="E111" s="938">
        <v>1</v>
      </c>
      <c r="F111" s="939">
        <v>0.97</v>
      </c>
      <c r="G111" s="925">
        <v>15</v>
      </c>
      <c r="H111" s="941"/>
      <c r="I111" s="937"/>
      <c r="J111" s="924"/>
      <c r="K111" s="940">
        <v>0.97</v>
      </c>
      <c r="L111" s="941">
        <v>4</v>
      </c>
      <c r="M111" s="941">
        <v>36</v>
      </c>
      <c r="N111" s="942">
        <v>12</v>
      </c>
      <c r="O111" s="941" t="s">
        <v>4818</v>
      </c>
      <c r="P111" s="943" t="s">
        <v>5022</v>
      </c>
      <c r="Q111" s="944">
        <f t="shared" si="3"/>
        <v>0</v>
      </c>
      <c r="R111" s="975">
        <f t="shared" si="3"/>
        <v>0</v>
      </c>
      <c r="S111" s="944">
        <f t="shared" si="4"/>
        <v>-1</v>
      </c>
      <c r="T111" s="975">
        <f t="shared" si="5"/>
        <v>-0.97</v>
      </c>
      <c r="U111" s="982" t="s">
        <v>555</v>
      </c>
      <c r="V111" s="934" t="s">
        <v>555</v>
      </c>
      <c r="W111" s="934" t="s">
        <v>555</v>
      </c>
      <c r="X111" s="980" t="s">
        <v>555</v>
      </c>
      <c r="Y111" s="978"/>
    </row>
    <row r="112" spans="1:25" ht="14.4" customHeight="1" x14ac:dyDescent="0.3">
      <c r="A112" s="947" t="s">
        <v>5023</v>
      </c>
      <c r="B112" s="930"/>
      <c r="C112" s="931"/>
      <c r="D112" s="932"/>
      <c r="E112" s="928"/>
      <c r="F112" s="914"/>
      <c r="G112" s="915"/>
      <c r="H112" s="920">
        <v>4</v>
      </c>
      <c r="I112" s="921">
        <v>1.39</v>
      </c>
      <c r="J112" s="922">
        <v>2.8</v>
      </c>
      <c r="K112" s="917">
        <v>0.34</v>
      </c>
      <c r="L112" s="916">
        <v>2</v>
      </c>
      <c r="M112" s="916">
        <v>15</v>
      </c>
      <c r="N112" s="918">
        <v>5</v>
      </c>
      <c r="O112" s="916" t="s">
        <v>4818</v>
      </c>
      <c r="P112" s="929" t="s">
        <v>5024</v>
      </c>
      <c r="Q112" s="919">
        <f t="shared" si="3"/>
        <v>4</v>
      </c>
      <c r="R112" s="974">
        <f t="shared" si="3"/>
        <v>1.39</v>
      </c>
      <c r="S112" s="919">
        <f t="shared" si="4"/>
        <v>4</v>
      </c>
      <c r="T112" s="974">
        <f t="shared" si="5"/>
        <v>1.39</v>
      </c>
      <c r="U112" s="981">
        <v>20</v>
      </c>
      <c r="V112" s="930">
        <v>11.2</v>
      </c>
      <c r="W112" s="930">
        <v>-8.8000000000000007</v>
      </c>
      <c r="X112" s="979">
        <v>0.55999999999999994</v>
      </c>
      <c r="Y112" s="977"/>
    </row>
    <row r="113" spans="1:25" ht="14.4" customHeight="1" x14ac:dyDescent="0.3">
      <c r="A113" s="948" t="s">
        <v>5025</v>
      </c>
      <c r="B113" s="934"/>
      <c r="C113" s="935"/>
      <c r="D113" s="933"/>
      <c r="E113" s="936"/>
      <c r="F113" s="937"/>
      <c r="G113" s="924"/>
      <c r="H113" s="938">
        <v>1</v>
      </c>
      <c r="I113" s="939">
        <v>0.32</v>
      </c>
      <c r="J113" s="925">
        <v>2</v>
      </c>
      <c r="K113" s="940">
        <v>0.48</v>
      </c>
      <c r="L113" s="941">
        <v>3</v>
      </c>
      <c r="M113" s="941">
        <v>24</v>
      </c>
      <c r="N113" s="942">
        <v>8</v>
      </c>
      <c r="O113" s="941" t="s">
        <v>4818</v>
      </c>
      <c r="P113" s="943" t="s">
        <v>5026</v>
      </c>
      <c r="Q113" s="944">
        <f t="shared" si="3"/>
        <v>1</v>
      </c>
      <c r="R113" s="975">
        <f t="shared" si="3"/>
        <v>0.32</v>
      </c>
      <c r="S113" s="944">
        <f t="shared" si="4"/>
        <v>1</v>
      </c>
      <c r="T113" s="975">
        <f t="shared" si="5"/>
        <v>0.32</v>
      </c>
      <c r="U113" s="982">
        <v>8</v>
      </c>
      <c r="V113" s="934">
        <v>2</v>
      </c>
      <c r="W113" s="934">
        <v>-6</v>
      </c>
      <c r="X113" s="980">
        <v>0.25</v>
      </c>
      <c r="Y113" s="978"/>
    </row>
    <row r="114" spans="1:25" ht="14.4" customHeight="1" x14ac:dyDescent="0.3">
      <c r="A114" s="948" t="s">
        <v>5027</v>
      </c>
      <c r="B114" s="934"/>
      <c r="C114" s="935"/>
      <c r="D114" s="933"/>
      <c r="E114" s="936"/>
      <c r="F114" s="937"/>
      <c r="G114" s="924"/>
      <c r="H114" s="938">
        <v>1</v>
      </c>
      <c r="I114" s="939">
        <v>0.41</v>
      </c>
      <c r="J114" s="925">
        <v>2</v>
      </c>
      <c r="K114" s="940">
        <v>0.53</v>
      </c>
      <c r="L114" s="941">
        <v>3</v>
      </c>
      <c r="M114" s="941">
        <v>24</v>
      </c>
      <c r="N114" s="942">
        <v>8</v>
      </c>
      <c r="O114" s="941" t="s">
        <v>4818</v>
      </c>
      <c r="P114" s="943" t="s">
        <v>5028</v>
      </c>
      <c r="Q114" s="944">
        <f t="shared" si="3"/>
        <v>1</v>
      </c>
      <c r="R114" s="975">
        <f t="shared" si="3"/>
        <v>0.41</v>
      </c>
      <c r="S114" s="944">
        <f t="shared" si="4"/>
        <v>1</v>
      </c>
      <c r="T114" s="975">
        <f t="shared" si="5"/>
        <v>0.41</v>
      </c>
      <c r="U114" s="982">
        <v>8</v>
      </c>
      <c r="V114" s="934">
        <v>2</v>
      </c>
      <c r="W114" s="934">
        <v>-6</v>
      </c>
      <c r="X114" s="980">
        <v>0.25</v>
      </c>
      <c r="Y114" s="978"/>
    </row>
    <row r="115" spans="1:25" ht="14.4" customHeight="1" x14ac:dyDescent="0.3">
      <c r="A115" s="947" t="s">
        <v>5029</v>
      </c>
      <c r="B115" s="930"/>
      <c r="C115" s="931"/>
      <c r="D115" s="932"/>
      <c r="E115" s="928"/>
      <c r="F115" s="914"/>
      <c r="G115" s="915"/>
      <c r="H115" s="920">
        <v>1</v>
      </c>
      <c r="I115" s="921">
        <v>1.56</v>
      </c>
      <c r="J115" s="922">
        <v>5</v>
      </c>
      <c r="K115" s="917">
        <v>1.56</v>
      </c>
      <c r="L115" s="916">
        <v>2</v>
      </c>
      <c r="M115" s="916">
        <v>21</v>
      </c>
      <c r="N115" s="918">
        <v>7</v>
      </c>
      <c r="O115" s="916" t="s">
        <v>4818</v>
      </c>
      <c r="P115" s="929" t="s">
        <v>5030</v>
      </c>
      <c r="Q115" s="919">
        <f t="shared" si="3"/>
        <v>1</v>
      </c>
      <c r="R115" s="974">
        <f t="shared" si="3"/>
        <v>1.56</v>
      </c>
      <c r="S115" s="919">
        <f t="shared" si="4"/>
        <v>1</v>
      </c>
      <c r="T115" s="974">
        <f t="shared" si="5"/>
        <v>1.56</v>
      </c>
      <c r="U115" s="981">
        <v>7</v>
      </c>
      <c r="V115" s="930">
        <v>5</v>
      </c>
      <c r="W115" s="930">
        <v>-2</v>
      </c>
      <c r="X115" s="979">
        <v>0.7142857142857143</v>
      </c>
      <c r="Y115" s="977"/>
    </row>
    <row r="116" spans="1:25" ht="14.4" customHeight="1" x14ac:dyDescent="0.3">
      <c r="A116" s="947" t="s">
        <v>5031</v>
      </c>
      <c r="B116" s="930"/>
      <c r="C116" s="931"/>
      <c r="D116" s="932"/>
      <c r="E116" s="920">
        <v>1</v>
      </c>
      <c r="F116" s="921">
        <v>1.3</v>
      </c>
      <c r="G116" s="922">
        <v>18</v>
      </c>
      <c r="H116" s="916"/>
      <c r="I116" s="914"/>
      <c r="J116" s="915"/>
      <c r="K116" s="917">
        <v>0.64</v>
      </c>
      <c r="L116" s="916">
        <v>2</v>
      </c>
      <c r="M116" s="916">
        <v>21</v>
      </c>
      <c r="N116" s="918">
        <v>7</v>
      </c>
      <c r="O116" s="916" t="s">
        <v>4818</v>
      </c>
      <c r="P116" s="929" t="s">
        <v>5032</v>
      </c>
      <c r="Q116" s="919">
        <f t="shared" si="3"/>
        <v>0</v>
      </c>
      <c r="R116" s="974">
        <f t="shared" si="3"/>
        <v>0</v>
      </c>
      <c r="S116" s="919">
        <f t="shared" si="4"/>
        <v>-1</v>
      </c>
      <c r="T116" s="974">
        <f t="shared" si="5"/>
        <v>-1.3</v>
      </c>
      <c r="U116" s="981" t="s">
        <v>555</v>
      </c>
      <c r="V116" s="930" t="s">
        <v>555</v>
      </c>
      <c r="W116" s="930" t="s">
        <v>555</v>
      </c>
      <c r="X116" s="979" t="s">
        <v>555</v>
      </c>
      <c r="Y116" s="977"/>
    </row>
    <row r="117" spans="1:25" ht="14.4" customHeight="1" x14ac:dyDescent="0.3">
      <c r="A117" s="947" t="s">
        <v>5033</v>
      </c>
      <c r="B117" s="930"/>
      <c r="C117" s="931"/>
      <c r="D117" s="932"/>
      <c r="E117" s="928"/>
      <c r="F117" s="914"/>
      <c r="G117" s="915"/>
      <c r="H117" s="920">
        <v>1</v>
      </c>
      <c r="I117" s="921">
        <v>4.0999999999999996</v>
      </c>
      <c r="J117" s="922">
        <v>11</v>
      </c>
      <c r="K117" s="917">
        <v>3.83</v>
      </c>
      <c r="L117" s="916">
        <v>4</v>
      </c>
      <c r="M117" s="916">
        <v>39</v>
      </c>
      <c r="N117" s="918">
        <v>13</v>
      </c>
      <c r="O117" s="916" t="s">
        <v>4818</v>
      </c>
      <c r="P117" s="929" t="s">
        <v>5034</v>
      </c>
      <c r="Q117" s="919">
        <f t="shared" si="3"/>
        <v>1</v>
      </c>
      <c r="R117" s="974">
        <f t="shared" si="3"/>
        <v>4.0999999999999996</v>
      </c>
      <c r="S117" s="919">
        <f t="shared" si="4"/>
        <v>1</v>
      </c>
      <c r="T117" s="974">
        <f t="shared" si="5"/>
        <v>4.0999999999999996</v>
      </c>
      <c r="U117" s="981">
        <v>13</v>
      </c>
      <c r="V117" s="930">
        <v>11</v>
      </c>
      <c r="W117" s="930">
        <v>-2</v>
      </c>
      <c r="X117" s="979">
        <v>0.84615384615384615</v>
      </c>
      <c r="Y117" s="977"/>
    </row>
    <row r="118" spans="1:25" ht="14.4" customHeight="1" x14ac:dyDescent="0.3">
      <c r="A118" s="947" t="s">
        <v>5035</v>
      </c>
      <c r="B118" s="911">
        <v>1</v>
      </c>
      <c r="C118" s="912">
        <v>0.27</v>
      </c>
      <c r="D118" s="913">
        <v>2</v>
      </c>
      <c r="E118" s="928"/>
      <c r="F118" s="914"/>
      <c r="G118" s="915"/>
      <c r="H118" s="916"/>
      <c r="I118" s="914"/>
      <c r="J118" s="915"/>
      <c r="K118" s="917">
        <v>0.27</v>
      </c>
      <c r="L118" s="916">
        <v>1</v>
      </c>
      <c r="M118" s="916">
        <v>12</v>
      </c>
      <c r="N118" s="918">
        <v>4</v>
      </c>
      <c r="O118" s="916" t="s">
        <v>4818</v>
      </c>
      <c r="P118" s="929" t="s">
        <v>5036</v>
      </c>
      <c r="Q118" s="919">
        <f t="shared" si="3"/>
        <v>-1</v>
      </c>
      <c r="R118" s="974">
        <f t="shared" si="3"/>
        <v>-0.27</v>
      </c>
      <c r="S118" s="919">
        <f t="shared" si="4"/>
        <v>0</v>
      </c>
      <c r="T118" s="974">
        <f t="shared" si="5"/>
        <v>0</v>
      </c>
      <c r="U118" s="981" t="s">
        <v>555</v>
      </c>
      <c r="V118" s="930" t="s">
        <v>555</v>
      </c>
      <c r="W118" s="930" t="s">
        <v>555</v>
      </c>
      <c r="X118" s="979" t="s">
        <v>555</v>
      </c>
      <c r="Y118" s="977"/>
    </row>
    <row r="119" spans="1:25" ht="14.4" customHeight="1" x14ac:dyDescent="0.3">
      <c r="A119" s="947" t="s">
        <v>5037</v>
      </c>
      <c r="B119" s="930">
        <v>1</v>
      </c>
      <c r="C119" s="931">
        <v>4.9000000000000004</v>
      </c>
      <c r="D119" s="932">
        <v>9</v>
      </c>
      <c r="E119" s="920">
        <v>1</v>
      </c>
      <c r="F119" s="921">
        <v>2.61</v>
      </c>
      <c r="G119" s="922">
        <v>6</v>
      </c>
      <c r="H119" s="916"/>
      <c r="I119" s="914"/>
      <c r="J119" s="915"/>
      <c r="K119" s="917">
        <v>2.58</v>
      </c>
      <c r="L119" s="916">
        <v>3</v>
      </c>
      <c r="M119" s="916">
        <v>30</v>
      </c>
      <c r="N119" s="918">
        <v>10</v>
      </c>
      <c r="O119" s="916" t="s">
        <v>4818</v>
      </c>
      <c r="P119" s="929" t="s">
        <v>5038</v>
      </c>
      <c r="Q119" s="919">
        <f t="shared" si="3"/>
        <v>-1</v>
      </c>
      <c r="R119" s="974">
        <f t="shared" si="3"/>
        <v>-4.9000000000000004</v>
      </c>
      <c r="S119" s="919">
        <f t="shared" si="4"/>
        <v>-1</v>
      </c>
      <c r="T119" s="974">
        <f t="shared" si="5"/>
        <v>-2.61</v>
      </c>
      <c r="U119" s="981" t="s">
        <v>555</v>
      </c>
      <c r="V119" s="930" t="s">
        <v>555</v>
      </c>
      <c r="W119" s="930" t="s">
        <v>555</v>
      </c>
      <c r="X119" s="979" t="s">
        <v>555</v>
      </c>
      <c r="Y119" s="977"/>
    </row>
    <row r="120" spans="1:25" ht="14.4" customHeight="1" x14ac:dyDescent="0.3">
      <c r="A120" s="948" t="s">
        <v>5039</v>
      </c>
      <c r="B120" s="934"/>
      <c r="C120" s="935"/>
      <c r="D120" s="933"/>
      <c r="E120" s="938">
        <v>1</v>
      </c>
      <c r="F120" s="939">
        <v>3.58</v>
      </c>
      <c r="G120" s="925">
        <v>9</v>
      </c>
      <c r="H120" s="941"/>
      <c r="I120" s="937"/>
      <c r="J120" s="924"/>
      <c r="K120" s="940">
        <v>3.58</v>
      </c>
      <c r="L120" s="941">
        <v>4</v>
      </c>
      <c r="M120" s="941">
        <v>39</v>
      </c>
      <c r="N120" s="942">
        <v>13</v>
      </c>
      <c r="O120" s="941" t="s">
        <v>4818</v>
      </c>
      <c r="P120" s="943" t="s">
        <v>5040</v>
      </c>
      <c r="Q120" s="944">
        <f t="shared" si="3"/>
        <v>0</v>
      </c>
      <c r="R120" s="975">
        <f t="shared" si="3"/>
        <v>0</v>
      </c>
      <c r="S120" s="944">
        <f t="shared" si="4"/>
        <v>-1</v>
      </c>
      <c r="T120" s="975">
        <f t="shared" si="5"/>
        <v>-3.58</v>
      </c>
      <c r="U120" s="982" t="s">
        <v>555</v>
      </c>
      <c r="V120" s="934" t="s">
        <v>555</v>
      </c>
      <c r="W120" s="934" t="s">
        <v>555</v>
      </c>
      <c r="X120" s="980" t="s">
        <v>555</v>
      </c>
      <c r="Y120" s="978"/>
    </row>
    <row r="121" spans="1:25" ht="14.4" customHeight="1" x14ac:dyDescent="0.3">
      <c r="A121" s="947" t="s">
        <v>5041</v>
      </c>
      <c r="B121" s="930">
        <v>2</v>
      </c>
      <c r="C121" s="931">
        <v>1.71</v>
      </c>
      <c r="D121" s="932">
        <v>8</v>
      </c>
      <c r="E121" s="928"/>
      <c r="F121" s="914"/>
      <c r="G121" s="915"/>
      <c r="H121" s="920">
        <v>2</v>
      </c>
      <c r="I121" s="921">
        <v>1.4</v>
      </c>
      <c r="J121" s="923">
        <v>7</v>
      </c>
      <c r="K121" s="917">
        <v>0.7</v>
      </c>
      <c r="L121" s="916">
        <v>1</v>
      </c>
      <c r="M121" s="916">
        <v>12</v>
      </c>
      <c r="N121" s="918">
        <v>4</v>
      </c>
      <c r="O121" s="916" t="s">
        <v>4818</v>
      </c>
      <c r="P121" s="929" t="s">
        <v>5042</v>
      </c>
      <c r="Q121" s="919">
        <f t="shared" si="3"/>
        <v>0</v>
      </c>
      <c r="R121" s="974">
        <f t="shared" si="3"/>
        <v>-0.31000000000000005</v>
      </c>
      <c r="S121" s="919">
        <f t="shared" si="4"/>
        <v>2</v>
      </c>
      <c r="T121" s="974">
        <f t="shared" si="5"/>
        <v>1.4</v>
      </c>
      <c r="U121" s="981">
        <v>8</v>
      </c>
      <c r="V121" s="930">
        <v>14</v>
      </c>
      <c r="W121" s="930">
        <v>6</v>
      </c>
      <c r="X121" s="979">
        <v>1.75</v>
      </c>
      <c r="Y121" s="977">
        <v>6</v>
      </c>
    </row>
    <row r="122" spans="1:25" ht="14.4" customHeight="1" x14ac:dyDescent="0.3">
      <c r="A122" s="947" t="s">
        <v>5043</v>
      </c>
      <c r="B122" s="911">
        <v>1</v>
      </c>
      <c r="C122" s="912">
        <v>0.72</v>
      </c>
      <c r="D122" s="913">
        <v>2</v>
      </c>
      <c r="E122" s="928"/>
      <c r="F122" s="914"/>
      <c r="G122" s="915"/>
      <c r="H122" s="916"/>
      <c r="I122" s="914"/>
      <c r="J122" s="915"/>
      <c r="K122" s="917">
        <v>0.72</v>
      </c>
      <c r="L122" s="916">
        <v>2</v>
      </c>
      <c r="M122" s="916">
        <v>21</v>
      </c>
      <c r="N122" s="918">
        <v>7</v>
      </c>
      <c r="O122" s="916" t="s">
        <v>4818</v>
      </c>
      <c r="P122" s="929" t="s">
        <v>5044</v>
      </c>
      <c r="Q122" s="919">
        <f t="shared" si="3"/>
        <v>-1</v>
      </c>
      <c r="R122" s="974">
        <f t="shared" si="3"/>
        <v>-0.72</v>
      </c>
      <c r="S122" s="919">
        <f t="shared" si="4"/>
        <v>0</v>
      </c>
      <c r="T122" s="974">
        <f t="shared" si="5"/>
        <v>0</v>
      </c>
      <c r="U122" s="981" t="s">
        <v>555</v>
      </c>
      <c r="V122" s="930" t="s">
        <v>555</v>
      </c>
      <c r="W122" s="930" t="s">
        <v>555</v>
      </c>
      <c r="X122" s="979" t="s">
        <v>555</v>
      </c>
      <c r="Y122" s="977"/>
    </row>
    <row r="123" spans="1:25" ht="14.4" customHeight="1" x14ac:dyDescent="0.3">
      <c r="A123" s="947" t="s">
        <v>5045</v>
      </c>
      <c r="B123" s="930"/>
      <c r="C123" s="931"/>
      <c r="D123" s="932"/>
      <c r="E123" s="928"/>
      <c r="F123" s="914"/>
      <c r="G123" s="915"/>
      <c r="H123" s="920">
        <v>1</v>
      </c>
      <c r="I123" s="921">
        <v>1.07</v>
      </c>
      <c r="J123" s="922">
        <v>8</v>
      </c>
      <c r="K123" s="917">
        <v>1.07</v>
      </c>
      <c r="L123" s="916">
        <v>3</v>
      </c>
      <c r="M123" s="916">
        <v>24</v>
      </c>
      <c r="N123" s="918">
        <v>8</v>
      </c>
      <c r="O123" s="916" t="s">
        <v>4818</v>
      </c>
      <c r="P123" s="929" t="s">
        <v>5046</v>
      </c>
      <c r="Q123" s="919">
        <f t="shared" si="3"/>
        <v>1</v>
      </c>
      <c r="R123" s="974">
        <f t="shared" si="3"/>
        <v>1.07</v>
      </c>
      <c r="S123" s="919">
        <f t="shared" si="4"/>
        <v>1</v>
      </c>
      <c r="T123" s="974">
        <f t="shared" si="5"/>
        <v>1.07</v>
      </c>
      <c r="U123" s="981">
        <v>8</v>
      </c>
      <c r="V123" s="930">
        <v>8</v>
      </c>
      <c r="W123" s="930">
        <v>0</v>
      </c>
      <c r="X123" s="979">
        <v>1</v>
      </c>
      <c r="Y123" s="977"/>
    </row>
    <row r="124" spans="1:25" ht="14.4" customHeight="1" x14ac:dyDescent="0.3">
      <c r="A124" s="947" t="s">
        <v>5047</v>
      </c>
      <c r="B124" s="930"/>
      <c r="C124" s="931"/>
      <c r="D124" s="932"/>
      <c r="E124" s="920">
        <v>1</v>
      </c>
      <c r="F124" s="921">
        <v>1.79</v>
      </c>
      <c r="G124" s="922">
        <v>4</v>
      </c>
      <c r="H124" s="916"/>
      <c r="I124" s="914"/>
      <c r="J124" s="915"/>
      <c r="K124" s="917">
        <v>1.79</v>
      </c>
      <c r="L124" s="916">
        <v>3</v>
      </c>
      <c r="M124" s="916">
        <v>24</v>
      </c>
      <c r="N124" s="918">
        <v>8</v>
      </c>
      <c r="O124" s="916" t="s">
        <v>4818</v>
      </c>
      <c r="P124" s="929" t="s">
        <v>5048</v>
      </c>
      <c r="Q124" s="919">
        <f t="shared" si="3"/>
        <v>0</v>
      </c>
      <c r="R124" s="974">
        <f t="shared" si="3"/>
        <v>0</v>
      </c>
      <c r="S124" s="919">
        <f t="shared" si="4"/>
        <v>-1</v>
      </c>
      <c r="T124" s="974">
        <f t="shared" si="5"/>
        <v>-1.79</v>
      </c>
      <c r="U124" s="981" t="s">
        <v>555</v>
      </c>
      <c r="V124" s="930" t="s">
        <v>555</v>
      </c>
      <c r="W124" s="930" t="s">
        <v>555</v>
      </c>
      <c r="X124" s="979" t="s">
        <v>555</v>
      </c>
      <c r="Y124" s="977"/>
    </row>
    <row r="125" spans="1:25" ht="14.4" customHeight="1" x14ac:dyDescent="0.3">
      <c r="A125" s="947" t="s">
        <v>5049</v>
      </c>
      <c r="B125" s="930"/>
      <c r="C125" s="931"/>
      <c r="D125" s="932"/>
      <c r="E125" s="928"/>
      <c r="F125" s="914"/>
      <c r="G125" s="915"/>
      <c r="H125" s="920">
        <v>1</v>
      </c>
      <c r="I125" s="921">
        <v>3.04</v>
      </c>
      <c r="J125" s="922">
        <v>7</v>
      </c>
      <c r="K125" s="917">
        <v>3.04</v>
      </c>
      <c r="L125" s="916">
        <v>4</v>
      </c>
      <c r="M125" s="916">
        <v>36</v>
      </c>
      <c r="N125" s="918">
        <v>12</v>
      </c>
      <c r="O125" s="916" t="s">
        <v>4818</v>
      </c>
      <c r="P125" s="929" t="s">
        <v>5050</v>
      </c>
      <c r="Q125" s="919">
        <f t="shared" si="3"/>
        <v>1</v>
      </c>
      <c r="R125" s="974">
        <f t="shared" si="3"/>
        <v>3.04</v>
      </c>
      <c r="S125" s="919">
        <f t="shared" si="4"/>
        <v>1</v>
      </c>
      <c r="T125" s="974">
        <f t="shared" si="5"/>
        <v>3.04</v>
      </c>
      <c r="U125" s="981">
        <v>12</v>
      </c>
      <c r="V125" s="930">
        <v>7</v>
      </c>
      <c r="W125" s="930">
        <v>-5</v>
      </c>
      <c r="X125" s="979">
        <v>0.58333333333333337</v>
      </c>
      <c r="Y125" s="977"/>
    </row>
    <row r="126" spans="1:25" ht="14.4" customHeight="1" x14ac:dyDescent="0.3">
      <c r="A126" s="947" t="s">
        <v>5051</v>
      </c>
      <c r="B126" s="911">
        <v>4</v>
      </c>
      <c r="C126" s="912">
        <v>4.13</v>
      </c>
      <c r="D126" s="913">
        <v>4.3</v>
      </c>
      <c r="E126" s="928">
        <v>3</v>
      </c>
      <c r="F126" s="914">
        <v>3.1</v>
      </c>
      <c r="G126" s="915">
        <v>6</v>
      </c>
      <c r="H126" s="916">
        <v>2</v>
      </c>
      <c r="I126" s="914">
        <v>2.06</v>
      </c>
      <c r="J126" s="915">
        <v>4.5</v>
      </c>
      <c r="K126" s="917">
        <v>1.03</v>
      </c>
      <c r="L126" s="916">
        <v>2</v>
      </c>
      <c r="M126" s="916">
        <v>18</v>
      </c>
      <c r="N126" s="918">
        <v>6</v>
      </c>
      <c r="O126" s="916" t="s">
        <v>4818</v>
      </c>
      <c r="P126" s="929" t="s">
        <v>5052</v>
      </c>
      <c r="Q126" s="919">
        <f t="shared" si="3"/>
        <v>-2</v>
      </c>
      <c r="R126" s="974">
        <f t="shared" si="3"/>
        <v>-2.0699999999999998</v>
      </c>
      <c r="S126" s="919">
        <f t="shared" si="4"/>
        <v>-1</v>
      </c>
      <c r="T126" s="974">
        <f t="shared" si="5"/>
        <v>-1.04</v>
      </c>
      <c r="U126" s="981">
        <v>12</v>
      </c>
      <c r="V126" s="930">
        <v>9</v>
      </c>
      <c r="W126" s="930">
        <v>-3</v>
      </c>
      <c r="X126" s="979">
        <v>0.75</v>
      </c>
      <c r="Y126" s="977"/>
    </row>
    <row r="127" spans="1:25" ht="14.4" customHeight="1" x14ac:dyDescent="0.3">
      <c r="A127" s="948" t="s">
        <v>5053</v>
      </c>
      <c r="B127" s="945">
        <v>1</v>
      </c>
      <c r="C127" s="946">
        <v>1.73</v>
      </c>
      <c r="D127" s="927">
        <v>8</v>
      </c>
      <c r="E127" s="936"/>
      <c r="F127" s="937"/>
      <c r="G127" s="924"/>
      <c r="H127" s="941"/>
      <c r="I127" s="937"/>
      <c r="J127" s="924"/>
      <c r="K127" s="940">
        <v>1.73</v>
      </c>
      <c r="L127" s="941">
        <v>3</v>
      </c>
      <c r="M127" s="941">
        <v>30</v>
      </c>
      <c r="N127" s="942">
        <v>10</v>
      </c>
      <c r="O127" s="941" t="s">
        <v>4818</v>
      </c>
      <c r="P127" s="943" t="s">
        <v>5052</v>
      </c>
      <c r="Q127" s="944">
        <f t="shared" si="3"/>
        <v>-1</v>
      </c>
      <c r="R127" s="975">
        <f t="shared" si="3"/>
        <v>-1.73</v>
      </c>
      <c r="S127" s="944">
        <f t="shared" si="4"/>
        <v>0</v>
      </c>
      <c r="T127" s="975">
        <f t="shared" si="5"/>
        <v>0</v>
      </c>
      <c r="U127" s="982" t="s">
        <v>555</v>
      </c>
      <c r="V127" s="934" t="s">
        <v>555</v>
      </c>
      <c r="W127" s="934" t="s">
        <v>555</v>
      </c>
      <c r="X127" s="980" t="s">
        <v>555</v>
      </c>
      <c r="Y127" s="978"/>
    </row>
    <row r="128" spans="1:25" ht="14.4" customHeight="1" x14ac:dyDescent="0.3">
      <c r="A128" s="948" t="s">
        <v>5054</v>
      </c>
      <c r="B128" s="945">
        <v>1</v>
      </c>
      <c r="C128" s="946">
        <v>3.67</v>
      </c>
      <c r="D128" s="927">
        <v>12</v>
      </c>
      <c r="E128" s="936"/>
      <c r="F128" s="937"/>
      <c r="G128" s="924"/>
      <c r="H128" s="941"/>
      <c r="I128" s="937"/>
      <c r="J128" s="924"/>
      <c r="K128" s="940">
        <v>3.67</v>
      </c>
      <c r="L128" s="941">
        <v>6</v>
      </c>
      <c r="M128" s="941">
        <v>51</v>
      </c>
      <c r="N128" s="942">
        <v>17</v>
      </c>
      <c r="O128" s="941" t="s">
        <v>4818</v>
      </c>
      <c r="P128" s="943" t="s">
        <v>5052</v>
      </c>
      <c r="Q128" s="944">
        <f t="shared" si="3"/>
        <v>-1</v>
      </c>
      <c r="R128" s="975">
        <f t="shared" si="3"/>
        <v>-3.67</v>
      </c>
      <c r="S128" s="944">
        <f t="shared" si="4"/>
        <v>0</v>
      </c>
      <c r="T128" s="975">
        <f t="shared" si="5"/>
        <v>0</v>
      </c>
      <c r="U128" s="982" t="s">
        <v>555</v>
      </c>
      <c r="V128" s="934" t="s">
        <v>555</v>
      </c>
      <c r="W128" s="934" t="s">
        <v>555</v>
      </c>
      <c r="X128" s="980" t="s">
        <v>555</v>
      </c>
      <c r="Y128" s="978"/>
    </row>
    <row r="129" spans="1:25" ht="14.4" customHeight="1" x14ac:dyDescent="0.3">
      <c r="A129" s="947" t="s">
        <v>5055</v>
      </c>
      <c r="B129" s="930"/>
      <c r="C129" s="931"/>
      <c r="D129" s="932"/>
      <c r="E129" s="928"/>
      <c r="F129" s="914"/>
      <c r="G129" s="915"/>
      <c r="H129" s="920">
        <v>1</v>
      </c>
      <c r="I129" s="921">
        <v>0.54</v>
      </c>
      <c r="J129" s="922">
        <v>2</v>
      </c>
      <c r="K129" s="917">
        <v>0.54</v>
      </c>
      <c r="L129" s="916">
        <v>2</v>
      </c>
      <c r="M129" s="916">
        <v>15</v>
      </c>
      <c r="N129" s="918">
        <v>5</v>
      </c>
      <c r="O129" s="916" t="s">
        <v>4818</v>
      </c>
      <c r="P129" s="929" t="s">
        <v>5056</v>
      </c>
      <c r="Q129" s="919">
        <f t="shared" si="3"/>
        <v>1</v>
      </c>
      <c r="R129" s="974">
        <f t="shared" si="3"/>
        <v>0.54</v>
      </c>
      <c r="S129" s="919">
        <f t="shared" si="4"/>
        <v>1</v>
      </c>
      <c r="T129" s="974">
        <f t="shared" si="5"/>
        <v>0.54</v>
      </c>
      <c r="U129" s="981">
        <v>5</v>
      </c>
      <c r="V129" s="930">
        <v>2</v>
      </c>
      <c r="W129" s="930">
        <v>-3</v>
      </c>
      <c r="X129" s="979">
        <v>0.4</v>
      </c>
      <c r="Y129" s="977"/>
    </row>
    <row r="130" spans="1:25" ht="14.4" customHeight="1" x14ac:dyDescent="0.3">
      <c r="A130" s="947" t="s">
        <v>5057</v>
      </c>
      <c r="B130" s="911">
        <v>1</v>
      </c>
      <c r="C130" s="912">
        <v>2.31</v>
      </c>
      <c r="D130" s="913">
        <v>31</v>
      </c>
      <c r="E130" s="928"/>
      <c r="F130" s="914"/>
      <c r="G130" s="915"/>
      <c r="H130" s="916"/>
      <c r="I130" s="914"/>
      <c r="J130" s="915"/>
      <c r="K130" s="917">
        <v>1.81</v>
      </c>
      <c r="L130" s="916">
        <v>5</v>
      </c>
      <c r="M130" s="916">
        <v>45</v>
      </c>
      <c r="N130" s="918">
        <v>15</v>
      </c>
      <c r="O130" s="916" t="s">
        <v>4818</v>
      </c>
      <c r="P130" s="929" t="s">
        <v>5058</v>
      </c>
      <c r="Q130" s="919">
        <f t="shared" si="3"/>
        <v>-1</v>
      </c>
      <c r="R130" s="974">
        <f t="shared" si="3"/>
        <v>-2.31</v>
      </c>
      <c r="S130" s="919">
        <f t="shared" si="4"/>
        <v>0</v>
      </c>
      <c r="T130" s="974">
        <f t="shared" si="5"/>
        <v>0</v>
      </c>
      <c r="U130" s="981" t="s">
        <v>555</v>
      </c>
      <c r="V130" s="930" t="s">
        <v>555</v>
      </c>
      <c r="W130" s="930" t="s">
        <v>555</v>
      </c>
      <c r="X130" s="979" t="s">
        <v>555</v>
      </c>
      <c r="Y130" s="977"/>
    </row>
    <row r="131" spans="1:25" ht="14.4" customHeight="1" x14ac:dyDescent="0.3">
      <c r="A131" s="947" t="s">
        <v>5059</v>
      </c>
      <c r="B131" s="930"/>
      <c r="C131" s="931"/>
      <c r="D131" s="932"/>
      <c r="E131" s="920">
        <v>1</v>
      </c>
      <c r="F131" s="921">
        <v>2.02</v>
      </c>
      <c r="G131" s="922">
        <v>10</v>
      </c>
      <c r="H131" s="916"/>
      <c r="I131" s="914"/>
      <c r="J131" s="915"/>
      <c r="K131" s="917">
        <v>2.02</v>
      </c>
      <c r="L131" s="916">
        <v>4</v>
      </c>
      <c r="M131" s="916">
        <v>39</v>
      </c>
      <c r="N131" s="918">
        <v>13</v>
      </c>
      <c r="O131" s="916" t="s">
        <v>4818</v>
      </c>
      <c r="P131" s="929" t="s">
        <v>5060</v>
      </c>
      <c r="Q131" s="919">
        <f t="shared" si="3"/>
        <v>0</v>
      </c>
      <c r="R131" s="974">
        <f t="shared" si="3"/>
        <v>0</v>
      </c>
      <c r="S131" s="919">
        <f t="shared" si="4"/>
        <v>-1</v>
      </c>
      <c r="T131" s="974">
        <f t="shared" si="5"/>
        <v>-2.02</v>
      </c>
      <c r="U131" s="981" t="s">
        <v>555</v>
      </c>
      <c r="V131" s="930" t="s">
        <v>555</v>
      </c>
      <c r="W131" s="930" t="s">
        <v>555</v>
      </c>
      <c r="X131" s="979" t="s">
        <v>555</v>
      </c>
      <c r="Y131" s="977"/>
    </row>
    <row r="132" spans="1:25" ht="14.4" customHeight="1" x14ac:dyDescent="0.3">
      <c r="A132" s="947" t="s">
        <v>5061</v>
      </c>
      <c r="B132" s="911">
        <v>2</v>
      </c>
      <c r="C132" s="912">
        <v>1.31</v>
      </c>
      <c r="D132" s="913">
        <v>12</v>
      </c>
      <c r="E132" s="928"/>
      <c r="F132" s="914"/>
      <c r="G132" s="915"/>
      <c r="H132" s="916"/>
      <c r="I132" s="914"/>
      <c r="J132" s="915"/>
      <c r="K132" s="917">
        <v>0.54</v>
      </c>
      <c r="L132" s="916">
        <v>2</v>
      </c>
      <c r="M132" s="916">
        <v>21</v>
      </c>
      <c r="N132" s="918">
        <v>7</v>
      </c>
      <c r="O132" s="916" t="s">
        <v>4818</v>
      </c>
      <c r="P132" s="929" t="s">
        <v>5062</v>
      </c>
      <c r="Q132" s="919">
        <f t="shared" si="3"/>
        <v>-2</v>
      </c>
      <c r="R132" s="974">
        <f t="shared" si="3"/>
        <v>-1.31</v>
      </c>
      <c r="S132" s="919">
        <f t="shared" si="4"/>
        <v>0</v>
      </c>
      <c r="T132" s="974">
        <f t="shared" si="5"/>
        <v>0</v>
      </c>
      <c r="U132" s="981" t="s">
        <v>555</v>
      </c>
      <c r="V132" s="930" t="s">
        <v>555</v>
      </c>
      <c r="W132" s="930" t="s">
        <v>555</v>
      </c>
      <c r="X132" s="979" t="s">
        <v>555</v>
      </c>
      <c r="Y132" s="977"/>
    </row>
    <row r="133" spans="1:25" ht="14.4" customHeight="1" x14ac:dyDescent="0.3">
      <c r="A133" s="947" t="s">
        <v>5063</v>
      </c>
      <c r="B133" s="930"/>
      <c r="C133" s="931"/>
      <c r="D133" s="932"/>
      <c r="E133" s="920">
        <v>2</v>
      </c>
      <c r="F133" s="921">
        <v>2.4300000000000002</v>
      </c>
      <c r="G133" s="922">
        <v>3</v>
      </c>
      <c r="H133" s="916"/>
      <c r="I133" s="914"/>
      <c r="J133" s="915"/>
      <c r="K133" s="917">
        <v>1.6</v>
      </c>
      <c r="L133" s="916">
        <v>4</v>
      </c>
      <c r="M133" s="916">
        <v>39</v>
      </c>
      <c r="N133" s="918">
        <v>13</v>
      </c>
      <c r="O133" s="916" t="s">
        <v>4818</v>
      </c>
      <c r="P133" s="929" t="s">
        <v>5064</v>
      </c>
      <c r="Q133" s="919">
        <f t="shared" si="3"/>
        <v>0</v>
      </c>
      <c r="R133" s="974">
        <f t="shared" si="3"/>
        <v>0</v>
      </c>
      <c r="S133" s="919">
        <f t="shared" si="4"/>
        <v>-2</v>
      </c>
      <c r="T133" s="974">
        <f t="shared" si="5"/>
        <v>-2.4300000000000002</v>
      </c>
      <c r="U133" s="981" t="s">
        <v>555</v>
      </c>
      <c r="V133" s="930" t="s">
        <v>555</v>
      </c>
      <c r="W133" s="930" t="s">
        <v>555</v>
      </c>
      <c r="X133" s="979" t="s">
        <v>555</v>
      </c>
      <c r="Y133" s="977"/>
    </row>
    <row r="134" spans="1:25" ht="14.4" customHeight="1" x14ac:dyDescent="0.3">
      <c r="A134" s="948" t="s">
        <v>5065</v>
      </c>
      <c r="B134" s="934">
        <v>2</v>
      </c>
      <c r="C134" s="935">
        <v>3.98</v>
      </c>
      <c r="D134" s="933">
        <v>9.5</v>
      </c>
      <c r="E134" s="938"/>
      <c r="F134" s="939"/>
      <c r="G134" s="925"/>
      <c r="H134" s="941"/>
      <c r="I134" s="937"/>
      <c r="J134" s="924"/>
      <c r="K134" s="940">
        <v>1.99</v>
      </c>
      <c r="L134" s="941">
        <v>6</v>
      </c>
      <c r="M134" s="941">
        <v>51</v>
      </c>
      <c r="N134" s="942">
        <v>17</v>
      </c>
      <c r="O134" s="941" t="s">
        <v>4818</v>
      </c>
      <c r="P134" s="943" t="s">
        <v>5066</v>
      </c>
      <c r="Q134" s="944">
        <f t="shared" ref="Q134:R151" si="6">H134-B134</f>
        <v>-2</v>
      </c>
      <c r="R134" s="975">
        <f t="shared" si="6"/>
        <v>-3.98</v>
      </c>
      <c r="S134" s="944">
        <f t="shared" ref="S134:S151" si="7">H134-E134</f>
        <v>0</v>
      </c>
      <c r="T134" s="975">
        <f t="shared" ref="T134:T151" si="8">I134-F134</f>
        <v>0</v>
      </c>
      <c r="U134" s="982" t="s">
        <v>555</v>
      </c>
      <c r="V134" s="934" t="s">
        <v>555</v>
      </c>
      <c r="W134" s="934" t="s">
        <v>555</v>
      </c>
      <c r="X134" s="980" t="s">
        <v>555</v>
      </c>
      <c r="Y134" s="978"/>
    </row>
    <row r="135" spans="1:25" ht="14.4" customHeight="1" x14ac:dyDescent="0.3">
      <c r="A135" s="948" t="s">
        <v>5067</v>
      </c>
      <c r="B135" s="934"/>
      <c r="C135" s="935"/>
      <c r="D135" s="933"/>
      <c r="E135" s="938">
        <v>1</v>
      </c>
      <c r="F135" s="939">
        <v>5.27</v>
      </c>
      <c r="G135" s="925">
        <v>24</v>
      </c>
      <c r="H135" s="941"/>
      <c r="I135" s="937"/>
      <c r="J135" s="924"/>
      <c r="K135" s="940">
        <v>5.27</v>
      </c>
      <c r="L135" s="941">
        <v>8</v>
      </c>
      <c r="M135" s="941">
        <v>72</v>
      </c>
      <c r="N135" s="942">
        <v>24</v>
      </c>
      <c r="O135" s="941" t="s">
        <v>4818</v>
      </c>
      <c r="P135" s="943" t="s">
        <v>5068</v>
      </c>
      <c r="Q135" s="944">
        <f t="shared" si="6"/>
        <v>0</v>
      </c>
      <c r="R135" s="975">
        <f t="shared" si="6"/>
        <v>0</v>
      </c>
      <c r="S135" s="944">
        <f t="shared" si="7"/>
        <v>-1</v>
      </c>
      <c r="T135" s="975">
        <f t="shared" si="8"/>
        <v>-5.27</v>
      </c>
      <c r="U135" s="982" t="s">
        <v>555</v>
      </c>
      <c r="V135" s="934" t="s">
        <v>555</v>
      </c>
      <c r="W135" s="934" t="s">
        <v>555</v>
      </c>
      <c r="X135" s="980" t="s">
        <v>555</v>
      </c>
      <c r="Y135" s="978"/>
    </row>
    <row r="136" spans="1:25" ht="14.4" customHeight="1" x14ac:dyDescent="0.3">
      <c r="A136" s="947" t="s">
        <v>5069</v>
      </c>
      <c r="B136" s="930"/>
      <c r="C136" s="931"/>
      <c r="D136" s="932"/>
      <c r="E136" s="920">
        <v>1</v>
      </c>
      <c r="F136" s="921">
        <v>1.28</v>
      </c>
      <c r="G136" s="922">
        <v>3</v>
      </c>
      <c r="H136" s="916"/>
      <c r="I136" s="914"/>
      <c r="J136" s="915"/>
      <c r="K136" s="917">
        <v>1.28</v>
      </c>
      <c r="L136" s="916">
        <v>3</v>
      </c>
      <c r="M136" s="916">
        <v>24</v>
      </c>
      <c r="N136" s="918">
        <v>8</v>
      </c>
      <c r="O136" s="916" t="s">
        <v>4818</v>
      </c>
      <c r="P136" s="929" t="s">
        <v>5070</v>
      </c>
      <c r="Q136" s="919">
        <f t="shared" si="6"/>
        <v>0</v>
      </c>
      <c r="R136" s="974">
        <f t="shared" si="6"/>
        <v>0</v>
      </c>
      <c r="S136" s="919">
        <f t="shared" si="7"/>
        <v>-1</v>
      </c>
      <c r="T136" s="974">
        <f t="shared" si="8"/>
        <v>-1.28</v>
      </c>
      <c r="U136" s="981" t="s">
        <v>555</v>
      </c>
      <c r="V136" s="930" t="s">
        <v>555</v>
      </c>
      <c r="W136" s="930" t="s">
        <v>555</v>
      </c>
      <c r="X136" s="979" t="s">
        <v>555</v>
      </c>
      <c r="Y136" s="977"/>
    </row>
    <row r="137" spans="1:25" ht="14.4" customHeight="1" x14ac:dyDescent="0.3">
      <c r="A137" s="948" t="s">
        <v>5071</v>
      </c>
      <c r="B137" s="934"/>
      <c r="C137" s="935"/>
      <c r="D137" s="933"/>
      <c r="E137" s="938">
        <v>1</v>
      </c>
      <c r="F137" s="939">
        <v>2.36</v>
      </c>
      <c r="G137" s="925">
        <v>4</v>
      </c>
      <c r="H137" s="941"/>
      <c r="I137" s="937"/>
      <c r="J137" s="924"/>
      <c r="K137" s="940">
        <v>2.36</v>
      </c>
      <c r="L137" s="941">
        <v>4</v>
      </c>
      <c r="M137" s="941">
        <v>39</v>
      </c>
      <c r="N137" s="942">
        <v>13</v>
      </c>
      <c r="O137" s="941" t="s">
        <v>4818</v>
      </c>
      <c r="P137" s="943" t="s">
        <v>5072</v>
      </c>
      <c r="Q137" s="944">
        <f t="shared" si="6"/>
        <v>0</v>
      </c>
      <c r="R137" s="975">
        <f t="shared" si="6"/>
        <v>0</v>
      </c>
      <c r="S137" s="944">
        <f t="shared" si="7"/>
        <v>-1</v>
      </c>
      <c r="T137" s="975">
        <f t="shared" si="8"/>
        <v>-2.36</v>
      </c>
      <c r="U137" s="982" t="s">
        <v>555</v>
      </c>
      <c r="V137" s="934" t="s">
        <v>555</v>
      </c>
      <c r="W137" s="934" t="s">
        <v>555</v>
      </c>
      <c r="X137" s="980" t="s">
        <v>555</v>
      </c>
      <c r="Y137" s="978"/>
    </row>
    <row r="138" spans="1:25" ht="14.4" customHeight="1" x14ac:dyDescent="0.3">
      <c r="A138" s="947" t="s">
        <v>5073</v>
      </c>
      <c r="B138" s="911">
        <v>1</v>
      </c>
      <c r="C138" s="912">
        <v>0.64</v>
      </c>
      <c r="D138" s="913">
        <v>11</v>
      </c>
      <c r="E138" s="928"/>
      <c r="F138" s="914"/>
      <c r="G138" s="915"/>
      <c r="H138" s="916"/>
      <c r="I138" s="914"/>
      <c r="J138" s="915"/>
      <c r="K138" s="917">
        <v>0.64</v>
      </c>
      <c r="L138" s="916">
        <v>2</v>
      </c>
      <c r="M138" s="916">
        <v>21</v>
      </c>
      <c r="N138" s="918">
        <v>7</v>
      </c>
      <c r="O138" s="916" t="s">
        <v>4818</v>
      </c>
      <c r="P138" s="929" t="s">
        <v>5074</v>
      </c>
      <c r="Q138" s="919">
        <f t="shared" si="6"/>
        <v>-1</v>
      </c>
      <c r="R138" s="974">
        <f t="shared" si="6"/>
        <v>-0.64</v>
      </c>
      <c r="S138" s="919">
        <f t="shared" si="7"/>
        <v>0</v>
      </c>
      <c r="T138" s="974">
        <f t="shared" si="8"/>
        <v>0</v>
      </c>
      <c r="U138" s="981" t="s">
        <v>555</v>
      </c>
      <c r="V138" s="930" t="s">
        <v>555</v>
      </c>
      <c r="W138" s="930" t="s">
        <v>555</v>
      </c>
      <c r="X138" s="979" t="s">
        <v>555</v>
      </c>
      <c r="Y138" s="977"/>
    </row>
    <row r="139" spans="1:25" ht="14.4" customHeight="1" x14ac:dyDescent="0.3">
      <c r="A139" s="948" t="s">
        <v>5075</v>
      </c>
      <c r="B139" s="945">
        <v>1</v>
      </c>
      <c r="C139" s="946">
        <v>1.21</v>
      </c>
      <c r="D139" s="927">
        <v>3</v>
      </c>
      <c r="E139" s="936">
        <v>1</v>
      </c>
      <c r="F139" s="937">
        <v>1.49</v>
      </c>
      <c r="G139" s="924">
        <v>3</v>
      </c>
      <c r="H139" s="941">
        <v>1</v>
      </c>
      <c r="I139" s="937">
        <v>1.21</v>
      </c>
      <c r="J139" s="924">
        <v>4</v>
      </c>
      <c r="K139" s="940">
        <v>1.21</v>
      </c>
      <c r="L139" s="941">
        <v>3</v>
      </c>
      <c r="M139" s="941">
        <v>30</v>
      </c>
      <c r="N139" s="942">
        <v>10</v>
      </c>
      <c r="O139" s="941" t="s">
        <v>4818</v>
      </c>
      <c r="P139" s="943" t="s">
        <v>5076</v>
      </c>
      <c r="Q139" s="944">
        <f t="shared" si="6"/>
        <v>0</v>
      </c>
      <c r="R139" s="975">
        <f t="shared" si="6"/>
        <v>0</v>
      </c>
      <c r="S139" s="944">
        <f t="shared" si="7"/>
        <v>0</v>
      </c>
      <c r="T139" s="975">
        <f t="shared" si="8"/>
        <v>-0.28000000000000003</v>
      </c>
      <c r="U139" s="982">
        <v>10</v>
      </c>
      <c r="V139" s="934">
        <v>4</v>
      </c>
      <c r="W139" s="934">
        <v>-6</v>
      </c>
      <c r="X139" s="980">
        <v>0.4</v>
      </c>
      <c r="Y139" s="978"/>
    </row>
    <row r="140" spans="1:25" ht="14.4" customHeight="1" x14ac:dyDescent="0.3">
      <c r="A140" s="947" t="s">
        <v>5077</v>
      </c>
      <c r="B140" s="930"/>
      <c r="C140" s="931"/>
      <c r="D140" s="932"/>
      <c r="E140" s="920">
        <v>1</v>
      </c>
      <c r="F140" s="921">
        <v>0.33</v>
      </c>
      <c r="G140" s="922">
        <v>10</v>
      </c>
      <c r="H140" s="916"/>
      <c r="I140" s="914"/>
      <c r="J140" s="915"/>
      <c r="K140" s="917">
        <v>0.28000000000000003</v>
      </c>
      <c r="L140" s="916">
        <v>1</v>
      </c>
      <c r="M140" s="916">
        <v>9</v>
      </c>
      <c r="N140" s="918">
        <v>3</v>
      </c>
      <c r="O140" s="916" t="s">
        <v>4818</v>
      </c>
      <c r="P140" s="929" t="s">
        <v>5078</v>
      </c>
      <c r="Q140" s="919">
        <f t="shared" si="6"/>
        <v>0</v>
      </c>
      <c r="R140" s="974">
        <f t="shared" si="6"/>
        <v>0</v>
      </c>
      <c r="S140" s="919">
        <f t="shared" si="7"/>
        <v>-1</v>
      </c>
      <c r="T140" s="974">
        <f t="shared" si="8"/>
        <v>-0.33</v>
      </c>
      <c r="U140" s="981" t="s">
        <v>555</v>
      </c>
      <c r="V140" s="930" t="s">
        <v>555</v>
      </c>
      <c r="W140" s="930" t="s">
        <v>555</v>
      </c>
      <c r="X140" s="979" t="s">
        <v>555</v>
      </c>
      <c r="Y140" s="977"/>
    </row>
    <row r="141" spans="1:25" ht="14.4" customHeight="1" x14ac:dyDescent="0.3">
      <c r="A141" s="947" t="s">
        <v>5079</v>
      </c>
      <c r="B141" s="930">
        <v>6</v>
      </c>
      <c r="C141" s="931">
        <v>4.62</v>
      </c>
      <c r="D141" s="932">
        <v>12.5</v>
      </c>
      <c r="E141" s="920">
        <v>5</v>
      </c>
      <c r="F141" s="921">
        <v>3.31</v>
      </c>
      <c r="G141" s="922">
        <v>9</v>
      </c>
      <c r="H141" s="916">
        <v>4</v>
      </c>
      <c r="I141" s="914">
        <v>3.6</v>
      </c>
      <c r="J141" s="923">
        <v>10</v>
      </c>
      <c r="K141" s="917">
        <v>0.64</v>
      </c>
      <c r="L141" s="916">
        <v>1</v>
      </c>
      <c r="M141" s="916">
        <v>12</v>
      </c>
      <c r="N141" s="918">
        <v>4</v>
      </c>
      <c r="O141" s="916" t="s">
        <v>4818</v>
      </c>
      <c r="P141" s="929" t="s">
        <v>5080</v>
      </c>
      <c r="Q141" s="919">
        <f t="shared" si="6"/>
        <v>-2</v>
      </c>
      <c r="R141" s="974">
        <f t="shared" si="6"/>
        <v>-1.02</v>
      </c>
      <c r="S141" s="919">
        <f t="shared" si="7"/>
        <v>-1</v>
      </c>
      <c r="T141" s="974">
        <f t="shared" si="8"/>
        <v>0.29000000000000004</v>
      </c>
      <c r="U141" s="981">
        <v>16</v>
      </c>
      <c r="V141" s="930">
        <v>40</v>
      </c>
      <c r="W141" s="930">
        <v>24</v>
      </c>
      <c r="X141" s="979">
        <v>2.5</v>
      </c>
      <c r="Y141" s="977">
        <v>26</v>
      </c>
    </row>
    <row r="142" spans="1:25" ht="14.4" customHeight="1" x14ac:dyDescent="0.3">
      <c r="A142" s="948" t="s">
        <v>5081</v>
      </c>
      <c r="B142" s="934"/>
      <c r="C142" s="935"/>
      <c r="D142" s="933"/>
      <c r="E142" s="938">
        <v>5</v>
      </c>
      <c r="F142" s="939">
        <v>4.3899999999999997</v>
      </c>
      <c r="G142" s="925">
        <v>10.199999999999999</v>
      </c>
      <c r="H142" s="941">
        <v>1</v>
      </c>
      <c r="I142" s="937">
        <v>0.88</v>
      </c>
      <c r="J142" s="926">
        <v>7</v>
      </c>
      <c r="K142" s="940">
        <v>0.88</v>
      </c>
      <c r="L142" s="941">
        <v>2</v>
      </c>
      <c r="M142" s="941">
        <v>18</v>
      </c>
      <c r="N142" s="942">
        <v>6</v>
      </c>
      <c r="O142" s="941" t="s">
        <v>4818</v>
      </c>
      <c r="P142" s="943" t="s">
        <v>5080</v>
      </c>
      <c r="Q142" s="944">
        <f t="shared" si="6"/>
        <v>1</v>
      </c>
      <c r="R142" s="975">
        <f t="shared" si="6"/>
        <v>0.88</v>
      </c>
      <c r="S142" s="944">
        <f t="shared" si="7"/>
        <v>-4</v>
      </c>
      <c r="T142" s="975">
        <f t="shared" si="8"/>
        <v>-3.51</v>
      </c>
      <c r="U142" s="982">
        <v>6</v>
      </c>
      <c r="V142" s="934">
        <v>7</v>
      </c>
      <c r="W142" s="934">
        <v>1</v>
      </c>
      <c r="X142" s="980">
        <v>1.1666666666666667</v>
      </c>
      <c r="Y142" s="978">
        <v>1</v>
      </c>
    </row>
    <row r="143" spans="1:25" ht="14.4" customHeight="1" x14ac:dyDescent="0.3">
      <c r="A143" s="948" t="s">
        <v>5082</v>
      </c>
      <c r="B143" s="934"/>
      <c r="C143" s="935"/>
      <c r="D143" s="933"/>
      <c r="E143" s="938"/>
      <c r="F143" s="939"/>
      <c r="G143" s="925"/>
      <c r="H143" s="941">
        <v>2</v>
      </c>
      <c r="I143" s="937">
        <v>3.35</v>
      </c>
      <c r="J143" s="924">
        <v>12.5</v>
      </c>
      <c r="K143" s="940">
        <v>2.17</v>
      </c>
      <c r="L143" s="941">
        <v>4</v>
      </c>
      <c r="M143" s="941">
        <v>39</v>
      </c>
      <c r="N143" s="942">
        <v>13</v>
      </c>
      <c r="O143" s="941" t="s">
        <v>4818</v>
      </c>
      <c r="P143" s="943" t="s">
        <v>5080</v>
      </c>
      <c r="Q143" s="944">
        <f t="shared" si="6"/>
        <v>2</v>
      </c>
      <c r="R143" s="975">
        <f t="shared" si="6"/>
        <v>3.35</v>
      </c>
      <c r="S143" s="944">
        <f t="shared" si="7"/>
        <v>2</v>
      </c>
      <c r="T143" s="975">
        <f t="shared" si="8"/>
        <v>3.35</v>
      </c>
      <c r="U143" s="982">
        <v>26</v>
      </c>
      <c r="V143" s="934">
        <v>25</v>
      </c>
      <c r="W143" s="934">
        <v>-1</v>
      </c>
      <c r="X143" s="980">
        <v>0.96153846153846156</v>
      </c>
      <c r="Y143" s="978">
        <v>10</v>
      </c>
    </row>
    <row r="144" spans="1:25" ht="14.4" customHeight="1" x14ac:dyDescent="0.3">
      <c r="A144" s="947" t="s">
        <v>5083</v>
      </c>
      <c r="B144" s="930"/>
      <c r="C144" s="931"/>
      <c r="D144" s="932"/>
      <c r="E144" s="928"/>
      <c r="F144" s="914"/>
      <c r="G144" s="915"/>
      <c r="H144" s="920">
        <v>1</v>
      </c>
      <c r="I144" s="921">
        <v>0.26</v>
      </c>
      <c r="J144" s="922">
        <v>2</v>
      </c>
      <c r="K144" s="917">
        <v>0.26</v>
      </c>
      <c r="L144" s="916">
        <v>1</v>
      </c>
      <c r="M144" s="916">
        <v>9</v>
      </c>
      <c r="N144" s="918">
        <v>3</v>
      </c>
      <c r="O144" s="916" t="s">
        <v>4818</v>
      </c>
      <c r="P144" s="929" t="s">
        <v>5084</v>
      </c>
      <c r="Q144" s="919">
        <f t="shared" si="6"/>
        <v>1</v>
      </c>
      <c r="R144" s="974">
        <f t="shared" si="6"/>
        <v>0.26</v>
      </c>
      <c r="S144" s="919">
        <f t="shared" si="7"/>
        <v>1</v>
      </c>
      <c r="T144" s="974">
        <f t="shared" si="8"/>
        <v>0.26</v>
      </c>
      <c r="U144" s="981">
        <v>3</v>
      </c>
      <c r="V144" s="930">
        <v>2</v>
      </c>
      <c r="W144" s="930">
        <v>-1</v>
      </c>
      <c r="X144" s="979">
        <v>0.66666666666666663</v>
      </c>
      <c r="Y144" s="977"/>
    </row>
    <row r="145" spans="1:25" ht="14.4" customHeight="1" x14ac:dyDescent="0.3">
      <c r="A145" s="947" t="s">
        <v>5085</v>
      </c>
      <c r="B145" s="930"/>
      <c r="C145" s="931"/>
      <c r="D145" s="932"/>
      <c r="E145" s="928"/>
      <c r="F145" s="914"/>
      <c r="G145" s="915"/>
      <c r="H145" s="920">
        <v>1</v>
      </c>
      <c r="I145" s="921">
        <v>3.34</v>
      </c>
      <c r="J145" s="923">
        <v>40</v>
      </c>
      <c r="K145" s="917">
        <v>1.62</v>
      </c>
      <c r="L145" s="916">
        <v>4</v>
      </c>
      <c r="M145" s="916">
        <v>36</v>
      </c>
      <c r="N145" s="918">
        <v>12</v>
      </c>
      <c r="O145" s="916" t="s">
        <v>4818</v>
      </c>
      <c r="P145" s="929" t="s">
        <v>5086</v>
      </c>
      <c r="Q145" s="919">
        <f t="shared" si="6"/>
        <v>1</v>
      </c>
      <c r="R145" s="974">
        <f t="shared" si="6"/>
        <v>3.34</v>
      </c>
      <c r="S145" s="919">
        <f t="shared" si="7"/>
        <v>1</v>
      </c>
      <c r="T145" s="974">
        <f t="shared" si="8"/>
        <v>3.34</v>
      </c>
      <c r="U145" s="981">
        <v>12</v>
      </c>
      <c r="V145" s="930">
        <v>40</v>
      </c>
      <c r="W145" s="930">
        <v>28</v>
      </c>
      <c r="X145" s="979">
        <v>3.3333333333333335</v>
      </c>
      <c r="Y145" s="977">
        <v>28</v>
      </c>
    </row>
    <row r="146" spans="1:25" ht="14.4" customHeight="1" x14ac:dyDescent="0.3">
      <c r="A146" s="947" t="s">
        <v>5087</v>
      </c>
      <c r="B146" s="911">
        <v>1</v>
      </c>
      <c r="C146" s="912">
        <v>1.32</v>
      </c>
      <c r="D146" s="913">
        <v>10</v>
      </c>
      <c r="E146" s="928"/>
      <c r="F146" s="914"/>
      <c r="G146" s="915"/>
      <c r="H146" s="916"/>
      <c r="I146" s="914"/>
      <c r="J146" s="915"/>
      <c r="K146" s="917">
        <v>1.32</v>
      </c>
      <c r="L146" s="916">
        <v>4</v>
      </c>
      <c r="M146" s="916">
        <v>33</v>
      </c>
      <c r="N146" s="918">
        <v>11</v>
      </c>
      <c r="O146" s="916" t="s">
        <v>4818</v>
      </c>
      <c r="P146" s="929" t="s">
        <v>5088</v>
      </c>
      <c r="Q146" s="919">
        <f t="shared" si="6"/>
        <v>-1</v>
      </c>
      <c r="R146" s="974">
        <f t="shared" si="6"/>
        <v>-1.32</v>
      </c>
      <c r="S146" s="919">
        <f t="shared" si="7"/>
        <v>0</v>
      </c>
      <c r="T146" s="974">
        <f t="shared" si="8"/>
        <v>0</v>
      </c>
      <c r="U146" s="981" t="s">
        <v>555</v>
      </c>
      <c r="V146" s="930" t="s">
        <v>555</v>
      </c>
      <c r="W146" s="930" t="s">
        <v>555</v>
      </c>
      <c r="X146" s="979" t="s">
        <v>555</v>
      </c>
      <c r="Y146" s="977"/>
    </row>
    <row r="147" spans="1:25" ht="14.4" customHeight="1" x14ac:dyDescent="0.3">
      <c r="A147" s="947" t="s">
        <v>5089</v>
      </c>
      <c r="B147" s="930">
        <v>2</v>
      </c>
      <c r="C147" s="931">
        <v>2.0099999999999998</v>
      </c>
      <c r="D147" s="932">
        <v>3</v>
      </c>
      <c r="E147" s="928">
        <v>3</v>
      </c>
      <c r="F147" s="914">
        <v>3.01</v>
      </c>
      <c r="G147" s="915">
        <v>8.3000000000000007</v>
      </c>
      <c r="H147" s="920">
        <v>4</v>
      </c>
      <c r="I147" s="921">
        <v>4.1900000000000004</v>
      </c>
      <c r="J147" s="923">
        <v>7.8</v>
      </c>
      <c r="K147" s="917">
        <v>1</v>
      </c>
      <c r="L147" s="916">
        <v>2</v>
      </c>
      <c r="M147" s="916">
        <v>18</v>
      </c>
      <c r="N147" s="918">
        <v>6</v>
      </c>
      <c r="O147" s="916" t="s">
        <v>4818</v>
      </c>
      <c r="P147" s="929" t="s">
        <v>5090</v>
      </c>
      <c r="Q147" s="919">
        <f t="shared" si="6"/>
        <v>2</v>
      </c>
      <c r="R147" s="974">
        <f t="shared" si="6"/>
        <v>2.1800000000000006</v>
      </c>
      <c r="S147" s="919">
        <f t="shared" si="7"/>
        <v>1</v>
      </c>
      <c r="T147" s="974">
        <f t="shared" si="8"/>
        <v>1.1800000000000006</v>
      </c>
      <c r="U147" s="981">
        <v>24</v>
      </c>
      <c r="V147" s="930">
        <v>31.2</v>
      </c>
      <c r="W147" s="930">
        <v>7.1999999999999993</v>
      </c>
      <c r="X147" s="979">
        <v>1.3</v>
      </c>
      <c r="Y147" s="977">
        <v>14</v>
      </c>
    </row>
    <row r="148" spans="1:25" ht="14.4" customHeight="1" x14ac:dyDescent="0.3">
      <c r="A148" s="948" t="s">
        <v>5091</v>
      </c>
      <c r="B148" s="934">
        <v>1</v>
      </c>
      <c r="C148" s="935">
        <v>1.27</v>
      </c>
      <c r="D148" s="933">
        <v>2</v>
      </c>
      <c r="E148" s="936"/>
      <c r="F148" s="937"/>
      <c r="G148" s="924"/>
      <c r="H148" s="938"/>
      <c r="I148" s="939"/>
      <c r="J148" s="925"/>
      <c r="K148" s="940">
        <v>2.2599999999999998</v>
      </c>
      <c r="L148" s="941">
        <v>4</v>
      </c>
      <c r="M148" s="941">
        <v>39</v>
      </c>
      <c r="N148" s="942">
        <v>13</v>
      </c>
      <c r="O148" s="941" t="s">
        <v>4818</v>
      </c>
      <c r="P148" s="943" t="s">
        <v>5092</v>
      </c>
      <c r="Q148" s="944">
        <f t="shared" si="6"/>
        <v>-1</v>
      </c>
      <c r="R148" s="975">
        <f t="shared" si="6"/>
        <v>-1.27</v>
      </c>
      <c r="S148" s="944">
        <f t="shared" si="7"/>
        <v>0</v>
      </c>
      <c r="T148" s="975">
        <f t="shared" si="8"/>
        <v>0</v>
      </c>
      <c r="U148" s="982" t="s">
        <v>555</v>
      </c>
      <c r="V148" s="934" t="s">
        <v>555</v>
      </c>
      <c r="W148" s="934" t="s">
        <v>555</v>
      </c>
      <c r="X148" s="980" t="s">
        <v>555</v>
      </c>
      <c r="Y148" s="978"/>
    </row>
    <row r="149" spans="1:25" ht="14.4" customHeight="1" x14ac:dyDescent="0.3">
      <c r="A149" s="948" t="s">
        <v>5093</v>
      </c>
      <c r="B149" s="934">
        <v>1</v>
      </c>
      <c r="C149" s="935">
        <v>4.97</v>
      </c>
      <c r="D149" s="933">
        <v>58</v>
      </c>
      <c r="E149" s="936"/>
      <c r="F149" s="937"/>
      <c r="G149" s="924"/>
      <c r="H149" s="938"/>
      <c r="I149" s="939"/>
      <c r="J149" s="925"/>
      <c r="K149" s="940">
        <v>4.42</v>
      </c>
      <c r="L149" s="941">
        <v>6</v>
      </c>
      <c r="M149" s="941">
        <v>57</v>
      </c>
      <c r="N149" s="942">
        <v>19</v>
      </c>
      <c r="O149" s="941" t="s">
        <v>4818</v>
      </c>
      <c r="P149" s="943" t="s">
        <v>5094</v>
      </c>
      <c r="Q149" s="944">
        <f t="shared" si="6"/>
        <v>-1</v>
      </c>
      <c r="R149" s="975">
        <f t="shared" si="6"/>
        <v>-4.97</v>
      </c>
      <c r="S149" s="944">
        <f t="shared" si="7"/>
        <v>0</v>
      </c>
      <c r="T149" s="975">
        <f t="shared" si="8"/>
        <v>0</v>
      </c>
      <c r="U149" s="982" t="s">
        <v>555</v>
      </c>
      <c r="V149" s="934" t="s">
        <v>555</v>
      </c>
      <c r="W149" s="934" t="s">
        <v>555</v>
      </c>
      <c r="X149" s="980" t="s">
        <v>555</v>
      </c>
      <c r="Y149" s="978"/>
    </row>
    <row r="150" spans="1:25" ht="14.4" customHeight="1" x14ac:dyDescent="0.3">
      <c r="A150" s="947" t="s">
        <v>5095</v>
      </c>
      <c r="B150" s="911">
        <v>4</v>
      </c>
      <c r="C150" s="912">
        <v>2.72</v>
      </c>
      <c r="D150" s="913">
        <v>2.5</v>
      </c>
      <c r="E150" s="928">
        <v>4</v>
      </c>
      <c r="F150" s="914">
        <v>2.72</v>
      </c>
      <c r="G150" s="915">
        <v>4</v>
      </c>
      <c r="H150" s="916">
        <v>3</v>
      </c>
      <c r="I150" s="914">
        <v>2.11</v>
      </c>
      <c r="J150" s="915">
        <v>3</v>
      </c>
      <c r="K150" s="917">
        <v>0.68</v>
      </c>
      <c r="L150" s="916">
        <v>2</v>
      </c>
      <c r="M150" s="916">
        <v>15</v>
      </c>
      <c r="N150" s="918">
        <v>5</v>
      </c>
      <c r="O150" s="916" t="s">
        <v>4818</v>
      </c>
      <c r="P150" s="929" t="s">
        <v>5096</v>
      </c>
      <c r="Q150" s="919">
        <f t="shared" si="6"/>
        <v>-1</v>
      </c>
      <c r="R150" s="974">
        <f t="shared" si="6"/>
        <v>-0.61000000000000032</v>
      </c>
      <c r="S150" s="919">
        <f t="shared" si="7"/>
        <v>-1</v>
      </c>
      <c r="T150" s="974">
        <f t="shared" si="8"/>
        <v>-0.61000000000000032</v>
      </c>
      <c r="U150" s="981">
        <v>15</v>
      </c>
      <c r="V150" s="930">
        <v>9</v>
      </c>
      <c r="W150" s="930">
        <v>-6</v>
      </c>
      <c r="X150" s="979">
        <v>0.6</v>
      </c>
      <c r="Y150" s="977"/>
    </row>
    <row r="151" spans="1:25" ht="14.4" customHeight="1" thickBot="1" x14ac:dyDescent="0.35">
      <c r="A151" s="961" t="s">
        <v>5097</v>
      </c>
      <c r="B151" s="962">
        <v>2</v>
      </c>
      <c r="C151" s="963">
        <v>4.88</v>
      </c>
      <c r="D151" s="964">
        <v>12</v>
      </c>
      <c r="E151" s="965">
        <v>1</v>
      </c>
      <c r="F151" s="966">
        <v>2.44</v>
      </c>
      <c r="G151" s="967">
        <v>6</v>
      </c>
      <c r="H151" s="968"/>
      <c r="I151" s="966"/>
      <c r="J151" s="967"/>
      <c r="K151" s="969">
        <v>2.44</v>
      </c>
      <c r="L151" s="968">
        <v>5</v>
      </c>
      <c r="M151" s="968">
        <v>45</v>
      </c>
      <c r="N151" s="970">
        <v>15</v>
      </c>
      <c r="O151" s="968" t="s">
        <v>4818</v>
      </c>
      <c r="P151" s="971" t="s">
        <v>5098</v>
      </c>
      <c r="Q151" s="972">
        <f t="shared" si="6"/>
        <v>-2</v>
      </c>
      <c r="R151" s="976">
        <f t="shared" si="6"/>
        <v>-4.88</v>
      </c>
      <c r="S151" s="972">
        <f t="shared" si="7"/>
        <v>-1</v>
      </c>
      <c r="T151" s="976">
        <f t="shared" si="8"/>
        <v>-2.44</v>
      </c>
      <c r="U151" s="987" t="s">
        <v>555</v>
      </c>
      <c r="V151" s="988" t="s">
        <v>555</v>
      </c>
      <c r="W151" s="988" t="s">
        <v>555</v>
      </c>
      <c r="X151" s="989" t="s">
        <v>555</v>
      </c>
      <c r="Y151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2:Q1048576">
    <cfRule type="cellIs" dxfId="14" priority="11" stopIfTrue="1" operator="lessThan">
      <formula>0</formula>
    </cfRule>
  </conditionalFormatting>
  <conditionalFormatting sqref="W152:W1048576">
    <cfRule type="cellIs" dxfId="13" priority="10" stopIfTrue="1" operator="greaterThan">
      <formula>0</formula>
    </cfRule>
  </conditionalFormatting>
  <conditionalFormatting sqref="X152:X1048576">
    <cfRule type="cellIs" dxfId="12" priority="9" stopIfTrue="1" operator="greaterThan">
      <formula>1</formula>
    </cfRule>
  </conditionalFormatting>
  <conditionalFormatting sqref="X152:X1048576">
    <cfRule type="cellIs" dxfId="11" priority="6" stopIfTrue="1" operator="greaterThan">
      <formula>1</formula>
    </cfRule>
  </conditionalFormatting>
  <conditionalFormatting sqref="W152:W1048576">
    <cfRule type="cellIs" dxfId="10" priority="7" stopIfTrue="1" operator="greaterThan">
      <formula>0</formula>
    </cfRule>
  </conditionalFormatting>
  <conditionalFormatting sqref="Q15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1">
    <cfRule type="cellIs" dxfId="7" priority="4" stopIfTrue="1" operator="lessThan">
      <formula>0</formula>
    </cfRule>
  </conditionalFormatting>
  <conditionalFormatting sqref="X5:X151">
    <cfRule type="cellIs" dxfId="6" priority="2" stopIfTrue="1" operator="greaterThan">
      <formula>1</formula>
    </cfRule>
  </conditionalFormatting>
  <conditionalFormatting sqref="W5:W151">
    <cfRule type="cellIs" dxfId="5" priority="3" stopIfTrue="1" operator="greaterThan">
      <formula>0</formula>
    </cfRule>
  </conditionalFormatting>
  <conditionalFormatting sqref="S5:S15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3661779</v>
      </c>
      <c r="C3" s="344">
        <f t="shared" ref="C3:L3" si="0">SUBTOTAL(9,C6:C1048576)</f>
        <v>7.6017401344226716</v>
      </c>
      <c r="D3" s="344">
        <f t="shared" si="0"/>
        <v>4662695</v>
      </c>
      <c r="E3" s="344">
        <f t="shared" si="0"/>
        <v>9</v>
      </c>
      <c r="F3" s="344">
        <f t="shared" si="0"/>
        <v>5335026</v>
      </c>
      <c r="G3" s="347">
        <f>IF(D3&lt;&gt;0,F3/D3,"")</f>
        <v>1.1441936476651378</v>
      </c>
      <c r="H3" s="343">
        <f t="shared" si="0"/>
        <v>780764.10000000021</v>
      </c>
      <c r="I3" s="344">
        <f t="shared" si="0"/>
        <v>4.9609444260786395</v>
      </c>
      <c r="J3" s="344">
        <f t="shared" si="0"/>
        <v>437464.57000000018</v>
      </c>
      <c r="K3" s="344">
        <f t="shared" si="0"/>
        <v>2</v>
      </c>
      <c r="L3" s="344">
        <f t="shared" si="0"/>
        <v>536885.11999999976</v>
      </c>
      <c r="M3" s="345">
        <f>IF(J3&lt;&gt;0,L3/J3,"")</f>
        <v>1.2272653760280507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2017</v>
      </c>
      <c r="E5" s="993"/>
      <c r="F5" s="993">
        <v>2018</v>
      </c>
      <c r="G5" s="905" t="s">
        <v>2</v>
      </c>
      <c r="H5" s="992">
        <v>2015</v>
      </c>
      <c r="I5" s="993"/>
      <c r="J5" s="993">
        <v>2017</v>
      </c>
      <c r="K5" s="993"/>
      <c r="L5" s="993">
        <v>2018</v>
      </c>
      <c r="M5" s="905" t="s">
        <v>2</v>
      </c>
    </row>
    <row r="6" spans="1:13" ht="14.4" customHeight="1" x14ac:dyDescent="0.3">
      <c r="A6" s="856" t="s">
        <v>3905</v>
      </c>
      <c r="B6" s="887"/>
      <c r="C6" s="825"/>
      <c r="D6" s="887"/>
      <c r="E6" s="825"/>
      <c r="F6" s="887">
        <v>266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3915</v>
      </c>
      <c r="B7" s="889">
        <v>6733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5100</v>
      </c>
      <c r="B8" s="889">
        <v>211948</v>
      </c>
      <c r="C8" s="832">
        <v>2.2584659974852417</v>
      </c>
      <c r="D8" s="889">
        <v>93846</v>
      </c>
      <c r="E8" s="832">
        <v>1</v>
      </c>
      <c r="F8" s="889">
        <v>73526</v>
      </c>
      <c r="G8" s="837">
        <v>0.78347505487713909</v>
      </c>
      <c r="H8" s="889">
        <v>149765.79</v>
      </c>
      <c r="I8" s="832">
        <v>3.3546144660811996</v>
      </c>
      <c r="J8" s="889">
        <v>44644.710000000006</v>
      </c>
      <c r="K8" s="832">
        <v>1</v>
      </c>
      <c r="L8" s="889">
        <v>41502.160000000003</v>
      </c>
      <c r="M8" s="838">
        <v>0.92960980147479955</v>
      </c>
    </row>
    <row r="9" spans="1:13" ht="14.4" customHeight="1" x14ac:dyDescent="0.3">
      <c r="A9" s="857" t="s">
        <v>3927</v>
      </c>
      <c r="B9" s="889">
        <v>31134</v>
      </c>
      <c r="C9" s="832">
        <v>0.12436537071138398</v>
      </c>
      <c r="D9" s="889">
        <v>250343</v>
      </c>
      <c r="E9" s="832">
        <v>1</v>
      </c>
      <c r="F9" s="889">
        <v>42275</v>
      </c>
      <c r="G9" s="837">
        <v>0.16886831267500987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5101</v>
      </c>
      <c r="B10" s="889">
        <v>299479</v>
      </c>
      <c r="C10" s="832">
        <v>0.83994491594352483</v>
      </c>
      <c r="D10" s="889">
        <v>356546</v>
      </c>
      <c r="E10" s="832">
        <v>1</v>
      </c>
      <c r="F10" s="889">
        <v>355650</v>
      </c>
      <c r="G10" s="837">
        <v>0.99748700027485937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5102</v>
      </c>
      <c r="B11" s="889">
        <v>530039</v>
      </c>
      <c r="C11" s="832">
        <v>1.1341856931932468</v>
      </c>
      <c r="D11" s="889">
        <v>467330</v>
      </c>
      <c r="E11" s="832">
        <v>1</v>
      </c>
      <c r="F11" s="889">
        <v>523183</v>
      </c>
      <c r="G11" s="837">
        <v>1.1195151177968459</v>
      </c>
      <c r="H11" s="889">
        <v>630998.31000000017</v>
      </c>
      <c r="I11" s="832">
        <v>1.6063299599974399</v>
      </c>
      <c r="J11" s="889">
        <v>392819.86000000016</v>
      </c>
      <c r="K11" s="832">
        <v>1</v>
      </c>
      <c r="L11" s="889">
        <v>495382.95999999979</v>
      </c>
      <c r="M11" s="838">
        <v>1.2610944874324825</v>
      </c>
    </row>
    <row r="12" spans="1:13" ht="14.4" customHeight="1" x14ac:dyDescent="0.3">
      <c r="A12" s="857" t="s">
        <v>5103</v>
      </c>
      <c r="B12" s="889">
        <v>202065</v>
      </c>
      <c r="C12" s="832">
        <v>1.0167201698684727</v>
      </c>
      <c r="D12" s="889">
        <v>198742</v>
      </c>
      <c r="E12" s="832">
        <v>1</v>
      </c>
      <c r="F12" s="889">
        <v>215254</v>
      </c>
      <c r="G12" s="837">
        <v>1.0830825894878788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5104</v>
      </c>
      <c r="B13" s="889">
        <v>1944804</v>
      </c>
      <c r="C13" s="832">
        <v>0.9386812829325718</v>
      </c>
      <c r="D13" s="889">
        <v>2071847</v>
      </c>
      <c r="E13" s="832">
        <v>1</v>
      </c>
      <c r="F13" s="889">
        <v>2436943</v>
      </c>
      <c r="G13" s="837">
        <v>1.1762176454149365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5105</v>
      </c>
      <c r="B14" s="889">
        <v>177260</v>
      </c>
      <c r="C14" s="832">
        <v>1.0439586327121959</v>
      </c>
      <c r="D14" s="889">
        <v>169796</v>
      </c>
      <c r="E14" s="832">
        <v>1</v>
      </c>
      <c r="F14" s="889">
        <v>197533</v>
      </c>
      <c r="G14" s="837">
        <v>1.1633548493486301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5106</v>
      </c>
      <c r="B15" s="889"/>
      <c r="C15" s="832"/>
      <c r="D15" s="889">
        <v>1686</v>
      </c>
      <c r="E15" s="832">
        <v>1</v>
      </c>
      <c r="F15" s="889"/>
      <c r="G15" s="837"/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5107</v>
      </c>
      <c r="B16" s="891">
        <v>258317</v>
      </c>
      <c r="C16" s="840">
        <v>0.24541807157603518</v>
      </c>
      <c r="D16" s="891">
        <v>1052559</v>
      </c>
      <c r="E16" s="840">
        <v>1</v>
      </c>
      <c r="F16" s="891">
        <v>1490396</v>
      </c>
      <c r="G16" s="845">
        <v>1.4159738313956747</v>
      </c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9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5909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23656.299999999996</v>
      </c>
      <c r="G3" s="211">
        <f t="shared" si="0"/>
        <v>4442543.0999999996</v>
      </c>
      <c r="H3" s="212"/>
      <c r="I3" s="212"/>
      <c r="J3" s="207">
        <f t="shared" si="0"/>
        <v>20209.400000000001</v>
      </c>
      <c r="K3" s="211">
        <f t="shared" si="0"/>
        <v>5100159.57</v>
      </c>
      <c r="L3" s="212"/>
      <c r="M3" s="212"/>
      <c r="N3" s="207">
        <f t="shared" si="0"/>
        <v>19946.95</v>
      </c>
      <c r="O3" s="211">
        <f t="shared" si="0"/>
        <v>5871911.1199999992</v>
      </c>
      <c r="P3" s="177">
        <f>IF(K3=0,"",O3/K3)</f>
        <v>1.1513190988257644</v>
      </c>
      <c r="Q3" s="209">
        <f>IF(N3=0,"",O3/N3)</f>
        <v>294.37638937281133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3930</v>
      </c>
      <c r="B6" s="825" t="s">
        <v>5108</v>
      </c>
      <c r="C6" s="825" t="s">
        <v>3753</v>
      </c>
      <c r="D6" s="825" t="s">
        <v>5109</v>
      </c>
      <c r="E6" s="825" t="s">
        <v>5110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266</v>
      </c>
      <c r="P6" s="830"/>
      <c r="Q6" s="848">
        <v>266</v>
      </c>
    </row>
    <row r="7" spans="1:17" ht="14.4" customHeight="1" x14ac:dyDescent="0.3">
      <c r="A7" s="831" t="s">
        <v>4797</v>
      </c>
      <c r="B7" s="832" t="s">
        <v>5111</v>
      </c>
      <c r="C7" s="832" t="s">
        <v>3753</v>
      </c>
      <c r="D7" s="832" t="s">
        <v>5112</v>
      </c>
      <c r="E7" s="832" t="s">
        <v>5113</v>
      </c>
      <c r="F7" s="849">
        <v>1</v>
      </c>
      <c r="G7" s="849">
        <v>1136</v>
      </c>
      <c r="H7" s="849"/>
      <c r="I7" s="849">
        <v>1136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4797</v>
      </c>
      <c r="B8" s="832" t="s">
        <v>5111</v>
      </c>
      <c r="C8" s="832" t="s">
        <v>3753</v>
      </c>
      <c r="D8" s="832" t="s">
        <v>5114</v>
      </c>
      <c r="E8" s="832" t="s">
        <v>5115</v>
      </c>
      <c r="F8" s="849">
        <v>1</v>
      </c>
      <c r="G8" s="849">
        <v>5597</v>
      </c>
      <c r="H8" s="849"/>
      <c r="I8" s="849">
        <v>5597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5116</v>
      </c>
      <c r="B9" s="832" t="s">
        <v>5117</v>
      </c>
      <c r="C9" s="832" t="s">
        <v>3737</v>
      </c>
      <c r="D9" s="832" t="s">
        <v>5118</v>
      </c>
      <c r="E9" s="832" t="s">
        <v>5119</v>
      </c>
      <c r="F9" s="849">
        <v>0.9</v>
      </c>
      <c r="G9" s="849">
        <v>1593.72</v>
      </c>
      <c r="H9" s="849">
        <v>1.7522649309525904</v>
      </c>
      <c r="I9" s="849">
        <v>1770.8</v>
      </c>
      <c r="J9" s="849">
        <v>0.5</v>
      </c>
      <c r="K9" s="849">
        <v>909.52</v>
      </c>
      <c r="L9" s="849">
        <v>1</v>
      </c>
      <c r="M9" s="849">
        <v>1819.04</v>
      </c>
      <c r="N9" s="849">
        <v>1.2</v>
      </c>
      <c r="O9" s="849">
        <v>2182.8399999999997</v>
      </c>
      <c r="P9" s="837">
        <v>2.39999120415164</v>
      </c>
      <c r="Q9" s="850">
        <v>1819.0333333333331</v>
      </c>
    </row>
    <row r="10" spans="1:17" ht="14.4" customHeight="1" x14ac:dyDescent="0.3">
      <c r="A10" s="831" t="s">
        <v>5116</v>
      </c>
      <c r="B10" s="832" t="s">
        <v>5117</v>
      </c>
      <c r="C10" s="832" t="s">
        <v>4005</v>
      </c>
      <c r="D10" s="832" t="s">
        <v>5120</v>
      </c>
      <c r="E10" s="832" t="s">
        <v>5121</v>
      </c>
      <c r="F10" s="849"/>
      <c r="G10" s="849"/>
      <c r="H10" s="849"/>
      <c r="I10" s="849"/>
      <c r="J10" s="849">
        <v>641</v>
      </c>
      <c r="K10" s="849">
        <v>2416.5700000000002</v>
      </c>
      <c r="L10" s="849">
        <v>1</v>
      </c>
      <c r="M10" s="849">
        <v>3.7700000000000005</v>
      </c>
      <c r="N10" s="849"/>
      <c r="O10" s="849"/>
      <c r="P10" s="837"/>
      <c r="Q10" s="850"/>
    </row>
    <row r="11" spans="1:17" ht="14.4" customHeight="1" x14ac:dyDescent="0.3">
      <c r="A11" s="831" t="s">
        <v>5116</v>
      </c>
      <c r="B11" s="832" t="s">
        <v>5117</v>
      </c>
      <c r="C11" s="832" t="s">
        <v>4005</v>
      </c>
      <c r="D11" s="832" t="s">
        <v>5122</v>
      </c>
      <c r="E11" s="832" t="s">
        <v>5123</v>
      </c>
      <c r="F11" s="849">
        <v>407</v>
      </c>
      <c r="G11" s="849">
        <v>13435.07</v>
      </c>
      <c r="H11" s="849">
        <v>0.75909839807624502</v>
      </c>
      <c r="I11" s="849">
        <v>33.01</v>
      </c>
      <c r="J11" s="849">
        <v>536</v>
      </c>
      <c r="K11" s="849">
        <v>17698.72</v>
      </c>
      <c r="L11" s="849">
        <v>1</v>
      </c>
      <c r="M11" s="849">
        <v>33.020000000000003</v>
      </c>
      <c r="N11" s="849">
        <v>608</v>
      </c>
      <c r="O11" s="849">
        <v>20787.52</v>
      </c>
      <c r="P11" s="837">
        <v>1.1745210953108474</v>
      </c>
      <c r="Q11" s="850">
        <v>34.19</v>
      </c>
    </row>
    <row r="12" spans="1:17" ht="14.4" customHeight="1" x14ac:dyDescent="0.3">
      <c r="A12" s="831" t="s">
        <v>5116</v>
      </c>
      <c r="B12" s="832" t="s">
        <v>5117</v>
      </c>
      <c r="C12" s="832" t="s">
        <v>4005</v>
      </c>
      <c r="D12" s="832" t="s">
        <v>5124</v>
      </c>
      <c r="E12" s="832" t="s">
        <v>5125</v>
      </c>
      <c r="F12" s="849">
        <v>6700</v>
      </c>
      <c r="G12" s="849">
        <v>134737</v>
      </c>
      <c r="H12" s="849">
        <v>5.7043848619172817</v>
      </c>
      <c r="I12" s="849">
        <v>20.11</v>
      </c>
      <c r="J12" s="849">
        <v>1170</v>
      </c>
      <c r="K12" s="849">
        <v>23619.9</v>
      </c>
      <c r="L12" s="849">
        <v>1</v>
      </c>
      <c r="M12" s="849">
        <v>20.187948717948718</v>
      </c>
      <c r="N12" s="849">
        <v>770</v>
      </c>
      <c r="O12" s="849">
        <v>15969.8</v>
      </c>
      <c r="P12" s="837">
        <v>0.67611632564066737</v>
      </c>
      <c r="Q12" s="850">
        <v>20.74</v>
      </c>
    </row>
    <row r="13" spans="1:17" ht="14.4" customHeight="1" x14ac:dyDescent="0.3">
      <c r="A13" s="831" t="s">
        <v>5116</v>
      </c>
      <c r="B13" s="832" t="s">
        <v>5117</v>
      </c>
      <c r="C13" s="832" t="s">
        <v>4005</v>
      </c>
      <c r="D13" s="832" t="s">
        <v>5126</v>
      </c>
      <c r="E13" s="832" t="s">
        <v>5127</v>
      </c>
      <c r="F13" s="849"/>
      <c r="G13" s="849"/>
      <c r="H13" s="849"/>
      <c r="I13" s="849"/>
      <c r="J13" s="849"/>
      <c r="K13" s="849"/>
      <c r="L13" s="849"/>
      <c r="M13" s="849"/>
      <c r="N13" s="849">
        <v>300</v>
      </c>
      <c r="O13" s="849">
        <v>2562</v>
      </c>
      <c r="P13" s="837"/>
      <c r="Q13" s="850">
        <v>8.5399999999999991</v>
      </c>
    </row>
    <row r="14" spans="1:17" ht="14.4" customHeight="1" x14ac:dyDescent="0.3">
      <c r="A14" s="831" t="s">
        <v>5116</v>
      </c>
      <c r="B14" s="832" t="s">
        <v>5117</v>
      </c>
      <c r="C14" s="832" t="s">
        <v>3753</v>
      </c>
      <c r="D14" s="832" t="s">
        <v>5128</v>
      </c>
      <c r="E14" s="832" t="s">
        <v>5129</v>
      </c>
      <c r="F14" s="849"/>
      <c r="G14" s="849"/>
      <c r="H14" s="849"/>
      <c r="I14" s="849"/>
      <c r="J14" s="849"/>
      <c r="K14" s="849"/>
      <c r="L14" s="849"/>
      <c r="M14" s="849"/>
      <c r="N14" s="849">
        <v>2</v>
      </c>
      <c r="O14" s="849">
        <v>3652</v>
      </c>
      <c r="P14" s="837"/>
      <c r="Q14" s="850">
        <v>1826</v>
      </c>
    </row>
    <row r="15" spans="1:17" ht="14.4" customHeight="1" x14ac:dyDescent="0.3">
      <c r="A15" s="831" t="s">
        <v>5116</v>
      </c>
      <c r="B15" s="832" t="s">
        <v>5117</v>
      </c>
      <c r="C15" s="832" t="s">
        <v>3753</v>
      </c>
      <c r="D15" s="832" t="s">
        <v>5128</v>
      </c>
      <c r="E15" s="832" t="s">
        <v>5130</v>
      </c>
      <c r="F15" s="849"/>
      <c r="G15" s="849"/>
      <c r="H15" s="849"/>
      <c r="I15" s="849"/>
      <c r="J15" s="849">
        <v>2</v>
      </c>
      <c r="K15" s="849">
        <v>3650</v>
      </c>
      <c r="L15" s="849">
        <v>1</v>
      </c>
      <c r="M15" s="849">
        <v>1825</v>
      </c>
      <c r="N15" s="849"/>
      <c r="O15" s="849"/>
      <c r="P15" s="837"/>
      <c r="Q15" s="850"/>
    </row>
    <row r="16" spans="1:17" ht="14.4" customHeight="1" x14ac:dyDescent="0.3">
      <c r="A16" s="831" t="s">
        <v>5116</v>
      </c>
      <c r="B16" s="832" t="s">
        <v>5117</v>
      </c>
      <c r="C16" s="832" t="s">
        <v>3753</v>
      </c>
      <c r="D16" s="832" t="s">
        <v>5131</v>
      </c>
      <c r="E16" s="832" t="s">
        <v>5132</v>
      </c>
      <c r="F16" s="849">
        <v>26</v>
      </c>
      <c r="G16" s="849">
        <v>91468</v>
      </c>
      <c r="H16" s="849">
        <v>4.3308712121212123</v>
      </c>
      <c r="I16" s="849">
        <v>3518</v>
      </c>
      <c r="J16" s="849">
        <v>6</v>
      </c>
      <c r="K16" s="849">
        <v>21120</v>
      </c>
      <c r="L16" s="849">
        <v>1</v>
      </c>
      <c r="M16" s="849">
        <v>3520</v>
      </c>
      <c r="N16" s="849">
        <v>1</v>
      </c>
      <c r="O16" s="849">
        <v>3522</v>
      </c>
      <c r="P16" s="837">
        <v>0.16676136363636362</v>
      </c>
      <c r="Q16" s="850">
        <v>3522</v>
      </c>
    </row>
    <row r="17" spans="1:17" ht="14.4" customHeight="1" x14ac:dyDescent="0.3">
      <c r="A17" s="831" t="s">
        <v>5116</v>
      </c>
      <c r="B17" s="832" t="s">
        <v>5117</v>
      </c>
      <c r="C17" s="832" t="s">
        <v>3753</v>
      </c>
      <c r="D17" s="832" t="s">
        <v>5131</v>
      </c>
      <c r="E17" s="832" t="s">
        <v>5133</v>
      </c>
      <c r="F17" s="849">
        <v>26</v>
      </c>
      <c r="G17" s="849">
        <v>91468</v>
      </c>
      <c r="H17" s="849">
        <v>2.3622933884297521</v>
      </c>
      <c r="I17" s="849">
        <v>3518</v>
      </c>
      <c r="J17" s="849">
        <v>11</v>
      </c>
      <c r="K17" s="849">
        <v>38720</v>
      </c>
      <c r="L17" s="849">
        <v>1</v>
      </c>
      <c r="M17" s="849">
        <v>3520</v>
      </c>
      <c r="N17" s="849">
        <v>6</v>
      </c>
      <c r="O17" s="849">
        <v>21132</v>
      </c>
      <c r="P17" s="837">
        <v>0.54576446280991731</v>
      </c>
      <c r="Q17" s="850">
        <v>3522</v>
      </c>
    </row>
    <row r="18" spans="1:17" ht="14.4" customHeight="1" x14ac:dyDescent="0.3">
      <c r="A18" s="831" t="s">
        <v>5116</v>
      </c>
      <c r="B18" s="832" t="s">
        <v>5117</v>
      </c>
      <c r="C18" s="832" t="s">
        <v>3753</v>
      </c>
      <c r="D18" s="832" t="s">
        <v>5134</v>
      </c>
      <c r="E18" s="832" t="s">
        <v>5135</v>
      </c>
      <c r="F18" s="849">
        <v>1</v>
      </c>
      <c r="G18" s="849">
        <v>14506</v>
      </c>
      <c r="H18" s="849">
        <v>0.49996553388019577</v>
      </c>
      <c r="I18" s="849">
        <v>14506</v>
      </c>
      <c r="J18" s="849">
        <v>2</v>
      </c>
      <c r="K18" s="849">
        <v>29014</v>
      </c>
      <c r="L18" s="849">
        <v>1</v>
      </c>
      <c r="M18" s="849">
        <v>14507</v>
      </c>
      <c r="N18" s="849">
        <v>2</v>
      </c>
      <c r="O18" s="849">
        <v>29018</v>
      </c>
      <c r="P18" s="837">
        <v>1.0001378644792169</v>
      </c>
      <c r="Q18" s="850">
        <v>14509</v>
      </c>
    </row>
    <row r="19" spans="1:17" ht="14.4" customHeight="1" x14ac:dyDescent="0.3">
      <c r="A19" s="831" t="s">
        <v>5116</v>
      </c>
      <c r="B19" s="832" t="s">
        <v>5117</v>
      </c>
      <c r="C19" s="832" t="s">
        <v>3753</v>
      </c>
      <c r="D19" s="832" t="s">
        <v>5134</v>
      </c>
      <c r="E19" s="832" t="s">
        <v>5136</v>
      </c>
      <c r="F19" s="849">
        <v>1</v>
      </c>
      <c r="G19" s="849">
        <v>14506</v>
      </c>
      <c r="H19" s="849"/>
      <c r="I19" s="849">
        <v>14506</v>
      </c>
      <c r="J19" s="849"/>
      <c r="K19" s="849"/>
      <c r="L19" s="849"/>
      <c r="M19" s="849"/>
      <c r="N19" s="849">
        <v>1</v>
      </c>
      <c r="O19" s="849">
        <v>14509</v>
      </c>
      <c r="P19" s="837"/>
      <c r="Q19" s="850">
        <v>14509</v>
      </c>
    </row>
    <row r="20" spans="1:17" ht="14.4" customHeight="1" x14ac:dyDescent="0.3">
      <c r="A20" s="831" t="s">
        <v>5116</v>
      </c>
      <c r="B20" s="832" t="s">
        <v>5117</v>
      </c>
      <c r="C20" s="832" t="s">
        <v>3753</v>
      </c>
      <c r="D20" s="832" t="s">
        <v>5137</v>
      </c>
      <c r="E20" s="832" t="s">
        <v>5138</v>
      </c>
      <c r="F20" s="849"/>
      <c r="G20" s="849"/>
      <c r="H20" s="849"/>
      <c r="I20" s="849"/>
      <c r="J20" s="849">
        <v>1</v>
      </c>
      <c r="K20" s="849">
        <v>1342</v>
      </c>
      <c r="L20" s="849">
        <v>1</v>
      </c>
      <c r="M20" s="849">
        <v>1342</v>
      </c>
      <c r="N20" s="849"/>
      <c r="O20" s="849"/>
      <c r="P20" s="837"/>
      <c r="Q20" s="850"/>
    </row>
    <row r="21" spans="1:17" ht="14.4" customHeight="1" x14ac:dyDescent="0.3">
      <c r="A21" s="831" t="s">
        <v>5116</v>
      </c>
      <c r="B21" s="832" t="s">
        <v>5117</v>
      </c>
      <c r="C21" s="832" t="s">
        <v>3753</v>
      </c>
      <c r="D21" s="832" t="s">
        <v>5139</v>
      </c>
      <c r="E21" s="832" t="s">
        <v>5140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1693</v>
      </c>
      <c r="P21" s="837"/>
      <c r="Q21" s="850">
        <v>1693</v>
      </c>
    </row>
    <row r="22" spans="1:17" ht="14.4" customHeight="1" x14ac:dyDescent="0.3">
      <c r="A22" s="831" t="s">
        <v>4813</v>
      </c>
      <c r="B22" s="832" t="s">
        <v>5141</v>
      </c>
      <c r="C22" s="832" t="s">
        <v>3753</v>
      </c>
      <c r="D22" s="832" t="s">
        <v>5142</v>
      </c>
      <c r="E22" s="832" t="s">
        <v>5143</v>
      </c>
      <c r="F22" s="849"/>
      <c r="G22" s="849"/>
      <c r="H22" s="849"/>
      <c r="I22" s="849"/>
      <c r="J22" s="849">
        <v>1</v>
      </c>
      <c r="K22" s="849">
        <v>315</v>
      </c>
      <c r="L22" s="849">
        <v>1</v>
      </c>
      <c r="M22" s="849">
        <v>315</v>
      </c>
      <c r="N22" s="849"/>
      <c r="O22" s="849"/>
      <c r="P22" s="837"/>
      <c r="Q22" s="850"/>
    </row>
    <row r="23" spans="1:17" ht="14.4" customHeight="1" x14ac:dyDescent="0.3">
      <c r="A23" s="831" t="s">
        <v>4813</v>
      </c>
      <c r="B23" s="832" t="s">
        <v>5141</v>
      </c>
      <c r="C23" s="832" t="s">
        <v>3753</v>
      </c>
      <c r="D23" s="832" t="s">
        <v>5144</v>
      </c>
      <c r="E23" s="832" t="s">
        <v>5145</v>
      </c>
      <c r="F23" s="849"/>
      <c r="G23" s="849"/>
      <c r="H23" s="849"/>
      <c r="I23" s="849"/>
      <c r="J23" s="849">
        <v>6</v>
      </c>
      <c r="K23" s="849">
        <v>7710</v>
      </c>
      <c r="L23" s="849">
        <v>1</v>
      </c>
      <c r="M23" s="849">
        <v>1285</v>
      </c>
      <c r="N23" s="849"/>
      <c r="O23" s="849"/>
      <c r="P23" s="837"/>
      <c r="Q23" s="850"/>
    </row>
    <row r="24" spans="1:17" ht="14.4" customHeight="1" x14ac:dyDescent="0.3">
      <c r="A24" s="831" t="s">
        <v>4813</v>
      </c>
      <c r="B24" s="832" t="s">
        <v>5141</v>
      </c>
      <c r="C24" s="832" t="s">
        <v>3753</v>
      </c>
      <c r="D24" s="832" t="s">
        <v>5146</v>
      </c>
      <c r="E24" s="832" t="s">
        <v>5147</v>
      </c>
      <c r="F24" s="849"/>
      <c r="G24" s="849"/>
      <c r="H24" s="849"/>
      <c r="I24" s="849"/>
      <c r="J24" s="849">
        <v>13</v>
      </c>
      <c r="K24" s="849">
        <v>126906</v>
      </c>
      <c r="L24" s="849">
        <v>1</v>
      </c>
      <c r="M24" s="849">
        <v>9762</v>
      </c>
      <c r="N24" s="849"/>
      <c r="O24" s="849"/>
      <c r="P24" s="837"/>
      <c r="Q24" s="850"/>
    </row>
    <row r="25" spans="1:17" ht="14.4" customHeight="1" x14ac:dyDescent="0.3">
      <c r="A25" s="831" t="s">
        <v>4813</v>
      </c>
      <c r="B25" s="832" t="s">
        <v>5141</v>
      </c>
      <c r="C25" s="832" t="s">
        <v>3753</v>
      </c>
      <c r="D25" s="832" t="s">
        <v>5148</v>
      </c>
      <c r="E25" s="832" t="s">
        <v>5149</v>
      </c>
      <c r="F25" s="849"/>
      <c r="G25" s="849"/>
      <c r="H25" s="849"/>
      <c r="I25" s="849"/>
      <c r="J25" s="849">
        <v>2</v>
      </c>
      <c r="K25" s="849">
        <v>20762</v>
      </c>
      <c r="L25" s="849">
        <v>1</v>
      </c>
      <c r="M25" s="849">
        <v>10381</v>
      </c>
      <c r="N25" s="849"/>
      <c r="O25" s="849"/>
      <c r="P25" s="837"/>
      <c r="Q25" s="850"/>
    </row>
    <row r="26" spans="1:17" ht="14.4" customHeight="1" x14ac:dyDescent="0.3">
      <c r="A26" s="831" t="s">
        <v>4813</v>
      </c>
      <c r="B26" s="832" t="s">
        <v>5141</v>
      </c>
      <c r="C26" s="832" t="s">
        <v>3753</v>
      </c>
      <c r="D26" s="832" t="s">
        <v>5150</v>
      </c>
      <c r="E26" s="832" t="s">
        <v>5151</v>
      </c>
      <c r="F26" s="849"/>
      <c r="G26" s="849"/>
      <c r="H26" s="849"/>
      <c r="I26" s="849"/>
      <c r="J26" s="849">
        <v>4</v>
      </c>
      <c r="K26" s="849">
        <v>4048</v>
      </c>
      <c r="L26" s="849">
        <v>1</v>
      </c>
      <c r="M26" s="849">
        <v>1012</v>
      </c>
      <c r="N26" s="849"/>
      <c r="O26" s="849"/>
      <c r="P26" s="837"/>
      <c r="Q26" s="850"/>
    </row>
    <row r="27" spans="1:17" ht="14.4" customHeight="1" x14ac:dyDescent="0.3">
      <c r="A27" s="831" t="s">
        <v>4813</v>
      </c>
      <c r="B27" s="832" t="s">
        <v>5141</v>
      </c>
      <c r="C27" s="832" t="s">
        <v>3753</v>
      </c>
      <c r="D27" s="832" t="s">
        <v>5152</v>
      </c>
      <c r="E27" s="832" t="s">
        <v>5153</v>
      </c>
      <c r="F27" s="849"/>
      <c r="G27" s="849"/>
      <c r="H27" s="849"/>
      <c r="I27" s="849"/>
      <c r="J27" s="849">
        <v>17</v>
      </c>
      <c r="K27" s="849">
        <v>39049</v>
      </c>
      <c r="L27" s="849">
        <v>1</v>
      </c>
      <c r="M27" s="849">
        <v>2297</v>
      </c>
      <c r="N27" s="849"/>
      <c r="O27" s="849"/>
      <c r="P27" s="837"/>
      <c r="Q27" s="850"/>
    </row>
    <row r="28" spans="1:17" ht="14.4" customHeight="1" x14ac:dyDescent="0.3">
      <c r="A28" s="831" t="s">
        <v>4813</v>
      </c>
      <c r="B28" s="832" t="s">
        <v>5141</v>
      </c>
      <c r="C28" s="832" t="s">
        <v>3753</v>
      </c>
      <c r="D28" s="832" t="s">
        <v>5154</v>
      </c>
      <c r="E28" s="832" t="s">
        <v>5155</v>
      </c>
      <c r="F28" s="849"/>
      <c r="G28" s="849"/>
      <c r="H28" s="849"/>
      <c r="I28" s="849"/>
      <c r="J28" s="849">
        <v>2</v>
      </c>
      <c r="K28" s="849">
        <v>748</v>
      </c>
      <c r="L28" s="849">
        <v>1</v>
      </c>
      <c r="M28" s="849">
        <v>374</v>
      </c>
      <c r="N28" s="849"/>
      <c r="O28" s="849"/>
      <c r="P28" s="837"/>
      <c r="Q28" s="850"/>
    </row>
    <row r="29" spans="1:17" ht="14.4" customHeight="1" x14ac:dyDescent="0.3">
      <c r="A29" s="831" t="s">
        <v>4813</v>
      </c>
      <c r="B29" s="832" t="s">
        <v>5156</v>
      </c>
      <c r="C29" s="832" t="s">
        <v>3753</v>
      </c>
      <c r="D29" s="832" t="s">
        <v>5157</v>
      </c>
      <c r="E29" s="832" t="s">
        <v>5158</v>
      </c>
      <c r="F29" s="849">
        <v>4</v>
      </c>
      <c r="G29" s="849">
        <v>1416</v>
      </c>
      <c r="H29" s="849">
        <v>4</v>
      </c>
      <c r="I29" s="849">
        <v>354</v>
      </c>
      <c r="J29" s="849">
        <v>1</v>
      </c>
      <c r="K29" s="849">
        <v>354</v>
      </c>
      <c r="L29" s="849">
        <v>1</v>
      </c>
      <c r="M29" s="849">
        <v>354</v>
      </c>
      <c r="N29" s="849">
        <v>5</v>
      </c>
      <c r="O29" s="849">
        <v>1770</v>
      </c>
      <c r="P29" s="837">
        <v>5</v>
      </c>
      <c r="Q29" s="850">
        <v>354</v>
      </c>
    </row>
    <row r="30" spans="1:17" ht="14.4" customHeight="1" x14ac:dyDescent="0.3">
      <c r="A30" s="831" t="s">
        <v>4813</v>
      </c>
      <c r="B30" s="832" t="s">
        <v>5156</v>
      </c>
      <c r="C30" s="832" t="s">
        <v>3753</v>
      </c>
      <c r="D30" s="832" t="s">
        <v>5157</v>
      </c>
      <c r="E30" s="832" t="s">
        <v>5159</v>
      </c>
      <c r="F30" s="849">
        <v>5</v>
      </c>
      <c r="G30" s="849">
        <v>1770</v>
      </c>
      <c r="H30" s="849">
        <v>5</v>
      </c>
      <c r="I30" s="849">
        <v>354</v>
      </c>
      <c r="J30" s="849">
        <v>1</v>
      </c>
      <c r="K30" s="849">
        <v>354</v>
      </c>
      <c r="L30" s="849">
        <v>1</v>
      </c>
      <c r="M30" s="849">
        <v>354</v>
      </c>
      <c r="N30" s="849">
        <v>4</v>
      </c>
      <c r="O30" s="849">
        <v>1416</v>
      </c>
      <c r="P30" s="837">
        <v>4</v>
      </c>
      <c r="Q30" s="850">
        <v>354</v>
      </c>
    </row>
    <row r="31" spans="1:17" ht="14.4" customHeight="1" x14ac:dyDescent="0.3">
      <c r="A31" s="831" t="s">
        <v>4813</v>
      </c>
      <c r="B31" s="832" t="s">
        <v>5156</v>
      </c>
      <c r="C31" s="832" t="s">
        <v>3753</v>
      </c>
      <c r="D31" s="832" t="s">
        <v>5160</v>
      </c>
      <c r="E31" s="832" t="s">
        <v>5161</v>
      </c>
      <c r="F31" s="849">
        <v>44</v>
      </c>
      <c r="G31" s="849">
        <v>2860</v>
      </c>
      <c r="H31" s="849">
        <v>0.58666666666666667</v>
      </c>
      <c r="I31" s="849">
        <v>65</v>
      </c>
      <c r="J31" s="849">
        <v>75</v>
      </c>
      <c r="K31" s="849">
        <v>4875</v>
      </c>
      <c r="L31" s="849">
        <v>1</v>
      </c>
      <c r="M31" s="849">
        <v>65</v>
      </c>
      <c r="N31" s="849">
        <v>58</v>
      </c>
      <c r="O31" s="849">
        <v>3770</v>
      </c>
      <c r="P31" s="837">
        <v>0.77333333333333332</v>
      </c>
      <c r="Q31" s="850">
        <v>65</v>
      </c>
    </row>
    <row r="32" spans="1:17" ht="14.4" customHeight="1" x14ac:dyDescent="0.3">
      <c r="A32" s="831" t="s">
        <v>4813</v>
      </c>
      <c r="B32" s="832" t="s">
        <v>5156</v>
      </c>
      <c r="C32" s="832" t="s">
        <v>3753</v>
      </c>
      <c r="D32" s="832" t="s">
        <v>5160</v>
      </c>
      <c r="E32" s="832" t="s">
        <v>5162</v>
      </c>
      <c r="F32" s="849">
        <v>21</v>
      </c>
      <c r="G32" s="849">
        <v>1365</v>
      </c>
      <c r="H32" s="849">
        <v>0.42857142857142855</v>
      </c>
      <c r="I32" s="849">
        <v>65</v>
      </c>
      <c r="J32" s="849">
        <v>49</v>
      </c>
      <c r="K32" s="849">
        <v>3185</v>
      </c>
      <c r="L32" s="849">
        <v>1</v>
      </c>
      <c r="M32" s="849">
        <v>65</v>
      </c>
      <c r="N32" s="849">
        <v>54</v>
      </c>
      <c r="O32" s="849">
        <v>3510</v>
      </c>
      <c r="P32" s="837">
        <v>1.1020408163265305</v>
      </c>
      <c r="Q32" s="850">
        <v>65</v>
      </c>
    </row>
    <row r="33" spans="1:17" ht="14.4" customHeight="1" x14ac:dyDescent="0.3">
      <c r="A33" s="831" t="s">
        <v>4813</v>
      </c>
      <c r="B33" s="832" t="s">
        <v>5156</v>
      </c>
      <c r="C33" s="832" t="s">
        <v>3753</v>
      </c>
      <c r="D33" s="832" t="s">
        <v>5163</v>
      </c>
      <c r="E33" s="832" t="s">
        <v>5164</v>
      </c>
      <c r="F33" s="849">
        <v>1</v>
      </c>
      <c r="G33" s="849">
        <v>24</v>
      </c>
      <c r="H33" s="849">
        <v>0.5</v>
      </c>
      <c r="I33" s="849">
        <v>24</v>
      </c>
      <c r="J33" s="849">
        <v>2</v>
      </c>
      <c r="K33" s="849">
        <v>48</v>
      </c>
      <c r="L33" s="849">
        <v>1</v>
      </c>
      <c r="M33" s="849">
        <v>24</v>
      </c>
      <c r="N33" s="849">
        <v>1</v>
      </c>
      <c r="O33" s="849">
        <v>24</v>
      </c>
      <c r="P33" s="837">
        <v>0.5</v>
      </c>
      <c r="Q33" s="850">
        <v>24</v>
      </c>
    </row>
    <row r="34" spans="1:17" ht="14.4" customHeight="1" x14ac:dyDescent="0.3">
      <c r="A34" s="831" t="s">
        <v>4813</v>
      </c>
      <c r="B34" s="832" t="s">
        <v>5156</v>
      </c>
      <c r="C34" s="832" t="s">
        <v>3753</v>
      </c>
      <c r="D34" s="832" t="s">
        <v>5163</v>
      </c>
      <c r="E34" s="832" t="s">
        <v>5165</v>
      </c>
      <c r="F34" s="849">
        <v>2</v>
      </c>
      <c r="G34" s="849">
        <v>48</v>
      </c>
      <c r="H34" s="849">
        <v>0.66666666666666663</v>
      </c>
      <c r="I34" s="849">
        <v>24</v>
      </c>
      <c r="J34" s="849">
        <v>3</v>
      </c>
      <c r="K34" s="849">
        <v>72</v>
      </c>
      <c r="L34" s="849">
        <v>1</v>
      </c>
      <c r="M34" s="849">
        <v>24</v>
      </c>
      <c r="N34" s="849">
        <v>2</v>
      </c>
      <c r="O34" s="849">
        <v>48</v>
      </c>
      <c r="P34" s="837">
        <v>0.66666666666666663</v>
      </c>
      <c r="Q34" s="850">
        <v>24</v>
      </c>
    </row>
    <row r="35" spans="1:17" ht="14.4" customHeight="1" x14ac:dyDescent="0.3">
      <c r="A35" s="831" t="s">
        <v>4813</v>
      </c>
      <c r="B35" s="832" t="s">
        <v>5156</v>
      </c>
      <c r="C35" s="832" t="s">
        <v>3753</v>
      </c>
      <c r="D35" s="832" t="s">
        <v>5166</v>
      </c>
      <c r="E35" s="832" t="s">
        <v>5167</v>
      </c>
      <c r="F35" s="849"/>
      <c r="G35" s="849"/>
      <c r="H35" s="849"/>
      <c r="I35" s="849"/>
      <c r="J35" s="849"/>
      <c r="K35" s="849"/>
      <c r="L35" s="849"/>
      <c r="M35" s="849"/>
      <c r="N35" s="849">
        <v>3</v>
      </c>
      <c r="O35" s="849">
        <v>165</v>
      </c>
      <c r="P35" s="837"/>
      <c r="Q35" s="850">
        <v>55</v>
      </c>
    </row>
    <row r="36" spans="1:17" ht="14.4" customHeight="1" x14ac:dyDescent="0.3">
      <c r="A36" s="831" t="s">
        <v>4813</v>
      </c>
      <c r="B36" s="832" t="s">
        <v>5156</v>
      </c>
      <c r="C36" s="832" t="s">
        <v>3753</v>
      </c>
      <c r="D36" s="832" t="s">
        <v>5166</v>
      </c>
      <c r="E36" s="832" t="s">
        <v>5168</v>
      </c>
      <c r="F36" s="849"/>
      <c r="G36" s="849"/>
      <c r="H36" s="849"/>
      <c r="I36" s="849"/>
      <c r="J36" s="849">
        <v>1</v>
      </c>
      <c r="K36" s="849">
        <v>55</v>
      </c>
      <c r="L36" s="849">
        <v>1</v>
      </c>
      <c r="M36" s="849">
        <v>55</v>
      </c>
      <c r="N36" s="849">
        <v>7</v>
      </c>
      <c r="O36" s="849">
        <v>385</v>
      </c>
      <c r="P36" s="837">
        <v>7</v>
      </c>
      <c r="Q36" s="850">
        <v>55</v>
      </c>
    </row>
    <row r="37" spans="1:17" ht="14.4" customHeight="1" x14ac:dyDescent="0.3">
      <c r="A37" s="831" t="s">
        <v>4813</v>
      </c>
      <c r="B37" s="832" t="s">
        <v>5156</v>
      </c>
      <c r="C37" s="832" t="s">
        <v>3753</v>
      </c>
      <c r="D37" s="832" t="s">
        <v>5169</v>
      </c>
      <c r="E37" s="832" t="s">
        <v>5170</v>
      </c>
      <c r="F37" s="849">
        <v>255</v>
      </c>
      <c r="G37" s="849">
        <v>19635</v>
      </c>
      <c r="H37" s="849">
        <v>0.75667655786350152</v>
      </c>
      <c r="I37" s="849">
        <v>77</v>
      </c>
      <c r="J37" s="849">
        <v>337</v>
      </c>
      <c r="K37" s="849">
        <v>25949</v>
      </c>
      <c r="L37" s="849">
        <v>1</v>
      </c>
      <c r="M37" s="849">
        <v>77</v>
      </c>
      <c r="N37" s="849">
        <v>318</v>
      </c>
      <c r="O37" s="849">
        <v>24486</v>
      </c>
      <c r="P37" s="837">
        <v>0.94362017804154308</v>
      </c>
      <c r="Q37" s="850">
        <v>77</v>
      </c>
    </row>
    <row r="38" spans="1:17" ht="14.4" customHeight="1" x14ac:dyDescent="0.3">
      <c r="A38" s="831" t="s">
        <v>4813</v>
      </c>
      <c r="B38" s="832" t="s">
        <v>5156</v>
      </c>
      <c r="C38" s="832" t="s">
        <v>3753</v>
      </c>
      <c r="D38" s="832" t="s">
        <v>5169</v>
      </c>
      <c r="E38" s="832" t="s">
        <v>5171</v>
      </c>
      <c r="F38" s="849">
        <v>3</v>
      </c>
      <c r="G38" s="849">
        <v>231</v>
      </c>
      <c r="H38" s="849"/>
      <c r="I38" s="849">
        <v>77</v>
      </c>
      <c r="J38" s="849"/>
      <c r="K38" s="849"/>
      <c r="L38" s="849"/>
      <c r="M38" s="849"/>
      <c r="N38" s="849">
        <v>7</v>
      </c>
      <c r="O38" s="849">
        <v>539</v>
      </c>
      <c r="P38" s="837"/>
      <c r="Q38" s="850">
        <v>77</v>
      </c>
    </row>
    <row r="39" spans="1:17" ht="14.4" customHeight="1" x14ac:dyDescent="0.3">
      <c r="A39" s="831" t="s">
        <v>4813</v>
      </c>
      <c r="B39" s="832" t="s">
        <v>5156</v>
      </c>
      <c r="C39" s="832" t="s">
        <v>3753</v>
      </c>
      <c r="D39" s="832" t="s">
        <v>5172</v>
      </c>
      <c r="E39" s="832" t="s">
        <v>5173</v>
      </c>
      <c r="F39" s="849">
        <v>2</v>
      </c>
      <c r="G39" s="849">
        <v>48</v>
      </c>
      <c r="H39" s="849">
        <v>0.2857142857142857</v>
      </c>
      <c r="I39" s="849">
        <v>24</v>
      </c>
      <c r="J39" s="849">
        <v>7</v>
      </c>
      <c r="K39" s="849">
        <v>168</v>
      </c>
      <c r="L39" s="849">
        <v>1</v>
      </c>
      <c r="M39" s="849">
        <v>24</v>
      </c>
      <c r="N39" s="849">
        <v>5</v>
      </c>
      <c r="O39" s="849">
        <v>120</v>
      </c>
      <c r="P39" s="837">
        <v>0.7142857142857143</v>
      </c>
      <c r="Q39" s="850">
        <v>24</v>
      </c>
    </row>
    <row r="40" spans="1:17" ht="14.4" customHeight="1" x14ac:dyDescent="0.3">
      <c r="A40" s="831" t="s">
        <v>4813</v>
      </c>
      <c r="B40" s="832" t="s">
        <v>5156</v>
      </c>
      <c r="C40" s="832" t="s">
        <v>3753</v>
      </c>
      <c r="D40" s="832" t="s">
        <v>5172</v>
      </c>
      <c r="E40" s="832" t="s">
        <v>5174</v>
      </c>
      <c r="F40" s="849">
        <v>13</v>
      </c>
      <c r="G40" s="849">
        <v>312</v>
      </c>
      <c r="H40" s="849">
        <v>4.333333333333333</v>
      </c>
      <c r="I40" s="849">
        <v>24</v>
      </c>
      <c r="J40" s="849">
        <v>3</v>
      </c>
      <c r="K40" s="849">
        <v>72</v>
      </c>
      <c r="L40" s="849">
        <v>1</v>
      </c>
      <c r="M40" s="849">
        <v>24</v>
      </c>
      <c r="N40" s="849">
        <v>11</v>
      </c>
      <c r="O40" s="849">
        <v>264</v>
      </c>
      <c r="P40" s="837">
        <v>3.6666666666666665</v>
      </c>
      <c r="Q40" s="850">
        <v>24</v>
      </c>
    </row>
    <row r="41" spans="1:17" ht="14.4" customHeight="1" x14ac:dyDescent="0.3">
      <c r="A41" s="831" t="s">
        <v>4813</v>
      </c>
      <c r="B41" s="832" t="s">
        <v>5156</v>
      </c>
      <c r="C41" s="832" t="s">
        <v>3753</v>
      </c>
      <c r="D41" s="832" t="s">
        <v>5175</v>
      </c>
      <c r="E41" s="832" t="s">
        <v>5176</v>
      </c>
      <c r="F41" s="849">
        <v>2</v>
      </c>
      <c r="G41" s="849">
        <v>132</v>
      </c>
      <c r="H41" s="849">
        <v>0.66666666666666663</v>
      </c>
      <c r="I41" s="849">
        <v>66</v>
      </c>
      <c r="J41" s="849">
        <v>3</v>
      </c>
      <c r="K41" s="849">
        <v>198</v>
      </c>
      <c r="L41" s="849">
        <v>1</v>
      </c>
      <c r="M41" s="849">
        <v>66</v>
      </c>
      <c r="N41" s="849">
        <v>1</v>
      </c>
      <c r="O41" s="849">
        <v>66</v>
      </c>
      <c r="P41" s="837">
        <v>0.33333333333333331</v>
      </c>
      <c r="Q41" s="850">
        <v>66</v>
      </c>
    </row>
    <row r="42" spans="1:17" ht="14.4" customHeight="1" x14ac:dyDescent="0.3">
      <c r="A42" s="831" t="s">
        <v>4813</v>
      </c>
      <c r="B42" s="832" t="s">
        <v>5156</v>
      </c>
      <c r="C42" s="832" t="s">
        <v>3753</v>
      </c>
      <c r="D42" s="832" t="s">
        <v>5175</v>
      </c>
      <c r="E42" s="832" t="s">
        <v>5177</v>
      </c>
      <c r="F42" s="849">
        <v>4</v>
      </c>
      <c r="G42" s="849">
        <v>264</v>
      </c>
      <c r="H42" s="849">
        <v>0.5714285714285714</v>
      </c>
      <c r="I42" s="849">
        <v>66</v>
      </c>
      <c r="J42" s="849">
        <v>7</v>
      </c>
      <c r="K42" s="849">
        <v>462</v>
      </c>
      <c r="L42" s="849">
        <v>1</v>
      </c>
      <c r="M42" s="849">
        <v>66</v>
      </c>
      <c r="N42" s="849">
        <v>1</v>
      </c>
      <c r="O42" s="849">
        <v>66</v>
      </c>
      <c r="P42" s="837">
        <v>0.14285714285714285</v>
      </c>
      <c r="Q42" s="850">
        <v>66</v>
      </c>
    </row>
    <row r="43" spans="1:17" ht="14.4" customHeight="1" x14ac:dyDescent="0.3">
      <c r="A43" s="831" t="s">
        <v>4813</v>
      </c>
      <c r="B43" s="832" t="s">
        <v>5156</v>
      </c>
      <c r="C43" s="832" t="s">
        <v>3753</v>
      </c>
      <c r="D43" s="832" t="s">
        <v>5178</v>
      </c>
      <c r="E43" s="832" t="s">
        <v>5179</v>
      </c>
      <c r="F43" s="849"/>
      <c r="G43" s="849"/>
      <c r="H43" s="849"/>
      <c r="I43" s="849"/>
      <c r="J43" s="849">
        <v>5</v>
      </c>
      <c r="K43" s="849">
        <v>1750</v>
      </c>
      <c r="L43" s="849">
        <v>1</v>
      </c>
      <c r="M43" s="849">
        <v>350</v>
      </c>
      <c r="N43" s="849"/>
      <c r="O43" s="849"/>
      <c r="P43" s="837"/>
      <c r="Q43" s="850"/>
    </row>
    <row r="44" spans="1:17" ht="14.4" customHeight="1" x14ac:dyDescent="0.3">
      <c r="A44" s="831" t="s">
        <v>4813</v>
      </c>
      <c r="B44" s="832" t="s">
        <v>5156</v>
      </c>
      <c r="C44" s="832" t="s">
        <v>3753</v>
      </c>
      <c r="D44" s="832" t="s">
        <v>5178</v>
      </c>
      <c r="E44" s="832" t="s">
        <v>5180</v>
      </c>
      <c r="F44" s="849"/>
      <c r="G44" s="849"/>
      <c r="H44" s="849"/>
      <c r="I44" s="849"/>
      <c r="J44" s="849">
        <v>16</v>
      </c>
      <c r="K44" s="849">
        <v>5600</v>
      </c>
      <c r="L44" s="849">
        <v>1</v>
      </c>
      <c r="M44" s="849">
        <v>350</v>
      </c>
      <c r="N44" s="849"/>
      <c r="O44" s="849"/>
      <c r="P44" s="837"/>
      <c r="Q44" s="850"/>
    </row>
    <row r="45" spans="1:17" ht="14.4" customHeight="1" x14ac:dyDescent="0.3">
      <c r="A45" s="831" t="s">
        <v>4813</v>
      </c>
      <c r="B45" s="832" t="s">
        <v>5156</v>
      </c>
      <c r="C45" s="832" t="s">
        <v>3753</v>
      </c>
      <c r="D45" s="832" t="s">
        <v>5181</v>
      </c>
      <c r="E45" s="832" t="s">
        <v>5182</v>
      </c>
      <c r="F45" s="849">
        <v>1</v>
      </c>
      <c r="G45" s="849">
        <v>25</v>
      </c>
      <c r="H45" s="849">
        <v>0.2</v>
      </c>
      <c r="I45" s="849">
        <v>25</v>
      </c>
      <c r="J45" s="849">
        <v>5</v>
      </c>
      <c r="K45" s="849">
        <v>125</v>
      </c>
      <c r="L45" s="849">
        <v>1</v>
      </c>
      <c r="M45" s="849">
        <v>25</v>
      </c>
      <c r="N45" s="849">
        <v>4</v>
      </c>
      <c r="O45" s="849">
        <v>100</v>
      </c>
      <c r="P45" s="837">
        <v>0.8</v>
      </c>
      <c r="Q45" s="850">
        <v>25</v>
      </c>
    </row>
    <row r="46" spans="1:17" ht="14.4" customHeight="1" x14ac:dyDescent="0.3">
      <c r="A46" s="831" t="s">
        <v>4813</v>
      </c>
      <c r="B46" s="832" t="s">
        <v>5156</v>
      </c>
      <c r="C46" s="832" t="s">
        <v>3753</v>
      </c>
      <c r="D46" s="832" t="s">
        <v>5181</v>
      </c>
      <c r="E46" s="832" t="s">
        <v>5183</v>
      </c>
      <c r="F46" s="849">
        <v>9</v>
      </c>
      <c r="G46" s="849">
        <v>225</v>
      </c>
      <c r="H46" s="849"/>
      <c r="I46" s="849">
        <v>25</v>
      </c>
      <c r="J46" s="849"/>
      <c r="K46" s="849"/>
      <c r="L46" s="849"/>
      <c r="M46" s="849"/>
      <c r="N46" s="849">
        <v>9</v>
      </c>
      <c r="O46" s="849">
        <v>225</v>
      </c>
      <c r="P46" s="837"/>
      <c r="Q46" s="850">
        <v>25</v>
      </c>
    </row>
    <row r="47" spans="1:17" ht="14.4" customHeight="1" x14ac:dyDescent="0.3">
      <c r="A47" s="831" t="s">
        <v>4813</v>
      </c>
      <c r="B47" s="832" t="s">
        <v>5156</v>
      </c>
      <c r="C47" s="832" t="s">
        <v>3753</v>
      </c>
      <c r="D47" s="832" t="s">
        <v>5184</v>
      </c>
      <c r="E47" s="832" t="s">
        <v>5185</v>
      </c>
      <c r="F47" s="849"/>
      <c r="G47" s="849"/>
      <c r="H47" s="849"/>
      <c r="I47" s="849"/>
      <c r="J47" s="849">
        <v>1</v>
      </c>
      <c r="K47" s="849">
        <v>181</v>
      </c>
      <c r="L47" s="849">
        <v>1</v>
      </c>
      <c r="M47" s="849">
        <v>181</v>
      </c>
      <c r="N47" s="849">
        <v>2</v>
      </c>
      <c r="O47" s="849">
        <v>362</v>
      </c>
      <c r="P47" s="837">
        <v>2</v>
      </c>
      <c r="Q47" s="850">
        <v>181</v>
      </c>
    </row>
    <row r="48" spans="1:17" ht="14.4" customHeight="1" x14ac:dyDescent="0.3">
      <c r="A48" s="831" t="s">
        <v>4813</v>
      </c>
      <c r="B48" s="832" t="s">
        <v>5156</v>
      </c>
      <c r="C48" s="832" t="s">
        <v>3753</v>
      </c>
      <c r="D48" s="832" t="s">
        <v>5184</v>
      </c>
      <c r="E48" s="832" t="s">
        <v>5186</v>
      </c>
      <c r="F48" s="849"/>
      <c r="G48" s="849"/>
      <c r="H48" s="849"/>
      <c r="I48" s="849"/>
      <c r="J48" s="849">
        <v>2</v>
      </c>
      <c r="K48" s="849">
        <v>362</v>
      </c>
      <c r="L48" s="849">
        <v>1</v>
      </c>
      <c r="M48" s="849">
        <v>181</v>
      </c>
      <c r="N48" s="849">
        <v>1</v>
      </c>
      <c r="O48" s="849">
        <v>181</v>
      </c>
      <c r="P48" s="837">
        <v>0.5</v>
      </c>
      <c r="Q48" s="850">
        <v>181</v>
      </c>
    </row>
    <row r="49" spans="1:17" ht="14.4" customHeight="1" x14ac:dyDescent="0.3">
      <c r="A49" s="831" t="s">
        <v>4813</v>
      </c>
      <c r="B49" s="832" t="s">
        <v>5156</v>
      </c>
      <c r="C49" s="832" t="s">
        <v>3753</v>
      </c>
      <c r="D49" s="832" t="s">
        <v>5187</v>
      </c>
      <c r="E49" s="832" t="s">
        <v>5188</v>
      </c>
      <c r="F49" s="849">
        <v>4</v>
      </c>
      <c r="G49" s="849">
        <v>1016</v>
      </c>
      <c r="H49" s="849">
        <v>0.66666666666666663</v>
      </c>
      <c r="I49" s="849">
        <v>254</v>
      </c>
      <c r="J49" s="849">
        <v>6</v>
      </c>
      <c r="K49" s="849">
        <v>1524</v>
      </c>
      <c r="L49" s="849">
        <v>1</v>
      </c>
      <c r="M49" s="849">
        <v>254</v>
      </c>
      <c r="N49" s="849">
        <v>11</v>
      </c>
      <c r="O49" s="849">
        <v>2794</v>
      </c>
      <c r="P49" s="837">
        <v>1.8333333333333333</v>
      </c>
      <c r="Q49" s="850">
        <v>254</v>
      </c>
    </row>
    <row r="50" spans="1:17" ht="14.4" customHeight="1" x14ac:dyDescent="0.3">
      <c r="A50" s="831" t="s">
        <v>4813</v>
      </c>
      <c r="B50" s="832" t="s">
        <v>5156</v>
      </c>
      <c r="C50" s="832" t="s">
        <v>3753</v>
      </c>
      <c r="D50" s="832" t="s">
        <v>5187</v>
      </c>
      <c r="E50" s="832" t="s">
        <v>5189</v>
      </c>
      <c r="F50" s="849">
        <v>5</v>
      </c>
      <c r="G50" s="849">
        <v>1270</v>
      </c>
      <c r="H50" s="849">
        <v>0.7142857142857143</v>
      </c>
      <c r="I50" s="849">
        <v>254</v>
      </c>
      <c r="J50" s="849">
        <v>7</v>
      </c>
      <c r="K50" s="849">
        <v>1778</v>
      </c>
      <c r="L50" s="849">
        <v>1</v>
      </c>
      <c r="M50" s="849">
        <v>254</v>
      </c>
      <c r="N50" s="849">
        <v>4</v>
      </c>
      <c r="O50" s="849">
        <v>1016</v>
      </c>
      <c r="P50" s="837">
        <v>0.5714285714285714</v>
      </c>
      <c r="Q50" s="850">
        <v>254</v>
      </c>
    </row>
    <row r="51" spans="1:17" ht="14.4" customHeight="1" x14ac:dyDescent="0.3">
      <c r="A51" s="831" t="s">
        <v>4813</v>
      </c>
      <c r="B51" s="832" t="s">
        <v>5156</v>
      </c>
      <c r="C51" s="832" t="s">
        <v>3753</v>
      </c>
      <c r="D51" s="832" t="s">
        <v>5190</v>
      </c>
      <c r="E51" s="832" t="s">
        <v>5191</v>
      </c>
      <c r="F51" s="849"/>
      <c r="G51" s="849"/>
      <c r="H51" s="849"/>
      <c r="I51" s="849"/>
      <c r="J51" s="849">
        <v>3</v>
      </c>
      <c r="K51" s="849">
        <v>651</v>
      </c>
      <c r="L51" s="849">
        <v>1</v>
      </c>
      <c r="M51" s="849">
        <v>217</v>
      </c>
      <c r="N51" s="849">
        <v>3</v>
      </c>
      <c r="O51" s="849">
        <v>651</v>
      </c>
      <c r="P51" s="837">
        <v>1</v>
      </c>
      <c r="Q51" s="850">
        <v>217</v>
      </c>
    </row>
    <row r="52" spans="1:17" ht="14.4" customHeight="1" x14ac:dyDescent="0.3">
      <c r="A52" s="831" t="s">
        <v>4813</v>
      </c>
      <c r="B52" s="832" t="s">
        <v>5156</v>
      </c>
      <c r="C52" s="832" t="s">
        <v>3753</v>
      </c>
      <c r="D52" s="832" t="s">
        <v>5190</v>
      </c>
      <c r="E52" s="832" t="s">
        <v>5192</v>
      </c>
      <c r="F52" s="849"/>
      <c r="G52" s="849"/>
      <c r="H52" s="849"/>
      <c r="I52" s="849"/>
      <c r="J52" s="849">
        <v>2</v>
      </c>
      <c r="K52" s="849">
        <v>434</v>
      </c>
      <c r="L52" s="849">
        <v>1</v>
      </c>
      <c r="M52" s="849">
        <v>217</v>
      </c>
      <c r="N52" s="849">
        <v>1</v>
      </c>
      <c r="O52" s="849">
        <v>217</v>
      </c>
      <c r="P52" s="837">
        <v>0.5</v>
      </c>
      <c r="Q52" s="850">
        <v>217</v>
      </c>
    </row>
    <row r="53" spans="1:17" ht="14.4" customHeight="1" x14ac:dyDescent="0.3">
      <c r="A53" s="831" t="s">
        <v>4813</v>
      </c>
      <c r="B53" s="832" t="s">
        <v>5156</v>
      </c>
      <c r="C53" s="832" t="s">
        <v>3753</v>
      </c>
      <c r="D53" s="832" t="s">
        <v>5193</v>
      </c>
      <c r="E53" s="832" t="s">
        <v>5194</v>
      </c>
      <c r="F53" s="849">
        <v>1</v>
      </c>
      <c r="G53" s="849">
        <v>37</v>
      </c>
      <c r="H53" s="849"/>
      <c r="I53" s="849">
        <v>37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4813</v>
      </c>
      <c r="B54" s="832" t="s">
        <v>5156</v>
      </c>
      <c r="C54" s="832" t="s">
        <v>3753</v>
      </c>
      <c r="D54" s="832" t="s">
        <v>5195</v>
      </c>
      <c r="E54" s="832" t="s">
        <v>5196</v>
      </c>
      <c r="F54" s="849"/>
      <c r="G54" s="849"/>
      <c r="H54" s="849"/>
      <c r="I54" s="849"/>
      <c r="J54" s="849"/>
      <c r="K54" s="849"/>
      <c r="L54" s="849"/>
      <c r="M54" s="849"/>
      <c r="N54" s="849">
        <v>2</v>
      </c>
      <c r="O54" s="849">
        <v>100</v>
      </c>
      <c r="P54" s="837"/>
      <c r="Q54" s="850">
        <v>50</v>
      </c>
    </row>
    <row r="55" spans="1:17" ht="14.4" customHeight="1" x14ac:dyDescent="0.3">
      <c r="A55" s="831" t="s">
        <v>4813</v>
      </c>
      <c r="B55" s="832" t="s">
        <v>5156</v>
      </c>
      <c r="C55" s="832" t="s">
        <v>3753</v>
      </c>
      <c r="D55" s="832" t="s">
        <v>5197</v>
      </c>
      <c r="E55" s="832" t="s">
        <v>5198</v>
      </c>
      <c r="F55" s="849">
        <v>1</v>
      </c>
      <c r="G55" s="849">
        <v>232</v>
      </c>
      <c r="H55" s="849"/>
      <c r="I55" s="849">
        <v>232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4813</v>
      </c>
      <c r="B56" s="832" t="s">
        <v>5156</v>
      </c>
      <c r="C56" s="832" t="s">
        <v>3753</v>
      </c>
      <c r="D56" s="832" t="s">
        <v>5199</v>
      </c>
      <c r="E56" s="832" t="s">
        <v>5200</v>
      </c>
      <c r="F56" s="849"/>
      <c r="G56" s="849"/>
      <c r="H56" s="849"/>
      <c r="I56" s="849"/>
      <c r="J56" s="849">
        <v>4</v>
      </c>
      <c r="K56" s="849">
        <v>2608</v>
      </c>
      <c r="L56" s="849">
        <v>1</v>
      </c>
      <c r="M56" s="849">
        <v>652</v>
      </c>
      <c r="N56" s="849"/>
      <c r="O56" s="849"/>
      <c r="P56" s="837"/>
      <c r="Q56" s="850"/>
    </row>
    <row r="57" spans="1:17" ht="14.4" customHeight="1" x14ac:dyDescent="0.3">
      <c r="A57" s="831" t="s">
        <v>4813</v>
      </c>
      <c r="B57" s="832" t="s">
        <v>5156</v>
      </c>
      <c r="C57" s="832" t="s">
        <v>3753</v>
      </c>
      <c r="D57" s="832" t="s">
        <v>5201</v>
      </c>
      <c r="E57" s="832" t="s">
        <v>5202</v>
      </c>
      <c r="F57" s="849">
        <v>1</v>
      </c>
      <c r="G57" s="849">
        <v>224</v>
      </c>
      <c r="H57" s="849"/>
      <c r="I57" s="849">
        <v>224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5203</v>
      </c>
      <c r="B58" s="832" t="s">
        <v>5204</v>
      </c>
      <c r="C58" s="832" t="s">
        <v>3753</v>
      </c>
      <c r="D58" s="832" t="s">
        <v>5205</v>
      </c>
      <c r="E58" s="832" t="s">
        <v>5206</v>
      </c>
      <c r="F58" s="849">
        <v>3</v>
      </c>
      <c r="G58" s="849">
        <v>81</v>
      </c>
      <c r="H58" s="849"/>
      <c r="I58" s="849">
        <v>27</v>
      </c>
      <c r="J58" s="849"/>
      <c r="K58" s="849"/>
      <c r="L58" s="849"/>
      <c r="M58" s="849"/>
      <c r="N58" s="849">
        <v>4</v>
      </c>
      <c r="O58" s="849">
        <v>108</v>
      </c>
      <c r="P58" s="837"/>
      <c r="Q58" s="850">
        <v>27</v>
      </c>
    </row>
    <row r="59" spans="1:17" ht="14.4" customHeight="1" x14ac:dyDescent="0.3">
      <c r="A59" s="831" t="s">
        <v>5203</v>
      </c>
      <c r="B59" s="832" t="s">
        <v>5204</v>
      </c>
      <c r="C59" s="832" t="s">
        <v>3753</v>
      </c>
      <c r="D59" s="832" t="s">
        <v>5205</v>
      </c>
      <c r="E59" s="832" t="s">
        <v>5207</v>
      </c>
      <c r="F59" s="849">
        <v>190</v>
      </c>
      <c r="G59" s="849">
        <v>5130</v>
      </c>
      <c r="H59" s="849">
        <v>0.73359073359073357</v>
      </c>
      <c r="I59" s="849">
        <v>27</v>
      </c>
      <c r="J59" s="849">
        <v>259</v>
      </c>
      <c r="K59" s="849">
        <v>6993</v>
      </c>
      <c r="L59" s="849">
        <v>1</v>
      </c>
      <c r="M59" s="849">
        <v>27</v>
      </c>
      <c r="N59" s="849">
        <v>240</v>
      </c>
      <c r="O59" s="849">
        <v>6480</v>
      </c>
      <c r="P59" s="837">
        <v>0.92664092664092668</v>
      </c>
      <c r="Q59" s="850">
        <v>27</v>
      </c>
    </row>
    <row r="60" spans="1:17" ht="14.4" customHeight="1" x14ac:dyDescent="0.3">
      <c r="A60" s="831" t="s">
        <v>5203</v>
      </c>
      <c r="B60" s="832" t="s">
        <v>5204</v>
      </c>
      <c r="C60" s="832" t="s">
        <v>3753</v>
      </c>
      <c r="D60" s="832" t="s">
        <v>5208</v>
      </c>
      <c r="E60" s="832" t="s">
        <v>5209</v>
      </c>
      <c r="F60" s="849">
        <v>83</v>
      </c>
      <c r="G60" s="849">
        <v>4482</v>
      </c>
      <c r="H60" s="849">
        <v>0.69747899159663862</v>
      </c>
      <c r="I60" s="849">
        <v>54</v>
      </c>
      <c r="J60" s="849">
        <v>119</v>
      </c>
      <c r="K60" s="849">
        <v>6426</v>
      </c>
      <c r="L60" s="849">
        <v>1</v>
      </c>
      <c r="M60" s="849">
        <v>54</v>
      </c>
      <c r="N60" s="849">
        <v>123</v>
      </c>
      <c r="O60" s="849">
        <v>6642</v>
      </c>
      <c r="P60" s="837">
        <v>1.0336134453781514</v>
      </c>
      <c r="Q60" s="850">
        <v>54</v>
      </c>
    </row>
    <row r="61" spans="1:17" ht="14.4" customHeight="1" x14ac:dyDescent="0.3">
      <c r="A61" s="831" t="s">
        <v>5203</v>
      </c>
      <c r="B61" s="832" t="s">
        <v>5204</v>
      </c>
      <c r="C61" s="832" t="s">
        <v>3753</v>
      </c>
      <c r="D61" s="832" t="s">
        <v>5208</v>
      </c>
      <c r="E61" s="832" t="s">
        <v>5210</v>
      </c>
      <c r="F61" s="849">
        <v>85</v>
      </c>
      <c r="G61" s="849">
        <v>4590</v>
      </c>
      <c r="H61" s="849">
        <v>0.78703703703703709</v>
      </c>
      <c r="I61" s="849">
        <v>54</v>
      </c>
      <c r="J61" s="849">
        <v>108</v>
      </c>
      <c r="K61" s="849">
        <v>5832</v>
      </c>
      <c r="L61" s="849">
        <v>1</v>
      </c>
      <c r="M61" s="849">
        <v>54</v>
      </c>
      <c r="N61" s="849">
        <v>114</v>
      </c>
      <c r="O61" s="849">
        <v>6156</v>
      </c>
      <c r="P61" s="837">
        <v>1.0555555555555556</v>
      </c>
      <c r="Q61" s="850">
        <v>54</v>
      </c>
    </row>
    <row r="62" spans="1:17" ht="14.4" customHeight="1" x14ac:dyDescent="0.3">
      <c r="A62" s="831" t="s">
        <v>5203</v>
      </c>
      <c r="B62" s="832" t="s">
        <v>5204</v>
      </c>
      <c r="C62" s="832" t="s">
        <v>3753</v>
      </c>
      <c r="D62" s="832" t="s">
        <v>5211</v>
      </c>
      <c r="E62" s="832" t="s">
        <v>5212</v>
      </c>
      <c r="F62" s="849">
        <v>191</v>
      </c>
      <c r="G62" s="849">
        <v>4584</v>
      </c>
      <c r="H62" s="849">
        <v>0.73461538461538467</v>
      </c>
      <c r="I62" s="849">
        <v>24</v>
      </c>
      <c r="J62" s="849">
        <v>260</v>
      </c>
      <c r="K62" s="849">
        <v>6240</v>
      </c>
      <c r="L62" s="849">
        <v>1</v>
      </c>
      <c r="M62" s="849">
        <v>24</v>
      </c>
      <c r="N62" s="849">
        <v>241</v>
      </c>
      <c r="O62" s="849">
        <v>5784</v>
      </c>
      <c r="P62" s="837">
        <v>0.92692307692307696</v>
      </c>
      <c r="Q62" s="850">
        <v>24</v>
      </c>
    </row>
    <row r="63" spans="1:17" ht="14.4" customHeight="1" x14ac:dyDescent="0.3">
      <c r="A63" s="831" t="s">
        <v>5203</v>
      </c>
      <c r="B63" s="832" t="s">
        <v>5204</v>
      </c>
      <c r="C63" s="832" t="s">
        <v>3753</v>
      </c>
      <c r="D63" s="832" t="s">
        <v>5211</v>
      </c>
      <c r="E63" s="832" t="s">
        <v>5213</v>
      </c>
      <c r="F63" s="849">
        <v>3</v>
      </c>
      <c r="G63" s="849">
        <v>72</v>
      </c>
      <c r="H63" s="849"/>
      <c r="I63" s="849">
        <v>24</v>
      </c>
      <c r="J63" s="849"/>
      <c r="K63" s="849"/>
      <c r="L63" s="849"/>
      <c r="M63" s="849"/>
      <c r="N63" s="849">
        <v>5</v>
      </c>
      <c r="O63" s="849">
        <v>120</v>
      </c>
      <c r="P63" s="837"/>
      <c r="Q63" s="850">
        <v>24</v>
      </c>
    </row>
    <row r="64" spans="1:17" ht="14.4" customHeight="1" x14ac:dyDescent="0.3">
      <c r="A64" s="831" t="s">
        <v>5203</v>
      </c>
      <c r="B64" s="832" t="s">
        <v>5204</v>
      </c>
      <c r="C64" s="832" t="s">
        <v>3753</v>
      </c>
      <c r="D64" s="832" t="s">
        <v>5214</v>
      </c>
      <c r="E64" s="832" t="s">
        <v>5215</v>
      </c>
      <c r="F64" s="849">
        <v>219</v>
      </c>
      <c r="G64" s="849">
        <v>5913</v>
      </c>
      <c r="H64" s="849">
        <v>0.61690140845070418</v>
      </c>
      <c r="I64" s="849">
        <v>27</v>
      </c>
      <c r="J64" s="849">
        <v>355</v>
      </c>
      <c r="K64" s="849">
        <v>9585</v>
      </c>
      <c r="L64" s="849">
        <v>1</v>
      </c>
      <c r="M64" s="849">
        <v>27</v>
      </c>
      <c r="N64" s="849">
        <v>284</v>
      </c>
      <c r="O64" s="849">
        <v>7668</v>
      </c>
      <c r="P64" s="837">
        <v>0.8</v>
      </c>
      <c r="Q64" s="850">
        <v>27</v>
      </c>
    </row>
    <row r="65" spans="1:17" ht="14.4" customHeight="1" x14ac:dyDescent="0.3">
      <c r="A65" s="831" t="s">
        <v>5203</v>
      </c>
      <c r="B65" s="832" t="s">
        <v>5204</v>
      </c>
      <c r="C65" s="832" t="s">
        <v>3753</v>
      </c>
      <c r="D65" s="832" t="s">
        <v>5214</v>
      </c>
      <c r="E65" s="832" t="s">
        <v>5216</v>
      </c>
      <c r="F65" s="849">
        <v>24</v>
      </c>
      <c r="G65" s="849">
        <v>648</v>
      </c>
      <c r="H65" s="849">
        <v>24</v>
      </c>
      <c r="I65" s="849">
        <v>27</v>
      </c>
      <c r="J65" s="849">
        <v>1</v>
      </c>
      <c r="K65" s="849">
        <v>27</v>
      </c>
      <c r="L65" s="849">
        <v>1</v>
      </c>
      <c r="M65" s="849">
        <v>27</v>
      </c>
      <c r="N65" s="849">
        <v>8</v>
      </c>
      <c r="O65" s="849">
        <v>216</v>
      </c>
      <c r="P65" s="837">
        <v>8</v>
      </c>
      <c r="Q65" s="850">
        <v>27</v>
      </c>
    </row>
    <row r="66" spans="1:17" ht="14.4" customHeight="1" x14ac:dyDescent="0.3">
      <c r="A66" s="831" t="s">
        <v>5203</v>
      </c>
      <c r="B66" s="832" t="s">
        <v>5204</v>
      </c>
      <c r="C66" s="832" t="s">
        <v>3753</v>
      </c>
      <c r="D66" s="832" t="s">
        <v>5217</v>
      </c>
      <c r="E66" s="832" t="s">
        <v>5218</v>
      </c>
      <c r="F66" s="849">
        <v>3</v>
      </c>
      <c r="G66" s="849">
        <v>81</v>
      </c>
      <c r="H66" s="849"/>
      <c r="I66" s="849">
        <v>27</v>
      </c>
      <c r="J66" s="849"/>
      <c r="K66" s="849"/>
      <c r="L66" s="849"/>
      <c r="M66" s="849"/>
      <c r="N66" s="849">
        <v>4</v>
      </c>
      <c r="O66" s="849">
        <v>108</v>
      </c>
      <c r="P66" s="837"/>
      <c r="Q66" s="850">
        <v>27</v>
      </c>
    </row>
    <row r="67" spans="1:17" ht="14.4" customHeight="1" x14ac:dyDescent="0.3">
      <c r="A67" s="831" t="s">
        <v>5203</v>
      </c>
      <c r="B67" s="832" t="s">
        <v>5204</v>
      </c>
      <c r="C67" s="832" t="s">
        <v>3753</v>
      </c>
      <c r="D67" s="832" t="s">
        <v>5217</v>
      </c>
      <c r="E67" s="832" t="s">
        <v>5219</v>
      </c>
      <c r="F67" s="849">
        <v>179</v>
      </c>
      <c r="G67" s="849">
        <v>4833</v>
      </c>
      <c r="H67" s="849">
        <v>0.70472440944881887</v>
      </c>
      <c r="I67" s="849">
        <v>27</v>
      </c>
      <c r="J67" s="849">
        <v>254</v>
      </c>
      <c r="K67" s="849">
        <v>6858</v>
      </c>
      <c r="L67" s="849">
        <v>1</v>
      </c>
      <c r="M67" s="849">
        <v>27</v>
      </c>
      <c r="N67" s="849">
        <v>239</v>
      </c>
      <c r="O67" s="849">
        <v>6453</v>
      </c>
      <c r="P67" s="837">
        <v>0.94094488188976377</v>
      </c>
      <c r="Q67" s="850">
        <v>27</v>
      </c>
    </row>
    <row r="68" spans="1:17" ht="14.4" customHeight="1" x14ac:dyDescent="0.3">
      <c r="A68" s="831" t="s">
        <v>5203</v>
      </c>
      <c r="B68" s="832" t="s">
        <v>5204</v>
      </c>
      <c r="C68" s="832" t="s">
        <v>3753</v>
      </c>
      <c r="D68" s="832" t="s">
        <v>5220</v>
      </c>
      <c r="E68" s="832" t="s">
        <v>5221</v>
      </c>
      <c r="F68" s="849">
        <v>591</v>
      </c>
      <c r="G68" s="849">
        <v>13002</v>
      </c>
      <c r="H68" s="849">
        <v>0.84068278805120911</v>
      </c>
      <c r="I68" s="849">
        <v>22</v>
      </c>
      <c r="J68" s="849">
        <v>703</v>
      </c>
      <c r="K68" s="849">
        <v>15466</v>
      </c>
      <c r="L68" s="849">
        <v>1</v>
      </c>
      <c r="M68" s="849">
        <v>22</v>
      </c>
      <c r="N68" s="849">
        <v>681</v>
      </c>
      <c r="O68" s="849">
        <v>14982</v>
      </c>
      <c r="P68" s="837">
        <v>0.96870554765291605</v>
      </c>
      <c r="Q68" s="850">
        <v>22</v>
      </c>
    </row>
    <row r="69" spans="1:17" ht="14.4" customHeight="1" x14ac:dyDescent="0.3">
      <c r="A69" s="831" t="s">
        <v>5203</v>
      </c>
      <c r="B69" s="832" t="s">
        <v>5204</v>
      </c>
      <c r="C69" s="832" t="s">
        <v>3753</v>
      </c>
      <c r="D69" s="832" t="s">
        <v>5220</v>
      </c>
      <c r="E69" s="832" t="s">
        <v>5222</v>
      </c>
      <c r="F69" s="849">
        <v>5</v>
      </c>
      <c r="G69" s="849">
        <v>110</v>
      </c>
      <c r="H69" s="849">
        <v>2.5</v>
      </c>
      <c r="I69" s="849">
        <v>22</v>
      </c>
      <c r="J69" s="849">
        <v>2</v>
      </c>
      <c r="K69" s="849">
        <v>44</v>
      </c>
      <c r="L69" s="849">
        <v>1</v>
      </c>
      <c r="M69" s="849">
        <v>22</v>
      </c>
      <c r="N69" s="849">
        <v>6</v>
      </c>
      <c r="O69" s="849">
        <v>132</v>
      </c>
      <c r="P69" s="837">
        <v>3</v>
      </c>
      <c r="Q69" s="850">
        <v>22</v>
      </c>
    </row>
    <row r="70" spans="1:17" ht="14.4" customHeight="1" x14ac:dyDescent="0.3">
      <c r="A70" s="831" t="s">
        <v>5203</v>
      </c>
      <c r="B70" s="832" t="s">
        <v>5204</v>
      </c>
      <c r="C70" s="832" t="s">
        <v>3753</v>
      </c>
      <c r="D70" s="832" t="s">
        <v>5223</v>
      </c>
      <c r="E70" s="832" t="s">
        <v>5224</v>
      </c>
      <c r="F70" s="849">
        <v>2</v>
      </c>
      <c r="G70" s="849">
        <v>136</v>
      </c>
      <c r="H70" s="849">
        <v>0.4</v>
      </c>
      <c r="I70" s="849">
        <v>68</v>
      </c>
      <c r="J70" s="849">
        <v>5</v>
      </c>
      <c r="K70" s="849">
        <v>340</v>
      </c>
      <c r="L70" s="849">
        <v>1</v>
      </c>
      <c r="M70" s="849">
        <v>68</v>
      </c>
      <c r="N70" s="849">
        <v>1</v>
      </c>
      <c r="O70" s="849">
        <v>68</v>
      </c>
      <c r="P70" s="837">
        <v>0.2</v>
      </c>
      <c r="Q70" s="850">
        <v>68</v>
      </c>
    </row>
    <row r="71" spans="1:17" ht="14.4" customHeight="1" x14ac:dyDescent="0.3">
      <c r="A71" s="831" t="s">
        <v>5203</v>
      </c>
      <c r="B71" s="832" t="s">
        <v>5204</v>
      </c>
      <c r="C71" s="832" t="s">
        <v>3753</v>
      </c>
      <c r="D71" s="832" t="s">
        <v>5223</v>
      </c>
      <c r="E71" s="832" t="s">
        <v>5225</v>
      </c>
      <c r="F71" s="849">
        <v>2</v>
      </c>
      <c r="G71" s="849">
        <v>136</v>
      </c>
      <c r="H71" s="849">
        <v>1</v>
      </c>
      <c r="I71" s="849">
        <v>68</v>
      </c>
      <c r="J71" s="849">
        <v>2</v>
      </c>
      <c r="K71" s="849">
        <v>136</v>
      </c>
      <c r="L71" s="849">
        <v>1</v>
      </c>
      <c r="M71" s="849">
        <v>68</v>
      </c>
      <c r="N71" s="849">
        <v>1</v>
      </c>
      <c r="O71" s="849">
        <v>68</v>
      </c>
      <c r="P71" s="837">
        <v>0.5</v>
      </c>
      <c r="Q71" s="850">
        <v>68</v>
      </c>
    </row>
    <row r="72" spans="1:17" ht="14.4" customHeight="1" x14ac:dyDescent="0.3">
      <c r="A72" s="831" t="s">
        <v>5203</v>
      </c>
      <c r="B72" s="832" t="s">
        <v>5204</v>
      </c>
      <c r="C72" s="832" t="s">
        <v>3753</v>
      </c>
      <c r="D72" s="832" t="s">
        <v>5226</v>
      </c>
      <c r="E72" s="832" t="s">
        <v>5227</v>
      </c>
      <c r="F72" s="849">
        <v>6</v>
      </c>
      <c r="G72" s="849">
        <v>372</v>
      </c>
      <c r="H72" s="849">
        <v>0.54545454545454541</v>
      </c>
      <c r="I72" s="849">
        <v>62</v>
      </c>
      <c r="J72" s="849">
        <v>11</v>
      </c>
      <c r="K72" s="849">
        <v>682</v>
      </c>
      <c r="L72" s="849">
        <v>1</v>
      </c>
      <c r="M72" s="849">
        <v>62</v>
      </c>
      <c r="N72" s="849">
        <v>17</v>
      </c>
      <c r="O72" s="849">
        <v>1054</v>
      </c>
      <c r="P72" s="837">
        <v>1.5454545454545454</v>
      </c>
      <c r="Q72" s="850">
        <v>62</v>
      </c>
    </row>
    <row r="73" spans="1:17" ht="14.4" customHeight="1" x14ac:dyDescent="0.3">
      <c r="A73" s="831" t="s">
        <v>5203</v>
      </c>
      <c r="B73" s="832" t="s">
        <v>5204</v>
      </c>
      <c r="C73" s="832" t="s">
        <v>3753</v>
      </c>
      <c r="D73" s="832" t="s">
        <v>5226</v>
      </c>
      <c r="E73" s="832" t="s">
        <v>5228</v>
      </c>
      <c r="F73" s="849">
        <v>9</v>
      </c>
      <c r="G73" s="849">
        <v>558</v>
      </c>
      <c r="H73" s="849">
        <v>0.69230769230769229</v>
      </c>
      <c r="I73" s="849">
        <v>62</v>
      </c>
      <c r="J73" s="849">
        <v>13</v>
      </c>
      <c r="K73" s="849">
        <v>806</v>
      </c>
      <c r="L73" s="849">
        <v>1</v>
      </c>
      <c r="M73" s="849">
        <v>62</v>
      </c>
      <c r="N73" s="849">
        <v>7</v>
      </c>
      <c r="O73" s="849">
        <v>434</v>
      </c>
      <c r="P73" s="837">
        <v>0.53846153846153844</v>
      </c>
      <c r="Q73" s="850">
        <v>62</v>
      </c>
    </row>
    <row r="74" spans="1:17" ht="14.4" customHeight="1" x14ac:dyDescent="0.3">
      <c r="A74" s="831" t="s">
        <v>5203</v>
      </c>
      <c r="B74" s="832" t="s">
        <v>5204</v>
      </c>
      <c r="C74" s="832" t="s">
        <v>3753</v>
      </c>
      <c r="D74" s="832" t="s">
        <v>5229</v>
      </c>
      <c r="E74" s="832" t="s">
        <v>5230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394</v>
      </c>
      <c r="P74" s="837"/>
      <c r="Q74" s="850">
        <v>394</v>
      </c>
    </row>
    <row r="75" spans="1:17" ht="14.4" customHeight="1" x14ac:dyDescent="0.3">
      <c r="A75" s="831" t="s">
        <v>5203</v>
      </c>
      <c r="B75" s="832" t="s">
        <v>5204</v>
      </c>
      <c r="C75" s="832" t="s">
        <v>3753</v>
      </c>
      <c r="D75" s="832" t="s">
        <v>5231</v>
      </c>
      <c r="E75" s="832" t="s">
        <v>5232</v>
      </c>
      <c r="F75" s="849">
        <v>3</v>
      </c>
      <c r="G75" s="849">
        <v>246</v>
      </c>
      <c r="H75" s="849">
        <v>0.6</v>
      </c>
      <c r="I75" s="849">
        <v>82</v>
      </c>
      <c r="J75" s="849">
        <v>5</v>
      </c>
      <c r="K75" s="849">
        <v>410</v>
      </c>
      <c r="L75" s="849">
        <v>1</v>
      </c>
      <c r="M75" s="849">
        <v>82</v>
      </c>
      <c r="N75" s="849"/>
      <c r="O75" s="849"/>
      <c r="P75" s="837"/>
      <c r="Q75" s="850"/>
    </row>
    <row r="76" spans="1:17" ht="14.4" customHeight="1" x14ac:dyDescent="0.3">
      <c r="A76" s="831" t="s">
        <v>5203</v>
      </c>
      <c r="B76" s="832" t="s">
        <v>5204</v>
      </c>
      <c r="C76" s="832" t="s">
        <v>3753</v>
      </c>
      <c r="D76" s="832" t="s">
        <v>5231</v>
      </c>
      <c r="E76" s="832" t="s">
        <v>5233</v>
      </c>
      <c r="F76" s="849"/>
      <c r="G76" s="849"/>
      <c r="H76" s="849"/>
      <c r="I76" s="849"/>
      <c r="J76" s="849"/>
      <c r="K76" s="849"/>
      <c r="L76" s="849"/>
      <c r="M76" s="849"/>
      <c r="N76" s="849">
        <v>3</v>
      </c>
      <c r="O76" s="849">
        <v>246</v>
      </c>
      <c r="P76" s="837"/>
      <c r="Q76" s="850">
        <v>82</v>
      </c>
    </row>
    <row r="77" spans="1:17" ht="14.4" customHeight="1" x14ac:dyDescent="0.3">
      <c r="A77" s="831" t="s">
        <v>5203</v>
      </c>
      <c r="B77" s="832" t="s">
        <v>5204</v>
      </c>
      <c r="C77" s="832" t="s">
        <v>3753</v>
      </c>
      <c r="D77" s="832" t="s">
        <v>5234</v>
      </c>
      <c r="E77" s="832" t="s">
        <v>5235</v>
      </c>
      <c r="F77" s="849">
        <v>2</v>
      </c>
      <c r="G77" s="849">
        <v>1976</v>
      </c>
      <c r="H77" s="849">
        <v>0.4</v>
      </c>
      <c r="I77" s="849">
        <v>988</v>
      </c>
      <c r="J77" s="849">
        <v>5</v>
      </c>
      <c r="K77" s="849">
        <v>4940</v>
      </c>
      <c r="L77" s="849">
        <v>1</v>
      </c>
      <c r="M77" s="849">
        <v>988</v>
      </c>
      <c r="N77" s="849">
        <v>1</v>
      </c>
      <c r="O77" s="849">
        <v>988</v>
      </c>
      <c r="P77" s="837">
        <v>0.2</v>
      </c>
      <c r="Q77" s="850">
        <v>988</v>
      </c>
    </row>
    <row r="78" spans="1:17" ht="14.4" customHeight="1" x14ac:dyDescent="0.3">
      <c r="A78" s="831" t="s">
        <v>5203</v>
      </c>
      <c r="B78" s="832" t="s">
        <v>5204</v>
      </c>
      <c r="C78" s="832" t="s">
        <v>3753</v>
      </c>
      <c r="D78" s="832" t="s">
        <v>5234</v>
      </c>
      <c r="E78" s="832" t="s">
        <v>5236</v>
      </c>
      <c r="F78" s="849">
        <v>12</v>
      </c>
      <c r="G78" s="849">
        <v>11856</v>
      </c>
      <c r="H78" s="849">
        <v>1.2</v>
      </c>
      <c r="I78" s="849">
        <v>988</v>
      </c>
      <c r="J78" s="849">
        <v>10</v>
      </c>
      <c r="K78" s="849">
        <v>9880</v>
      </c>
      <c r="L78" s="849">
        <v>1</v>
      </c>
      <c r="M78" s="849">
        <v>988</v>
      </c>
      <c r="N78" s="849">
        <v>22</v>
      </c>
      <c r="O78" s="849">
        <v>21736</v>
      </c>
      <c r="P78" s="837">
        <v>2.2000000000000002</v>
      </c>
      <c r="Q78" s="850">
        <v>988</v>
      </c>
    </row>
    <row r="79" spans="1:17" ht="14.4" customHeight="1" x14ac:dyDescent="0.3">
      <c r="A79" s="831" t="s">
        <v>5203</v>
      </c>
      <c r="B79" s="832" t="s">
        <v>5204</v>
      </c>
      <c r="C79" s="832" t="s">
        <v>3753</v>
      </c>
      <c r="D79" s="832" t="s">
        <v>5237</v>
      </c>
      <c r="E79" s="832" t="s">
        <v>5238</v>
      </c>
      <c r="F79" s="849">
        <v>2</v>
      </c>
      <c r="G79" s="849">
        <v>382</v>
      </c>
      <c r="H79" s="849"/>
      <c r="I79" s="849">
        <v>191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5203</v>
      </c>
      <c r="B80" s="832" t="s">
        <v>5204</v>
      </c>
      <c r="C80" s="832" t="s">
        <v>3753</v>
      </c>
      <c r="D80" s="832" t="s">
        <v>5239</v>
      </c>
      <c r="E80" s="832" t="s">
        <v>5240</v>
      </c>
      <c r="F80" s="849"/>
      <c r="G80" s="849"/>
      <c r="H80" s="849"/>
      <c r="I80" s="849"/>
      <c r="J80" s="849">
        <v>1</v>
      </c>
      <c r="K80" s="849">
        <v>82</v>
      </c>
      <c r="L80" s="849">
        <v>1</v>
      </c>
      <c r="M80" s="849">
        <v>82</v>
      </c>
      <c r="N80" s="849"/>
      <c r="O80" s="849"/>
      <c r="P80" s="837"/>
      <c r="Q80" s="850"/>
    </row>
    <row r="81" spans="1:17" ht="14.4" customHeight="1" x14ac:dyDescent="0.3">
      <c r="A81" s="831" t="s">
        <v>5203</v>
      </c>
      <c r="B81" s="832" t="s">
        <v>5204</v>
      </c>
      <c r="C81" s="832" t="s">
        <v>3753</v>
      </c>
      <c r="D81" s="832" t="s">
        <v>5241</v>
      </c>
      <c r="E81" s="832" t="s">
        <v>5242</v>
      </c>
      <c r="F81" s="849">
        <v>1</v>
      </c>
      <c r="G81" s="849">
        <v>63</v>
      </c>
      <c r="H81" s="849"/>
      <c r="I81" s="849">
        <v>63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5203</v>
      </c>
      <c r="B82" s="832" t="s">
        <v>5204</v>
      </c>
      <c r="C82" s="832" t="s">
        <v>3753</v>
      </c>
      <c r="D82" s="832" t="s">
        <v>5243</v>
      </c>
      <c r="E82" s="832" t="s">
        <v>5244</v>
      </c>
      <c r="F82" s="849">
        <v>4</v>
      </c>
      <c r="G82" s="849">
        <v>68</v>
      </c>
      <c r="H82" s="849">
        <v>0.19047619047619047</v>
      </c>
      <c r="I82" s="849">
        <v>17</v>
      </c>
      <c r="J82" s="849">
        <v>21</v>
      </c>
      <c r="K82" s="849">
        <v>357</v>
      </c>
      <c r="L82" s="849">
        <v>1</v>
      </c>
      <c r="M82" s="849">
        <v>17</v>
      </c>
      <c r="N82" s="849">
        <v>33</v>
      </c>
      <c r="O82" s="849">
        <v>561</v>
      </c>
      <c r="P82" s="837">
        <v>1.5714285714285714</v>
      </c>
      <c r="Q82" s="850">
        <v>17</v>
      </c>
    </row>
    <row r="83" spans="1:17" ht="14.4" customHeight="1" x14ac:dyDescent="0.3">
      <c r="A83" s="831" t="s">
        <v>5203</v>
      </c>
      <c r="B83" s="832" t="s">
        <v>5204</v>
      </c>
      <c r="C83" s="832" t="s">
        <v>3753</v>
      </c>
      <c r="D83" s="832" t="s">
        <v>5243</v>
      </c>
      <c r="E83" s="832" t="s">
        <v>5245</v>
      </c>
      <c r="F83" s="849">
        <v>1</v>
      </c>
      <c r="G83" s="849">
        <v>17</v>
      </c>
      <c r="H83" s="849">
        <v>0.16666666666666666</v>
      </c>
      <c r="I83" s="849">
        <v>17</v>
      </c>
      <c r="J83" s="849">
        <v>6</v>
      </c>
      <c r="K83" s="849">
        <v>102</v>
      </c>
      <c r="L83" s="849">
        <v>1</v>
      </c>
      <c r="M83" s="849">
        <v>17</v>
      </c>
      <c r="N83" s="849">
        <v>3</v>
      </c>
      <c r="O83" s="849">
        <v>51</v>
      </c>
      <c r="P83" s="837">
        <v>0.5</v>
      </c>
      <c r="Q83" s="850">
        <v>17</v>
      </c>
    </row>
    <row r="84" spans="1:17" ht="14.4" customHeight="1" x14ac:dyDescent="0.3">
      <c r="A84" s="831" t="s">
        <v>5203</v>
      </c>
      <c r="B84" s="832" t="s">
        <v>5204</v>
      </c>
      <c r="C84" s="832" t="s">
        <v>3753</v>
      </c>
      <c r="D84" s="832" t="s">
        <v>5246</v>
      </c>
      <c r="E84" s="832" t="s">
        <v>5247</v>
      </c>
      <c r="F84" s="849">
        <v>1</v>
      </c>
      <c r="G84" s="849">
        <v>64</v>
      </c>
      <c r="H84" s="849"/>
      <c r="I84" s="849">
        <v>64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5203</v>
      </c>
      <c r="B85" s="832" t="s">
        <v>5204</v>
      </c>
      <c r="C85" s="832" t="s">
        <v>3753</v>
      </c>
      <c r="D85" s="832" t="s">
        <v>5248</v>
      </c>
      <c r="E85" s="832" t="s">
        <v>5249</v>
      </c>
      <c r="F85" s="849"/>
      <c r="G85" s="849"/>
      <c r="H85" s="849"/>
      <c r="I85" s="849"/>
      <c r="J85" s="849"/>
      <c r="K85" s="849"/>
      <c r="L85" s="849"/>
      <c r="M85" s="849"/>
      <c r="N85" s="849">
        <v>5</v>
      </c>
      <c r="O85" s="849">
        <v>235</v>
      </c>
      <c r="P85" s="837"/>
      <c r="Q85" s="850">
        <v>47</v>
      </c>
    </row>
    <row r="86" spans="1:17" ht="14.4" customHeight="1" x14ac:dyDescent="0.3">
      <c r="A86" s="831" t="s">
        <v>5203</v>
      </c>
      <c r="B86" s="832" t="s">
        <v>5204</v>
      </c>
      <c r="C86" s="832" t="s">
        <v>3753</v>
      </c>
      <c r="D86" s="832" t="s">
        <v>5250</v>
      </c>
      <c r="E86" s="832" t="s">
        <v>5251</v>
      </c>
      <c r="F86" s="849">
        <v>1</v>
      </c>
      <c r="G86" s="849">
        <v>53</v>
      </c>
      <c r="H86" s="849"/>
      <c r="I86" s="849">
        <v>53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5203</v>
      </c>
      <c r="B87" s="832" t="s">
        <v>5204</v>
      </c>
      <c r="C87" s="832" t="s">
        <v>3753</v>
      </c>
      <c r="D87" s="832" t="s">
        <v>5252</v>
      </c>
      <c r="E87" s="832" t="s">
        <v>5253</v>
      </c>
      <c r="F87" s="849">
        <v>3</v>
      </c>
      <c r="G87" s="849">
        <v>180</v>
      </c>
      <c r="H87" s="849">
        <v>1</v>
      </c>
      <c r="I87" s="849">
        <v>60</v>
      </c>
      <c r="J87" s="849">
        <v>3</v>
      </c>
      <c r="K87" s="849">
        <v>180</v>
      </c>
      <c r="L87" s="849">
        <v>1</v>
      </c>
      <c r="M87" s="849">
        <v>60</v>
      </c>
      <c r="N87" s="849">
        <v>2</v>
      </c>
      <c r="O87" s="849">
        <v>120</v>
      </c>
      <c r="P87" s="837">
        <v>0.66666666666666663</v>
      </c>
      <c r="Q87" s="850">
        <v>60</v>
      </c>
    </row>
    <row r="88" spans="1:17" ht="14.4" customHeight="1" x14ac:dyDescent="0.3">
      <c r="A88" s="831" t="s">
        <v>5203</v>
      </c>
      <c r="B88" s="832" t="s">
        <v>5204</v>
      </c>
      <c r="C88" s="832" t="s">
        <v>3753</v>
      </c>
      <c r="D88" s="832" t="s">
        <v>5252</v>
      </c>
      <c r="E88" s="832" t="s">
        <v>5254</v>
      </c>
      <c r="F88" s="849"/>
      <c r="G88" s="849"/>
      <c r="H88" s="849"/>
      <c r="I88" s="849"/>
      <c r="J88" s="849">
        <v>2</v>
      </c>
      <c r="K88" s="849">
        <v>120</v>
      </c>
      <c r="L88" s="849">
        <v>1</v>
      </c>
      <c r="M88" s="849">
        <v>60</v>
      </c>
      <c r="N88" s="849">
        <v>1</v>
      </c>
      <c r="O88" s="849">
        <v>60</v>
      </c>
      <c r="P88" s="837">
        <v>0.5</v>
      </c>
      <c r="Q88" s="850">
        <v>60</v>
      </c>
    </row>
    <row r="89" spans="1:17" ht="14.4" customHeight="1" x14ac:dyDescent="0.3">
      <c r="A89" s="831" t="s">
        <v>5203</v>
      </c>
      <c r="B89" s="832" t="s">
        <v>5204</v>
      </c>
      <c r="C89" s="832" t="s">
        <v>3753</v>
      </c>
      <c r="D89" s="832" t="s">
        <v>5255</v>
      </c>
      <c r="E89" s="832" t="s">
        <v>5256</v>
      </c>
      <c r="F89" s="849">
        <v>1</v>
      </c>
      <c r="G89" s="849">
        <v>19</v>
      </c>
      <c r="H89" s="849"/>
      <c r="I89" s="849">
        <v>19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5203</v>
      </c>
      <c r="B90" s="832" t="s">
        <v>5204</v>
      </c>
      <c r="C90" s="832" t="s">
        <v>3753</v>
      </c>
      <c r="D90" s="832" t="s">
        <v>5257</v>
      </c>
      <c r="E90" s="832" t="s">
        <v>5258</v>
      </c>
      <c r="F90" s="849"/>
      <c r="G90" s="849"/>
      <c r="H90" s="849"/>
      <c r="I90" s="849"/>
      <c r="J90" s="849">
        <v>1</v>
      </c>
      <c r="K90" s="849">
        <v>392</v>
      </c>
      <c r="L90" s="849">
        <v>1</v>
      </c>
      <c r="M90" s="849">
        <v>392</v>
      </c>
      <c r="N90" s="849"/>
      <c r="O90" s="849"/>
      <c r="P90" s="837"/>
      <c r="Q90" s="850"/>
    </row>
    <row r="91" spans="1:17" ht="14.4" customHeight="1" x14ac:dyDescent="0.3">
      <c r="A91" s="831" t="s">
        <v>5203</v>
      </c>
      <c r="B91" s="832" t="s">
        <v>5204</v>
      </c>
      <c r="C91" s="832" t="s">
        <v>3753</v>
      </c>
      <c r="D91" s="832" t="s">
        <v>5259</v>
      </c>
      <c r="E91" s="832" t="s">
        <v>5260</v>
      </c>
      <c r="F91" s="849">
        <v>8</v>
      </c>
      <c r="G91" s="849">
        <v>6824</v>
      </c>
      <c r="H91" s="849">
        <v>1.6</v>
      </c>
      <c r="I91" s="849">
        <v>853</v>
      </c>
      <c r="J91" s="849">
        <v>5</v>
      </c>
      <c r="K91" s="849">
        <v>4265</v>
      </c>
      <c r="L91" s="849">
        <v>1</v>
      </c>
      <c r="M91" s="849">
        <v>853</v>
      </c>
      <c r="N91" s="849">
        <v>9</v>
      </c>
      <c r="O91" s="849">
        <v>7677</v>
      </c>
      <c r="P91" s="837">
        <v>1.8</v>
      </c>
      <c r="Q91" s="850">
        <v>853</v>
      </c>
    </row>
    <row r="92" spans="1:17" ht="14.4" customHeight="1" x14ac:dyDescent="0.3">
      <c r="A92" s="831" t="s">
        <v>5203</v>
      </c>
      <c r="B92" s="832" t="s">
        <v>5204</v>
      </c>
      <c r="C92" s="832" t="s">
        <v>3753</v>
      </c>
      <c r="D92" s="832" t="s">
        <v>5259</v>
      </c>
      <c r="E92" s="832" t="s">
        <v>5261</v>
      </c>
      <c r="F92" s="849">
        <v>6</v>
      </c>
      <c r="G92" s="849">
        <v>5118</v>
      </c>
      <c r="H92" s="849">
        <v>0.75</v>
      </c>
      <c r="I92" s="849">
        <v>853</v>
      </c>
      <c r="J92" s="849">
        <v>8</v>
      </c>
      <c r="K92" s="849">
        <v>6824</v>
      </c>
      <c r="L92" s="849">
        <v>1</v>
      </c>
      <c r="M92" s="849">
        <v>853</v>
      </c>
      <c r="N92" s="849">
        <v>4</v>
      </c>
      <c r="O92" s="849">
        <v>3412</v>
      </c>
      <c r="P92" s="837">
        <v>0.5</v>
      </c>
      <c r="Q92" s="850">
        <v>853</v>
      </c>
    </row>
    <row r="93" spans="1:17" ht="14.4" customHeight="1" x14ac:dyDescent="0.3">
      <c r="A93" s="831" t="s">
        <v>5203</v>
      </c>
      <c r="B93" s="832" t="s">
        <v>5204</v>
      </c>
      <c r="C93" s="832" t="s">
        <v>3753</v>
      </c>
      <c r="D93" s="832" t="s">
        <v>5262</v>
      </c>
      <c r="E93" s="832" t="s">
        <v>5263</v>
      </c>
      <c r="F93" s="849"/>
      <c r="G93" s="849"/>
      <c r="H93" s="849"/>
      <c r="I93" s="849"/>
      <c r="J93" s="849">
        <v>3</v>
      </c>
      <c r="K93" s="849">
        <v>561</v>
      </c>
      <c r="L93" s="849">
        <v>1</v>
      </c>
      <c r="M93" s="849">
        <v>187</v>
      </c>
      <c r="N93" s="849">
        <v>4</v>
      </c>
      <c r="O93" s="849">
        <v>748</v>
      </c>
      <c r="P93" s="837">
        <v>1.3333333333333333</v>
      </c>
      <c r="Q93" s="850">
        <v>187</v>
      </c>
    </row>
    <row r="94" spans="1:17" ht="14.4" customHeight="1" x14ac:dyDescent="0.3">
      <c r="A94" s="831" t="s">
        <v>5203</v>
      </c>
      <c r="B94" s="832" t="s">
        <v>5204</v>
      </c>
      <c r="C94" s="832" t="s">
        <v>3753</v>
      </c>
      <c r="D94" s="832" t="s">
        <v>5262</v>
      </c>
      <c r="E94" s="832" t="s">
        <v>5264</v>
      </c>
      <c r="F94" s="849"/>
      <c r="G94" s="849"/>
      <c r="H94" s="849"/>
      <c r="I94" s="849"/>
      <c r="J94" s="849">
        <v>10</v>
      </c>
      <c r="K94" s="849">
        <v>1870</v>
      </c>
      <c r="L94" s="849">
        <v>1</v>
      </c>
      <c r="M94" s="849">
        <v>187</v>
      </c>
      <c r="N94" s="849">
        <v>2</v>
      </c>
      <c r="O94" s="849">
        <v>374</v>
      </c>
      <c r="P94" s="837">
        <v>0.2</v>
      </c>
      <c r="Q94" s="850">
        <v>187</v>
      </c>
    </row>
    <row r="95" spans="1:17" ht="14.4" customHeight="1" x14ac:dyDescent="0.3">
      <c r="A95" s="831" t="s">
        <v>5203</v>
      </c>
      <c r="B95" s="832" t="s">
        <v>5204</v>
      </c>
      <c r="C95" s="832" t="s">
        <v>3753</v>
      </c>
      <c r="D95" s="832" t="s">
        <v>5265</v>
      </c>
      <c r="E95" s="832" t="s">
        <v>5266</v>
      </c>
      <c r="F95" s="849">
        <v>2</v>
      </c>
      <c r="G95" s="849">
        <v>336</v>
      </c>
      <c r="H95" s="849"/>
      <c r="I95" s="849">
        <v>168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5203</v>
      </c>
      <c r="B96" s="832" t="s">
        <v>5204</v>
      </c>
      <c r="C96" s="832" t="s">
        <v>3753</v>
      </c>
      <c r="D96" s="832" t="s">
        <v>5267</v>
      </c>
      <c r="E96" s="832" t="s">
        <v>5268</v>
      </c>
      <c r="F96" s="849">
        <v>2</v>
      </c>
      <c r="G96" s="849">
        <v>334</v>
      </c>
      <c r="H96" s="849"/>
      <c r="I96" s="849">
        <v>167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5203</v>
      </c>
      <c r="B97" s="832" t="s">
        <v>5204</v>
      </c>
      <c r="C97" s="832" t="s">
        <v>3753</v>
      </c>
      <c r="D97" s="832" t="s">
        <v>5267</v>
      </c>
      <c r="E97" s="832" t="s">
        <v>5269</v>
      </c>
      <c r="F97" s="849"/>
      <c r="G97" s="849"/>
      <c r="H97" s="849"/>
      <c r="I97" s="849"/>
      <c r="J97" s="849">
        <v>1</v>
      </c>
      <c r="K97" s="849">
        <v>167</v>
      </c>
      <c r="L97" s="849">
        <v>1</v>
      </c>
      <c r="M97" s="849">
        <v>167</v>
      </c>
      <c r="N97" s="849"/>
      <c r="O97" s="849"/>
      <c r="P97" s="837"/>
      <c r="Q97" s="850"/>
    </row>
    <row r="98" spans="1:17" ht="14.4" customHeight="1" x14ac:dyDescent="0.3">
      <c r="A98" s="831" t="s">
        <v>5203</v>
      </c>
      <c r="B98" s="832" t="s">
        <v>5204</v>
      </c>
      <c r="C98" s="832" t="s">
        <v>3753</v>
      </c>
      <c r="D98" s="832" t="s">
        <v>5270</v>
      </c>
      <c r="E98" s="832" t="s">
        <v>5271</v>
      </c>
      <c r="F98" s="849">
        <v>2</v>
      </c>
      <c r="G98" s="849">
        <v>348</v>
      </c>
      <c r="H98" s="849"/>
      <c r="I98" s="849">
        <v>174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5203</v>
      </c>
      <c r="B99" s="832" t="s">
        <v>5204</v>
      </c>
      <c r="C99" s="832" t="s">
        <v>3753</v>
      </c>
      <c r="D99" s="832" t="s">
        <v>5272</v>
      </c>
      <c r="E99" s="832" t="s">
        <v>5273</v>
      </c>
      <c r="F99" s="849">
        <v>1</v>
      </c>
      <c r="G99" s="849">
        <v>310</v>
      </c>
      <c r="H99" s="849"/>
      <c r="I99" s="849">
        <v>310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5203</v>
      </c>
      <c r="B100" s="832" t="s">
        <v>5204</v>
      </c>
      <c r="C100" s="832" t="s">
        <v>3753</v>
      </c>
      <c r="D100" s="832" t="s">
        <v>5274</v>
      </c>
      <c r="E100" s="832" t="s">
        <v>5275</v>
      </c>
      <c r="F100" s="849">
        <v>2</v>
      </c>
      <c r="G100" s="849">
        <v>704</v>
      </c>
      <c r="H100" s="849"/>
      <c r="I100" s="849">
        <v>352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5203</v>
      </c>
      <c r="B101" s="832" t="s">
        <v>5204</v>
      </c>
      <c r="C101" s="832" t="s">
        <v>3753</v>
      </c>
      <c r="D101" s="832" t="s">
        <v>5276</v>
      </c>
      <c r="E101" s="832" t="s">
        <v>5277</v>
      </c>
      <c r="F101" s="849">
        <v>2</v>
      </c>
      <c r="G101" s="849">
        <v>704</v>
      </c>
      <c r="H101" s="849"/>
      <c r="I101" s="849">
        <v>352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5203</v>
      </c>
      <c r="B102" s="832" t="s">
        <v>5204</v>
      </c>
      <c r="C102" s="832" t="s">
        <v>3753</v>
      </c>
      <c r="D102" s="832" t="s">
        <v>5278</v>
      </c>
      <c r="E102" s="832" t="s">
        <v>5279</v>
      </c>
      <c r="F102" s="849">
        <v>6</v>
      </c>
      <c r="G102" s="849">
        <v>4722</v>
      </c>
      <c r="H102" s="849">
        <v>5.9923857868020303</v>
      </c>
      <c r="I102" s="849">
        <v>787</v>
      </c>
      <c r="J102" s="849">
        <v>1</v>
      </c>
      <c r="K102" s="849">
        <v>788</v>
      </c>
      <c r="L102" s="849">
        <v>1</v>
      </c>
      <c r="M102" s="849">
        <v>788</v>
      </c>
      <c r="N102" s="849">
        <v>7</v>
      </c>
      <c r="O102" s="849">
        <v>5516</v>
      </c>
      <c r="P102" s="837">
        <v>7</v>
      </c>
      <c r="Q102" s="850">
        <v>788</v>
      </c>
    </row>
    <row r="103" spans="1:17" ht="14.4" customHeight="1" x14ac:dyDescent="0.3">
      <c r="A103" s="831" t="s">
        <v>5203</v>
      </c>
      <c r="B103" s="832" t="s">
        <v>5204</v>
      </c>
      <c r="C103" s="832" t="s">
        <v>3753</v>
      </c>
      <c r="D103" s="832" t="s">
        <v>5278</v>
      </c>
      <c r="E103" s="832" t="s">
        <v>5280</v>
      </c>
      <c r="F103" s="849">
        <v>14</v>
      </c>
      <c r="G103" s="849">
        <v>11018</v>
      </c>
      <c r="H103" s="849">
        <v>1.3982233502538071</v>
      </c>
      <c r="I103" s="849">
        <v>787</v>
      </c>
      <c r="J103" s="849">
        <v>10</v>
      </c>
      <c r="K103" s="849">
        <v>7880</v>
      </c>
      <c r="L103" s="849">
        <v>1</v>
      </c>
      <c r="M103" s="849">
        <v>788</v>
      </c>
      <c r="N103" s="849">
        <v>10</v>
      </c>
      <c r="O103" s="849">
        <v>7880</v>
      </c>
      <c r="P103" s="837">
        <v>1</v>
      </c>
      <c r="Q103" s="850">
        <v>788</v>
      </c>
    </row>
    <row r="104" spans="1:17" ht="14.4" customHeight="1" x14ac:dyDescent="0.3">
      <c r="A104" s="831" t="s">
        <v>5203</v>
      </c>
      <c r="B104" s="832" t="s">
        <v>5204</v>
      </c>
      <c r="C104" s="832" t="s">
        <v>3753</v>
      </c>
      <c r="D104" s="832" t="s">
        <v>5281</v>
      </c>
      <c r="E104" s="832" t="s">
        <v>5282</v>
      </c>
      <c r="F104" s="849">
        <v>1</v>
      </c>
      <c r="G104" s="849">
        <v>229</v>
      </c>
      <c r="H104" s="849"/>
      <c r="I104" s="849">
        <v>229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5203</v>
      </c>
      <c r="B105" s="832" t="s">
        <v>5204</v>
      </c>
      <c r="C105" s="832" t="s">
        <v>3753</v>
      </c>
      <c r="D105" s="832" t="s">
        <v>5283</v>
      </c>
      <c r="E105" s="832" t="s">
        <v>5284</v>
      </c>
      <c r="F105" s="849"/>
      <c r="G105" s="849"/>
      <c r="H105" s="849"/>
      <c r="I105" s="849"/>
      <c r="J105" s="849">
        <v>1</v>
      </c>
      <c r="K105" s="849">
        <v>133</v>
      </c>
      <c r="L105" s="849">
        <v>1</v>
      </c>
      <c r="M105" s="849">
        <v>133</v>
      </c>
      <c r="N105" s="849"/>
      <c r="O105" s="849"/>
      <c r="P105" s="837"/>
      <c r="Q105" s="850"/>
    </row>
    <row r="106" spans="1:17" ht="14.4" customHeight="1" x14ac:dyDescent="0.3">
      <c r="A106" s="831" t="s">
        <v>5203</v>
      </c>
      <c r="B106" s="832" t="s">
        <v>5204</v>
      </c>
      <c r="C106" s="832" t="s">
        <v>3753</v>
      </c>
      <c r="D106" s="832" t="s">
        <v>5285</v>
      </c>
      <c r="E106" s="832" t="s">
        <v>5286</v>
      </c>
      <c r="F106" s="849">
        <v>3</v>
      </c>
      <c r="G106" s="849">
        <v>267</v>
      </c>
      <c r="H106" s="849"/>
      <c r="I106" s="849">
        <v>89</v>
      </c>
      <c r="J106" s="849"/>
      <c r="K106" s="849"/>
      <c r="L106" s="849"/>
      <c r="M106" s="849"/>
      <c r="N106" s="849">
        <v>1</v>
      </c>
      <c r="O106" s="849">
        <v>89</v>
      </c>
      <c r="P106" s="837"/>
      <c r="Q106" s="850">
        <v>89</v>
      </c>
    </row>
    <row r="107" spans="1:17" ht="14.4" customHeight="1" x14ac:dyDescent="0.3">
      <c r="A107" s="831" t="s">
        <v>5203</v>
      </c>
      <c r="B107" s="832" t="s">
        <v>5204</v>
      </c>
      <c r="C107" s="832" t="s">
        <v>3753</v>
      </c>
      <c r="D107" s="832" t="s">
        <v>5285</v>
      </c>
      <c r="E107" s="832" t="s">
        <v>5287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89</v>
      </c>
      <c r="P107" s="837"/>
      <c r="Q107" s="850">
        <v>89</v>
      </c>
    </row>
    <row r="108" spans="1:17" ht="14.4" customHeight="1" x14ac:dyDescent="0.3">
      <c r="A108" s="831" t="s">
        <v>5203</v>
      </c>
      <c r="B108" s="832" t="s">
        <v>5204</v>
      </c>
      <c r="C108" s="832" t="s">
        <v>3753</v>
      </c>
      <c r="D108" s="832" t="s">
        <v>5288</v>
      </c>
      <c r="E108" s="832" t="s">
        <v>5289</v>
      </c>
      <c r="F108" s="849">
        <v>594</v>
      </c>
      <c r="G108" s="849">
        <v>17820</v>
      </c>
      <c r="H108" s="849">
        <v>0.84375</v>
      </c>
      <c r="I108" s="849">
        <v>30</v>
      </c>
      <c r="J108" s="849">
        <v>704</v>
      </c>
      <c r="K108" s="849">
        <v>21120</v>
      </c>
      <c r="L108" s="849">
        <v>1</v>
      </c>
      <c r="M108" s="849">
        <v>30</v>
      </c>
      <c r="N108" s="849">
        <v>681</v>
      </c>
      <c r="O108" s="849">
        <v>20430</v>
      </c>
      <c r="P108" s="837">
        <v>0.96732954545454541</v>
      </c>
      <c r="Q108" s="850">
        <v>30</v>
      </c>
    </row>
    <row r="109" spans="1:17" ht="14.4" customHeight="1" x14ac:dyDescent="0.3">
      <c r="A109" s="831" t="s">
        <v>5203</v>
      </c>
      <c r="B109" s="832" t="s">
        <v>5204</v>
      </c>
      <c r="C109" s="832" t="s">
        <v>3753</v>
      </c>
      <c r="D109" s="832" t="s">
        <v>5288</v>
      </c>
      <c r="E109" s="832" t="s">
        <v>5290</v>
      </c>
      <c r="F109" s="849">
        <v>5</v>
      </c>
      <c r="G109" s="849">
        <v>150</v>
      </c>
      <c r="H109" s="849">
        <v>2.5</v>
      </c>
      <c r="I109" s="849">
        <v>30</v>
      </c>
      <c r="J109" s="849">
        <v>2</v>
      </c>
      <c r="K109" s="849">
        <v>60</v>
      </c>
      <c r="L109" s="849">
        <v>1</v>
      </c>
      <c r="M109" s="849">
        <v>30</v>
      </c>
      <c r="N109" s="849">
        <v>6</v>
      </c>
      <c r="O109" s="849">
        <v>180</v>
      </c>
      <c r="P109" s="837">
        <v>3</v>
      </c>
      <c r="Q109" s="850">
        <v>30</v>
      </c>
    </row>
    <row r="110" spans="1:17" ht="14.4" customHeight="1" x14ac:dyDescent="0.3">
      <c r="A110" s="831" t="s">
        <v>5203</v>
      </c>
      <c r="B110" s="832" t="s">
        <v>5204</v>
      </c>
      <c r="C110" s="832" t="s">
        <v>3753</v>
      </c>
      <c r="D110" s="832" t="s">
        <v>5291</v>
      </c>
      <c r="E110" s="832" t="s">
        <v>5292</v>
      </c>
      <c r="F110" s="849">
        <v>3</v>
      </c>
      <c r="G110" s="849">
        <v>150</v>
      </c>
      <c r="H110" s="849">
        <v>1</v>
      </c>
      <c r="I110" s="849">
        <v>50</v>
      </c>
      <c r="J110" s="849">
        <v>3</v>
      </c>
      <c r="K110" s="849">
        <v>150</v>
      </c>
      <c r="L110" s="849">
        <v>1</v>
      </c>
      <c r="M110" s="849">
        <v>50</v>
      </c>
      <c r="N110" s="849">
        <v>2</v>
      </c>
      <c r="O110" s="849">
        <v>100</v>
      </c>
      <c r="P110" s="837">
        <v>0.66666666666666663</v>
      </c>
      <c r="Q110" s="850">
        <v>50</v>
      </c>
    </row>
    <row r="111" spans="1:17" ht="14.4" customHeight="1" x14ac:dyDescent="0.3">
      <c r="A111" s="831" t="s">
        <v>5203</v>
      </c>
      <c r="B111" s="832" t="s">
        <v>5204</v>
      </c>
      <c r="C111" s="832" t="s">
        <v>3753</v>
      </c>
      <c r="D111" s="832" t="s">
        <v>5291</v>
      </c>
      <c r="E111" s="832" t="s">
        <v>5293</v>
      </c>
      <c r="F111" s="849"/>
      <c r="G111" s="849"/>
      <c r="H111" s="849"/>
      <c r="I111" s="849"/>
      <c r="J111" s="849">
        <v>2</v>
      </c>
      <c r="K111" s="849">
        <v>100</v>
      </c>
      <c r="L111" s="849">
        <v>1</v>
      </c>
      <c r="M111" s="849">
        <v>50</v>
      </c>
      <c r="N111" s="849">
        <v>1</v>
      </c>
      <c r="O111" s="849">
        <v>50</v>
      </c>
      <c r="P111" s="837">
        <v>0.5</v>
      </c>
      <c r="Q111" s="850">
        <v>50</v>
      </c>
    </row>
    <row r="112" spans="1:17" ht="14.4" customHeight="1" x14ac:dyDescent="0.3">
      <c r="A112" s="831" t="s">
        <v>5203</v>
      </c>
      <c r="B112" s="832" t="s">
        <v>5204</v>
      </c>
      <c r="C112" s="832" t="s">
        <v>3753</v>
      </c>
      <c r="D112" s="832" t="s">
        <v>5294</v>
      </c>
      <c r="E112" s="832" t="s">
        <v>5295</v>
      </c>
      <c r="F112" s="849">
        <v>4</v>
      </c>
      <c r="G112" s="849">
        <v>48</v>
      </c>
      <c r="H112" s="849">
        <v>0.5</v>
      </c>
      <c r="I112" s="849">
        <v>12</v>
      </c>
      <c r="J112" s="849">
        <v>8</v>
      </c>
      <c r="K112" s="849">
        <v>96</v>
      </c>
      <c r="L112" s="849">
        <v>1</v>
      </c>
      <c r="M112" s="849">
        <v>12</v>
      </c>
      <c r="N112" s="849">
        <v>11</v>
      </c>
      <c r="O112" s="849">
        <v>132</v>
      </c>
      <c r="P112" s="837">
        <v>1.375</v>
      </c>
      <c r="Q112" s="850">
        <v>12</v>
      </c>
    </row>
    <row r="113" spans="1:17" ht="14.4" customHeight="1" x14ac:dyDescent="0.3">
      <c r="A113" s="831" t="s">
        <v>5203</v>
      </c>
      <c r="B113" s="832" t="s">
        <v>5204</v>
      </c>
      <c r="C113" s="832" t="s">
        <v>3753</v>
      </c>
      <c r="D113" s="832" t="s">
        <v>5294</v>
      </c>
      <c r="E113" s="832" t="s">
        <v>5296</v>
      </c>
      <c r="F113" s="849">
        <v>7</v>
      </c>
      <c r="G113" s="849">
        <v>84</v>
      </c>
      <c r="H113" s="849">
        <v>0.7</v>
      </c>
      <c r="I113" s="849">
        <v>12</v>
      </c>
      <c r="J113" s="849">
        <v>10</v>
      </c>
      <c r="K113" s="849">
        <v>120</v>
      </c>
      <c r="L113" s="849">
        <v>1</v>
      </c>
      <c r="M113" s="849">
        <v>12</v>
      </c>
      <c r="N113" s="849">
        <v>5</v>
      </c>
      <c r="O113" s="849">
        <v>60</v>
      </c>
      <c r="P113" s="837">
        <v>0.5</v>
      </c>
      <c r="Q113" s="850">
        <v>12</v>
      </c>
    </row>
    <row r="114" spans="1:17" ht="14.4" customHeight="1" x14ac:dyDescent="0.3">
      <c r="A114" s="831" t="s">
        <v>5203</v>
      </c>
      <c r="B114" s="832" t="s">
        <v>5204</v>
      </c>
      <c r="C114" s="832" t="s">
        <v>3753</v>
      </c>
      <c r="D114" s="832" t="s">
        <v>5297</v>
      </c>
      <c r="E114" s="832" t="s">
        <v>5298</v>
      </c>
      <c r="F114" s="849"/>
      <c r="G114" s="849"/>
      <c r="H114" s="849"/>
      <c r="I114" s="849"/>
      <c r="J114" s="849">
        <v>1</v>
      </c>
      <c r="K114" s="849">
        <v>183</v>
      </c>
      <c r="L114" s="849">
        <v>1</v>
      </c>
      <c r="M114" s="849">
        <v>183</v>
      </c>
      <c r="N114" s="849">
        <v>1</v>
      </c>
      <c r="O114" s="849">
        <v>183</v>
      </c>
      <c r="P114" s="837">
        <v>1</v>
      </c>
      <c r="Q114" s="850">
        <v>183</v>
      </c>
    </row>
    <row r="115" spans="1:17" ht="14.4" customHeight="1" x14ac:dyDescent="0.3">
      <c r="A115" s="831" t="s">
        <v>5203</v>
      </c>
      <c r="B115" s="832" t="s">
        <v>5204</v>
      </c>
      <c r="C115" s="832" t="s">
        <v>3753</v>
      </c>
      <c r="D115" s="832" t="s">
        <v>5297</v>
      </c>
      <c r="E115" s="832" t="s">
        <v>5299</v>
      </c>
      <c r="F115" s="849"/>
      <c r="G115" s="849"/>
      <c r="H115" s="849"/>
      <c r="I115" s="849"/>
      <c r="J115" s="849">
        <v>1</v>
      </c>
      <c r="K115" s="849">
        <v>183</v>
      </c>
      <c r="L115" s="849">
        <v>1</v>
      </c>
      <c r="M115" s="849">
        <v>183</v>
      </c>
      <c r="N115" s="849">
        <v>2</v>
      </c>
      <c r="O115" s="849">
        <v>366</v>
      </c>
      <c r="P115" s="837">
        <v>2</v>
      </c>
      <c r="Q115" s="850">
        <v>183</v>
      </c>
    </row>
    <row r="116" spans="1:17" ht="14.4" customHeight="1" x14ac:dyDescent="0.3">
      <c r="A116" s="831" t="s">
        <v>5203</v>
      </c>
      <c r="B116" s="832" t="s">
        <v>5204</v>
      </c>
      <c r="C116" s="832" t="s">
        <v>3753</v>
      </c>
      <c r="D116" s="832" t="s">
        <v>5300</v>
      </c>
      <c r="E116" s="832" t="s">
        <v>5301</v>
      </c>
      <c r="F116" s="849"/>
      <c r="G116" s="849"/>
      <c r="H116" s="849"/>
      <c r="I116" s="849"/>
      <c r="J116" s="849"/>
      <c r="K116" s="849"/>
      <c r="L116" s="849"/>
      <c r="M116" s="849"/>
      <c r="N116" s="849">
        <v>3</v>
      </c>
      <c r="O116" s="849">
        <v>219</v>
      </c>
      <c r="P116" s="837"/>
      <c r="Q116" s="850">
        <v>73</v>
      </c>
    </row>
    <row r="117" spans="1:17" ht="14.4" customHeight="1" x14ac:dyDescent="0.3">
      <c r="A117" s="831" t="s">
        <v>5203</v>
      </c>
      <c r="B117" s="832" t="s">
        <v>5204</v>
      </c>
      <c r="C117" s="832" t="s">
        <v>3753</v>
      </c>
      <c r="D117" s="832" t="s">
        <v>5300</v>
      </c>
      <c r="E117" s="832" t="s">
        <v>5302</v>
      </c>
      <c r="F117" s="849">
        <v>3</v>
      </c>
      <c r="G117" s="849">
        <v>219</v>
      </c>
      <c r="H117" s="849">
        <v>0.6</v>
      </c>
      <c r="I117" s="849">
        <v>73</v>
      </c>
      <c r="J117" s="849">
        <v>5</v>
      </c>
      <c r="K117" s="849">
        <v>365</v>
      </c>
      <c r="L117" s="849">
        <v>1</v>
      </c>
      <c r="M117" s="849">
        <v>73</v>
      </c>
      <c r="N117" s="849"/>
      <c r="O117" s="849"/>
      <c r="P117" s="837"/>
      <c r="Q117" s="850"/>
    </row>
    <row r="118" spans="1:17" ht="14.4" customHeight="1" x14ac:dyDescent="0.3">
      <c r="A118" s="831" t="s">
        <v>5203</v>
      </c>
      <c r="B118" s="832" t="s">
        <v>5204</v>
      </c>
      <c r="C118" s="832" t="s">
        <v>3753</v>
      </c>
      <c r="D118" s="832" t="s">
        <v>5303</v>
      </c>
      <c r="E118" s="832" t="s">
        <v>5304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184</v>
      </c>
      <c r="P118" s="837"/>
      <c r="Q118" s="850">
        <v>184</v>
      </c>
    </row>
    <row r="119" spans="1:17" ht="14.4" customHeight="1" x14ac:dyDescent="0.3">
      <c r="A119" s="831" t="s">
        <v>5203</v>
      </c>
      <c r="B119" s="832" t="s">
        <v>5204</v>
      </c>
      <c r="C119" s="832" t="s">
        <v>3753</v>
      </c>
      <c r="D119" s="832" t="s">
        <v>5305</v>
      </c>
      <c r="E119" s="832" t="s">
        <v>5306</v>
      </c>
      <c r="F119" s="849"/>
      <c r="G119" s="849"/>
      <c r="H119" s="849"/>
      <c r="I119" s="849"/>
      <c r="J119" s="849">
        <v>1</v>
      </c>
      <c r="K119" s="849">
        <v>149</v>
      </c>
      <c r="L119" s="849">
        <v>1</v>
      </c>
      <c r="M119" s="849">
        <v>149</v>
      </c>
      <c r="N119" s="849">
        <v>15</v>
      </c>
      <c r="O119" s="849">
        <v>2235</v>
      </c>
      <c r="P119" s="837">
        <v>15</v>
      </c>
      <c r="Q119" s="850">
        <v>149</v>
      </c>
    </row>
    <row r="120" spans="1:17" ht="14.4" customHeight="1" x14ac:dyDescent="0.3">
      <c r="A120" s="831" t="s">
        <v>5203</v>
      </c>
      <c r="B120" s="832" t="s">
        <v>5204</v>
      </c>
      <c r="C120" s="832" t="s">
        <v>3753</v>
      </c>
      <c r="D120" s="832" t="s">
        <v>5305</v>
      </c>
      <c r="E120" s="832" t="s">
        <v>5307</v>
      </c>
      <c r="F120" s="849">
        <v>682</v>
      </c>
      <c r="G120" s="849">
        <v>101618</v>
      </c>
      <c r="H120" s="849">
        <v>0.75442477876106195</v>
      </c>
      <c r="I120" s="849">
        <v>149</v>
      </c>
      <c r="J120" s="849">
        <v>904</v>
      </c>
      <c r="K120" s="849">
        <v>134696</v>
      </c>
      <c r="L120" s="849">
        <v>1</v>
      </c>
      <c r="M120" s="849">
        <v>149</v>
      </c>
      <c r="N120" s="849">
        <v>810</v>
      </c>
      <c r="O120" s="849">
        <v>120690</v>
      </c>
      <c r="P120" s="837">
        <v>0.89601769911504425</v>
      </c>
      <c r="Q120" s="850">
        <v>149</v>
      </c>
    </row>
    <row r="121" spans="1:17" ht="14.4" customHeight="1" x14ac:dyDescent="0.3">
      <c r="A121" s="831" t="s">
        <v>5203</v>
      </c>
      <c r="B121" s="832" t="s">
        <v>5204</v>
      </c>
      <c r="C121" s="832" t="s">
        <v>3753</v>
      </c>
      <c r="D121" s="832" t="s">
        <v>5308</v>
      </c>
      <c r="E121" s="832" t="s">
        <v>5309</v>
      </c>
      <c r="F121" s="849">
        <v>6</v>
      </c>
      <c r="G121" s="849">
        <v>180</v>
      </c>
      <c r="H121" s="849">
        <v>3</v>
      </c>
      <c r="I121" s="849">
        <v>30</v>
      </c>
      <c r="J121" s="849">
        <v>2</v>
      </c>
      <c r="K121" s="849">
        <v>60</v>
      </c>
      <c r="L121" s="849">
        <v>1</v>
      </c>
      <c r="M121" s="849">
        <v>30</v>
      </c>
      <c r="N121" s="849">
        <v>6</v>
      </c>
      <c r="O121" s="849">
        <v>180</v>
      </c>
      <c r="P121" s="837">
        <v>3</v>
      </c>
      <c r="Q121" s="850">
        <v>30</v>
      </c>
    </row>
    <row r="122" spans="1:17" ht="14.4" customHeight="1" x14ac:dyDescent="0.3">
      <c r="A122" s="831" t="s">
        <v>5203</v>
      </c>
      <c r="B122" s="832" t="s">
        <v>5204</v>
      </c>
      <c r="C122" s="832" t="s">
        <v>3753</v>
      </c>
      <c r="D122" s="832" t="s">
        <v>5308</v>
      </c>
      <c r="E122" s="832" t="s">
        <v>5310</v>
      </c>
      <c r="F122" s="849">
        <v>614</v>
      </c>
      <c r="G122" s="849">
        <v>18420</v>
      </c>
      <c r="H122" s="849">
        <v>0.84224965706447186</v>
      </c>
      <c r="I122" s="849">
        <v>30</v>
      </c>
      <c r="J122" s="849">
        <v>729</v>
      </c>
      <c r="K122" s="849">
        <v>21870</v>
      </c>
      <c r="L122" s="849">
        <v>1</v>
      </c>
      <c r="M122" s="849">
        <v>30</v>
      </c>
      <c r="N122" s="849">
        <v>709</v>
      </c>
      <c r="O122" s="849">
        <v>21270</v>
      </c>
      <c r="P122" s="837">
        <v>0.97256515775034291</v>
      </c>
      <c r="Q122" s="850">
        <v>30</v>
      </c>
    </row>
    <row r="123" spans="1:17" ht="14.4" customHeight="1" x14ac:dyDescent="0.3">
      <c r="A123" s="831" t="s">
        <v>5203</v>
      </c>
      <c r="B123" s="832" t="s">
        <v>5204</v>
      </c>
      <c r="C123" s="832" t="s">
        <v>3753</v>
      </c>
      <c r="D123" s="832" t="s">
        <v>5311</v>
      </c>
      <c r="E123" s="832" t="s">
        <v>5312</v>
      </c>
      <c r="F123" s="849">
        <v>172</v>
      </c>
      <c r="G123" s="849">
        <v>5332</v>
      </c>
      <c r="H123" s="849">
        <v>0.68799999999999994</v>
      </c>
      <c r="I123" s="849">
        <v>31</v>
      </c>
      <c r="J123" s="849">
        <v>250</v>
      </c>
      <c r="K123" s="849">
        <v>7750</v>
      </c>
      <c r="L123" s="849">
        <v>1</v>
      </c>
      <c r="M123" s="849">
        <v>31</v>
      </c>
      <c r="N123" s="849">
        <v>236</v>
      </c>
      <c r="O123" s="849">
        <v>7316</v>
      </c>
      <c r="P123" s="837">
        <v>0.94399999999999995</v>
      </c>
      <c r="Q123" s="850">
        <v>31</v>
      </c>
    </row>
    <row r="124" spans="1:17" ht="14.4" customHeight="1" x14ac:dyDescent="0.3">
      <c r="A124" s="831" t="s">
        <v>5203</v>
      </c>
      <c r="B124" s="832" t="s">
        <v>5204</v>
      </c>
      <c r="C124" s="832" t="s">
        <v>3753</v>
      </c>
      <c r="D124" s="832" t="s">
        <v>5311</v>
      </c>
      <c r="E124" s="832" t="s">
        <v>5313</v>
      </c>
      <c r="F124" s="849">
        <v>3</v>
      </c>
      <c r="G124" s="849">
        <v>93</v>
      </c>
      <c r="H124" s="849"/>
      <c r="I124" s="849">
        <v>31</v>
      </c>
      <c r="J124" s="849"/>
      <c r="K124" s="849"/>
      <c r="L124" s="849"/>
      <c r="M124" s="849"/>
      <c r="N124" s="849">
        <v>4</v>
      </c>
      <c r="O124" s="849">
        <v>124</v>
      </c>
      <c r="P124" s="837"/>
      <c r="Q124" s="850">
        <v>31</v>
      </c>
    </row>
    <row r="125" spans="1:17" ht="14.4" customHeight="1" x14ac:dyDescent="0.3">
      <c r="A125" s="831" t="s">
        <v>5203</v>
      </c>
      <c r="B125" s="832" t="s">
        <v>5204</v>
      </c>
      <c r="C125" s="832" t="s">
        <v>3753</v>
      </c>
      <c r="D125" s="832" t="s">
        <v>5314</v>
      </c>
      <c r="E125" s="832" t="s">
        <v>5315</v>
      </c>
      <c r="F125" s="849">
        <v>3</v>
      </c>
      <c r="G125" s="849">
        <v>81</v>
      </c>
      <c r="H125" s="849"/>
      <c r="I125" s="849">
        <v>27</v>
      </c>
      <c r="J125" s="849"/>
      <c r="K125" s="849"/>
      <c r="L125" s="849"/>
      <c r="M125" s="849"/>
      <c r="N125" s="849">
        <v>4</v>
      </c>
      <c r="O125" s="849">
        <v>108</v>
      </c>
      <c r="P125" s="837"/>
      <c r="Q125" s="850">
        <v>27</v>
      </c>
    </row>
    <row r="126" spans="1:17" ht="14.4" customHeight="1" x14ac:dyDescent="0.3">
      <c r="A126" s="831" t="s">
        <v>5203</v>
      </c>
      <c r="B126" s="832" t="s">
        <v>5204</v>
      </c>
      <c r="C126" s="832" t="s">
        <v>3753</v>
      </c>
      <c r="D126" s="832" t="s">
        <v>5314</v>
      </c>
      <c r="E126" s="832" t="s">
        <v>5316</v>
      </c>
      <c r="F126" s="849">
        <v>190</v>
      </c>
      <c r="G126" s="849">
        <v>5130</v>
      </c>
      <c r="H126" s="849">
        <v>0.73643410852713176</v>
      </c>
      <c r="I126" s="849">
        <v>27</v>
      </c>
      <c r="J126" s="849">
        <v>258</v>
      </c>
      <c r="K126" s="849">
        <v>6966</v>
      </c>
      <c r="L126" s="849">
        <v>1</v>
      </c>
      <c r="M126" s="849">
        <v>27</v>
      </c>
      <c r="N126" s="849">
        <v>238</v>
      </c>
      <c r="O126" s="849">
        <v>6426</v>
      </c>
      <c r="P126" s="837">
        <v>0.92248062015503873</v>
      </c>
      <c r="Q126" s="850">
        <v>27</v>
      </c>
    </row>
    <row r="127" spans="1:17" ht="14.4" customHeight="1" x14ac:dyDescent="0.3">
      <c r="A127" s="831" t="s">
        <v>5203</v>
      </c>
      <c r="B127" s="832" t="s">
        <v>5204</v>
      </c>
      <c r="C127" s="832" t="s">
        <v>3753</v>
      </c>
      <c r="D127" s="832" t="s">
        <v>5317</v>
      </c>
      <c r="E127" s="832" t="s">
        <v>5318</v>
      </c>
      <c r="F127" s="849"/>
      <c r="G127" s="849"/>
      <c r="H127" s="849"/>
      <c r="I127" s="849"/>
      <c r="J127" s="849"/>
      <c r="K127" s="849"/>
      <c r="L127" s="849"/>
      <c r="M127" s="849"/>
      <c r="N127" s="849">
        <v>2</v>
      </c>
      <c r="O127" s="849">
        <v>512</v>
      </c>
      <c r="P127" s="837"/>
      <c r="Q127" s="850">
        <v>256</v>
      </c>
    </row>
    <row r="128" spans="1:17" ht="14.4" customHeight="1" x14ac:dyDescent="0.3">
      <c r="A128" s="831" t="s">
        <v>5203</v>
      </c>
      <c r="B128" s="832" t="s">
        <v>5204</v>
      </c>
      <c r="C128" s="832" t="s">
        <v>3753</v>
      </c>
      <c r="D128" s="832" t="s">
        <v>5319</v>
      </c>
      <c r="E128" s="832" t="s">
        <v>5320</v>
      </c>
      <c r="F128" s="849">
        <v>2</v>
      </c>
      <c r="G128" s="849">
        <v>44</v>
      </c>
      <c r="H128" s="849">
        <v>0.33333333333333331</v>
      </c>
      <c r="I128" s="849">
        <v>22</v>
      </c>
      <c r="J128" s="849">
        <v>6</v>
      </c>
      <c r="K128" s="849">
        <v>132</v>
      </c>
      <c r="L128" s="849">
        <v>1</v>
      </c>
      <c r="M128" s="849">
        <v>22</v>
      </c>
      <c r="N128" s="849">
        <v>4</v>
      </c>
      <c r="O128" s="849">
        <v>88</v>
      </c>
      <c r="P128" s="837">
        <v>0.66666666666666663</v>
      </c>
      <c r="Q128" s="850">
        <v>22</v>
      </c>
    </row>
    <row r="129" spans="1:17" ht="14.4" customHeight="1" x14ac:dyDescent="0.3">
      <c r="A129" s="831" t="s">
        <v>5203</v>
      </c>
      <c r="B129" s="832" t="s">
        <v>5204</v>
      </c>
      <c r="C129" s="832" t="s">
        <v>3753</v>
      </c>
      <c r="D129" s="832" t="s">
        <v>5319</v>
      </c>
      <c r="E129" s="832" t="s">
        <v>5321</v>
      </c>
      <c r="F129" s="849"/>
      <c r="G129" s="849"/>
      <c r="H129" s="849"/>
      <c r="I129" s="849"/>
      <c r="J129" s="849">
        <v>2</v>
      </c>
      <c r="K129" s="849">
        <v>44</v>
      </c>
      <c r="L129" s="849">
        <v>1</v>
      </c>
      <c r="M129" s="849">
        <v>22</v>
      </c>
      <c r="N129" s="849">
        <v>2</v>
      </c>
      <c r="O129" s="849">
        <v>44</v>
      </c>
      <c r="P129" s="837">
        <v>1</v>
      </c>
      <c r="Q129" s="850">
        <v>22</v>
      </c>
    </row>
    <row r="130" spans="1:17" ht="14.4" customHeight="1" x14ac:dyDescent="0.3">
      <c r="A130" s="831" t="s">
        <v>5203</v>
      </c>
      <c r="B130" s="832" t="s">
        <v>5204</v>
      </c>
      <c r="C130" s="832" t="s">
        <v>3753</v>
      </c>
      <c r="D130" s="832" t="s">
        <v>5322</v>
      </c>
      <c r="E130" s="832" t="s">
        <v>5323</v>
      </c>
      <c r="F130" s="849">
        <v>24</v>
      </c>
      <c r="G130" s="849">
        <v>600</v>
      </c>
      <c r="H130" s="849">
        <v>24</v>
      </c>
      <c r="I130" s="849">
        <v>25</v>
      </c>
      <c r="J130" s="849">
        <v>1</v>
      </c>
      <c r="K130" s="849">
        <v>25</v>
      </c>
      <c r="L130" s="849">
        <v>1</v>
      </c>
      <c r="M130" s="849">
        <v>25</v>
      </c>
      <c r="N130" s="849">
        <v>8</v>
      </c>
      <c r="O130" s="849">
        <v>200</v>
      </c>
      <c r="P130" s="837">
        <v>8</v>
      </c>
      <c r="Q130" s="850">
        <v>25</v>
      </c>
    </row>
    <row r="131" spans="1:17" ht="14.4" customHeight="1" x14ac:dyDescent="0.3">
      <c r="A131" s="831" t="s">
        <v>5203</v>
      </c>
      <c r="B131" s="832" t="s">
        <v>5204</v>
      </c>
      <c r="C131" s="832" t="s">
        <v>3753</v>
      </c>
      <c r="D131" s="832" t="s">
        <v>5322</v>
      </c>
      <c r="E131" s="832" t="s">
        <v>5324</v>
      </c>
      <c r="F131" s="849">
        <v>215</v>
      </c>
      <c r="G131" s="849">
        <v>5375</v>
      </c>
      <c r="H131" s="849">
        <v>0.61428571428571432</v>
      </c>
      <c r="I131" s="849">
        <v>25</v>
      </c>
      <c r="J131" s="849">
        <v>350</v>
      </c>
      <c r="K131" s="849">
        <v>8750</v>
      </c>
      <c r="L131" s="849">
        <v>1</v>
      </c>
      <c r="M131" s="849">
        <v>25</v>
      </c>
      <c r="N131" s="849">
        <v>320</v>
      </c>
      <c r="O131" s="849">
        <v>8000</v>
      </c>
      <c r="P131" s="837">
        <v>0.91428571428571426</v>
      </c>
      <c r="Q131" s="850">
        <v>25</v>
      </c>
    </row>
    <row r="132" spans="1:17" ht="14.4" customHeight="1" x14ac:dyDescent="0.3">
      <c r="A132" s="831" t="s">
        <v>5203</v>
      </c>
      <c r="B132" s="832" t="s">
        <v>5204</v>
      </c>
      <c r="C132" s="832" t="s">
        <v>3753</v>
      </c>
      <c r="D132" s="832" t="s">
        <v>5325</v>
      </c>
      <c r="E132" s="832" t="s">
        <v>5326</v>
      </c>
      <c r="F132" s="849">
        <v>2</v>
      </c>
      <c r="G132" s="849">
        <v>66</v>
      </c>
      <c r="H132" s="849">
        <v>0.5</v>
      </c>
      <c r="I132" s="849">
        <v>33</v>
      </c>
      <c r="J132" s="849">
        <v>4</v>
      </c>
      <c r="K132" s="849">
        <v>132</v>
      </c>
      <c r="L132" s="849">
        <v>1</v>
      </c>
      <c r="M132" s="849">
        <v>33</v>
      </c>
      <c r="N132" s="849">
        <v>5</v>
      </c>
      <c r="O132" s="849">
        <v>165</v>
      </c>
      <c r="P132" s="837">
        <v>1.25</v>
      </c>
      <c r="Q132" s="850">
        <v>33</v>
      </c>
    </row>
    <row r="133" spans="1:17" ht="14.4" customHeight="1" x14ac:dyDescent="0.3">
      <c r="A133" s="831" t="s">
        <v>5203</v>
      </c>
      <c r="B133" s="832" t="s">
        <v>5204</v>
      </c>
      <c r="C133" s="832" t="s">
        <v>3753</v>
      </c>
      <c r="D133" s="832" t="s">
        <v>5325</v>
      </c>
      <c r="E133" s="832" t="s">
        <v>5327</v>
      </c>
      <c r="F133" s="849">
        <v>3</v>
      </c>
      <c r="G133" s="849">
        <v>99</v>
      </c>
      <c r="H133" s="849">
        <v>1.5</v>
      </c>
      <c r="I133" s="849">
        <v>33</v>
      </c>
      <c r="J133" s="849">
        <v>2</v>
      </c>
      <c r="K133" s="849">
        <v>66</v>
      </c>
      <c r="L133" s="849">
        <v>1</v>
      </c>
      <c r="M133" s="849">
        <v>33</v>
      </c>
      <c r="N133" s="849"/>
      <c r="O133" s="849"/>
      <c r="P133" s="837"/>
      <c r="Q133" s="850"/>
    </row>
    <row r="134" spans="1:17" ht="14.4" customHeight="1" x14ac:dyDescent="0.3">
      <c r="A134" s="831" t="s">
        <v>5203</v>
      </c>
      <c r="B134" s="832" t="s">
        <v>5204</v>
      </c>
      <c r="C134" s="832" t="s">
        <v>3753</v>
      </c>
      <c r="D134" s="832" t="s">
        <v>5328</v>
      </c>
      <c r="E134" s="832" t="s">
        <v>5329</v>
      </c>
      <c r="F134" s="849">
        <v>1</v>
      </c>
      <c r="G134" s="849">
        <v>26</v>
      </c>
      <c r="H134" s="849">
        <v>0.25</v>
      </c>
      <c r="I134" s="849">
        <v>26</v>
      </c>
      <c r="J134" s="849">
        <v>4</v>
      </c>
      <c r="K134" s="849">
        <v>104</v>
      </c>
      <c r="L134" s="849">
        <v>1</v>
      </c>
      <c r="M134" s="849">
        <v>26</v>
      </c>
      <c r="N134" s="849">
        <v>3</v>
      </c>
      <c r="O134" s="849">
        <v>78</v>
      </c>
      <c r="P134" s="837">
        <v>0.75</v>
      </c>
      <c r="Q134" s="850">
        <v>26</v>
      </c>
    </row>
    <row r="135" spans="1:17" ht="14.4" customHeight="1" x14ac:dyDescent="0.3">
      <c r="A135" s="831" t="s">
        <v>5203</v>
      </c>
      <c r="B135" s="832" t="s">
        <v>5204</v>
      </c>
      <c r="C135" s="832" t="s">
        <v>3753</v>
      </c>
      <c r="D135" s="832" t="s">
        <v>5328</v>
      </c>
      <c r="E135" s="832" t="s">
        <v>5330</v>
      </c>
      <c r="F135" s="849"/>
      <c r="G135" s="849"/>
      <c r="H135" s="849"/>
      <c r="I135" s="849"/>
      <c r="J135" s="849">
        <v>6</v>
      </c>
      <c r="K135" s="849">
        <v>156</v>
      </c>
      <c r="L135" s="849">
        <v>1</v>
      </c>
      <c r="M135" s="849">
        <v>26</v>
      </c>
      <c r="N135" s="849">
        <v>10</v>
      </c>
      <c r="O135" s="849">
        <v>260</v>
      </c>
      <c r="P135" s="837">
        <v>1.6666666666666667</v>
      </c>
      <c r="Q135" s="850">
        <v>26</v>
      </c>
    </row>
    <row r="136" spans="1:17" ht="14.4" customHeight="1" x14ac:dyDescent="0.3">
      <c r="A136" s="831" t="s">
        <v>5203</v>
      </c>
      <c r="B136" s="832" t="s">
        <v>5204</v>
      </c>
      <c r="C136" s="832" t="s">
        <v>3753</v>
      </c>
      <c r="D136" s="832" t="s">
        <v>5331</v>
      </c>
      <c r="E136" s="832" t="s">
        <v>5332</v>
      </c>
      <c r="F136" s="849">
        <v>91</v>
      </c>
      <c r="G136" s="849">
        <v>7644</v>
      </c>
      <c r="H136" s="849">
        <v>0.72222222222222221</v>
      </c>
      <c r="I136" s="849">
        <v>84</v>
      </c>
      <c r="J136" s="849">
        <v>126</v>
      </c>
      <c r="K136" s="849">
        <v>10584</v>
      </c>
      <c r="L136" s="849">
        <v>1</v>
      </c>
      <c r="M136" s="849">
        <v>84</v>
      </c>
      <c r="N136" s="849">
        <v>123</v>
      </c>
      <c r="O136" s="849">
        <v>10332</v>
      </c>
      <c r="P136" s="837">
        <v>0.97619047619047616</v>
      </c>
      <c r="Q136" s="850">
        <v>84</v>
      </c>
    </row>
    <row r="137" spans="1:17" ht="14.4" customHeight="1" x14ac:dyDescent="0.3">
      <c r="A137" s="831" t="s">
        <v>5203</v>
      </c>
      <c r="B137" s="832" t="s">
        <v>5204</v>
      </c>
      <c r="C137" s="832" t="s">
        <v>3753</v>
      </c>
      <c r="D137" s="832" t="s">
        <v>5331</v>
      </c>
      <c r="E137" s="832" t="s">
        <v>5333</v>
      </c>
      <c r="F137" s="849">
        <v>5</v>
      </c>
      <c r="G137" s="849">
        <v>420</v>
      </c>
      <c r="H137" s="849">
        <v>2.5</v>
      </c>
      <c r="I137" s="849">
        <v>84</v>
      </c>
      <c r="J137" s="849">
        <v>2</v>
      </c>
      <c r="K137" s="849">
        <v>168</v>
      </c>
      <c r="L137" s="849">
        <v>1</v>
      </c>
      <c r="M137" s="849">
        <v>84</v>
      </c>
      <c r="N137" s="849">
        <v>4</v>
      </c>
      <c r="O137" s="849">
        <v>336</v>
      </c>
      <c r="P137" s="837">
        <v>2</v>
      </c>
      <c r="Q137" s="850">
        <v>84</v>
      </c>
    </row>
    <row r="138" spans="1:17" ht="14.4" customHeight="1" x14ac:dyDescent="0.3">
      <c r="A138" s="831" t="s">
        <v>5203</v>
      </c>
      <c r="B138" s="832" t="s">
        <v>5204</v>
      </c>
      <c r="C138" s="832" t="s">
        <v>3753</v>
      </c>
      <c r="D138" s="832" t="s">
        <v>5334</v>
      </c>
      <c r="E138" s="832" t="s">
        <v>5335</v>
      </c>
      <c r="F138" s="849"/>
      <c r="G138" s="849"/>
      <c r="H138" s="849"/>
      <c r="I138" s="849"/>
      <c r="J138" s="849">
        <v>1</v>
      </c>
      <c r="K138" s="849">
        <v>176</v>
      </c>
      <c r="L138" s="849">
        <v>1</v>
      </c>
      <c r="M138" s="849">
        <v>176</v>
      </c>
      <c r="N138" s="849">
        <v>3</v>
      </c>
      <c r="O138" s="849">
        <v>528</v>
      </c>
      <c r="P138" s="837">
        <v>3</v>
      </c>
      <c r="Q138" s="850">
        <v>176</v>
      </c>
    </row>
    <row r="139" spans="1:17" ht="14.4" customHeight="1" x14ac:dyDescent="0.3">
      <c r="A139" s="831" t="s">
        <v>5203</v>
      </c>
      <c r="B139" s="832" t="s">
        <v>5204</v>
      </c>
      <c r="C139" s="832" t="s">
        <v>3753</v>
      </c>
      <c r="D139" s="832" t="s">
        <v>5334</v>
      </c>
      <c r="E139" s="832" t="s">
        <v>5336</v>
      </c>
      <c r="F139" s="849">
        <v>2</v>
      </c>
      <c r="G139" s="849">
        <v>352</v>
      </c>
      <c r="H139" s="849">
        <v>0.66666666666666663</v>
      </c>
      <c r="I139" s="849">
        <v>176</v>
      </c>
      <c r="J139" s="849">
        <v>3</v>
      </c>
      <c r="K139" s="849">
        <v>528</v>
      </c>
      <c r="L139" s="849">
        <v>1</v>
      </c>
      <c r="M139" s="849">
        <v>176</v>
      </c>
      <c r="N139" s="849">
        <v>1</v>
      </c>
      <c r="O139" s="849">
        <v>176</v>
      </c>
      <c r="P139" s="837">
        <v>0.33333333333333331</v>
      </c>
      <c r="Q139" s="850">
        <v>176</v>
      </c>
    </row>
    <row r="140" spans="1:17" ht="14.4" customHeight="1" x14ac:dyDescent="0.3">
      <c r="A140" s="831" t="s">
        <v>5203</v>
      </c>
      <c r="B140" s="832" t="s">
        <v>5204</v>
      </c>
      <c r="C140" s="832" t="s">
        <v>3753</v>
      </c>
      <c r="D140" s="832" t="s">
        <v>5337</v>
      </c>
      <c r="E140" s="832" t="s">
        <v>5338</v>
      </c>
      <c r="F140" s="849">
        <v>1</v>
      </c>
      <c r="G140" s="849">
        <v>253</v>
      </c>
      <c r="H140" s="849"/>
      <c r="I140" s="849">
        <v>253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5203</v>
      </c>
      <c r="B141" s="832" t="s">
        <v>5204</v>
      </c>
      <c r="C141" s="832" t="s">
        <v>3753</v>
      </c>
      <c r="D141" s="832" t="s">
        <v>5339</v>
      </c>
      <c r="E141" s="832" t="s">
        <v>5340</v>
      </c>
      <c r="F141" s="849">
        <v>3</v>
      </c>
      <c r="G141" s="849">
        <v>45</v>
      </c>
      <c r="H141" s="849">
        <v>0.75</v>
      </c>
      <c r="I141" s="849">
        <v>15</v>
      </c>
      <c r="J141" s="849">
        <v>4</v>
      </c>
      <c r="K141" s="849">
        <v>60</v>
      </c>
      <c r="L141" s="849">
        <v>1</v>
      </c>
      <c r="M141" s="849">
        <v>15</v>
      </c>
      <c r="N141" s="849">
        <v>4</v>
      </c>
      <c r="O141" s="849">
        <v>60</v>
      </c>
      <c r="P141" s="837">
        <v>1</v>
      </c>
      <c r="Q141" s="850">
        <v>15</v>
      </c>
    </row>
    <row r="142" spans="1:17" ht="14.4" customHeight="1" x14ac:dyDescent="0.3">
      <c r="A142" s="831" t="s">
        <v>5203</v>
      </c>
      <c r="B142" s="832" t="s">
        <v>5204</v>
      </c>
      <c r="C142" s="832" t="s">
        <v>3753</v>
      </c>
      <c r="D142" s="832" t="s">
        <v>5339</v>
      </c>
      <c r="E142" s="832" t="s">
        <v>5341</v>
      </c>
      <c r="F142" s="849">
        <v>29</v>
      </c>
      <c r="G142" s="849">
        <v>435</v>
      </c>
      <c r="H142" s="849">
        <v>0.76315789473684215</v>
      </c>
      <c r="I142" s="849">
        <v>15</v>
      </c>
      <c r="J142" s="849">
        <v>38</v>
      </c>
      <c r="K142" s="849">
        <v>570</v>
      </c>
      <c r="L142" s="849">
        <v>1</v>
      </c>
      <c r="M142" s="849">
        <v>15</v>
      </c>
      <c r="N142" s="849">
        <v>40</v>
      </c>
      <c r="O142" s="849">
        <v>600</v>
      </c>
      <c r="P142" s="837">
        <v>1.0526315789473684</v>
      </c>
      <c r="Q142" s="850">
        <v>15</v>
      </c>
    </row>
    <row r="143" spans="1:17" ht="14.4" customHeight="1" x14ac:dyDescent="0.3">
      <c r="A143" s="831" t="s">
        <v>5203</v>
      </c>
      <c r="B143" s="832" t="s">
        <v>5204</v>
      </c>
      <c r="C143" s="832" t="s">
        <v>3753</v>
      </c>
      <c r="D143" s="832" t="s">
        <v>5342</v>
      </c>
      <c r="E143" s="832" t="s">
        <v>5343</v>
      </c>
      <c r="F143" s="849">
        <v>47</v>
      </c>
      <c r="G143" s="849">
        <v>1081</v>
      </c>
      <c r="H143" s="849">
        <v>1.1190476190476191</v>
      </c>
      <c r="I143" s="849">
        <v>23</v>
      </c>
      <c r="J143" s="849">
        <v>42</v>
      </c>
      <c r="K143" s="849">
        <v>966</v>
      </c>
      <c r="L143" s="849">
        <v>1</v>
      </c>
      <c r="M143" s="849">
        <v>23</v>
      </c>
      <c r="N143" s="849">
        <v>20</v>
      </c>
      <c r="O143" s="849">
        <v>460</v>
      </c>
      <c r="P143" s="837">
        <v>0.47619047619047616</v>
      </c>
      <c r="Q143" s="850">
        <v>23</v>
      </c>
    </row>
    <row r="144" spans="1:17" ht="14.4" customHeight="1" x14ac:dyDescent="0.3">
      <c r="A144" s="831" t="s">
        <v>5203</v>
      </c>
      <c r="B144" s="832" t="s">
        <v>5204</v>
      </c>
      <c r="C144" s="832" t="s">
        <v>3753</v>
      </c>
      <c r="D144" s="832" t="s">
        <v>5342</v>
      </c>
      <c r="E144" s="832" t="s">
        <v>5344</v>
      </c>
      <c r="F144" s="849">
        <v>17</v>
      </c>
      <c r="G144" s="849">
        <v>391</v>
      </c>
      <c r="H144" s="849">
        <v>8.5</v>
      </c>
      <c r="I144" s="849">
        <v>23</v>
      </c>
      <c r="J144" s="849">
        <v>2</v>
      </c>
      <c r="K144" s="849">
        <v>46</v>
      </c>
      <c r="L144" s="849">
        <v>1</v>
      </c>
      <c r="M144" s="849">
        <v>23</v>
      </c>
      <c r="N144" s="849">
        <v>4</v>
      </c>
      <c r="O144" s="849">
        <v>92</v>
      </c>
      <c r="P144" s="837">
        <v>2</v>
      </c>
      <c r="Q144" s="850">
        <v>23</v>
      </c>
    </row>
    <row r="145" spans="1:17" ht="14.4" customHeight="1" x14ac:dyDescent="0.3">
      <c r="A145" s="831" t="s">
        <v>5203</v>
      </c>
      <c r="B145" s="832" t="s">
        <v>5204</v>
      </c>
      <c r="C145" s="832" t="s">
        <v>3753</v>
      </c>
      <c r="D145" s="832" t="s">
        <v>5345</v>
      </c>
      <c r="E145" s="832" t="s">
        <v>5346</v>
      </c>
      <c r="F145" s="849">
        <v>1</v>
      </c>
      <c r="G145" s="849">
        <v>252</v>
      </c>
      <c r="H145" s="849"/>
      <c r="I145" s="849">
        <v>252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5203</v>
      </c>
      <c r="B146" s="832" t="s">
        <v>5204</v>
      </c>
      <c r="C146" s="832" t="s">
        <v>3753</v>
      </c>
      <c r="D146" s="832" t="s">
        <v>5347</v>
      </c>
      <c r="E146" s="832" t="s">
        <v>5348</v>
      </c>
      <c r="F146" s="849">
        <v>114</v>
      </c>
      <c r="G146" s="849">
        <v>4218</v>
      </c>
      <c r="H146" s="849">
        <v>0.78620689655172415</v>
      </c>
      <c r="I146" s="849">
        <v>37</v>
      </c>
      <c r="J146" s="849">
        <v>145</v>
      </c>
      <c r="K146" s="849">
        <v>5365</v>
      </c>
      <c r="L146" s="849">
        <v>1</v>
      </c>
      <c r="M146" s="849">
        <v>37</v>
      </c>
      <c r="N146" s="849">
        <v>165</v>
      </c>
      <c r="O146" s="849">
        <v>6105</v>
      </c>
      <c r="P146" s="837">
        <v>1.1379310344827587</v>
      </c>
      <c r="Q146" s="850">
        <v>37</v>
      </c>
    </row>
    <row r="147" spans="1:17" ht="14.4" customHeight="1" x14ac:dyDescent="0.3">
      <c r="A147" s="831" t="s">
        <v>5203</v>
      </c>
      <c r="B147" s="832" t="s">
        <v>5204</v>
      </c>
      <c r="C147" s="832" t="s">
        <v>3753</v>
      </c>
      <c r="D147" s="832" t="s">
        <v>5347</v>
      </c>
      <c r="E147" s="832" t="s">
        <v>5349</v>
      </c>
      <c r="F147" s="849">
        <v>1</v>
      </c>
      <c r="G147" s="849">
        <v>37</v>
      </c>
      <c r="H147" s="849">
        <v>0.33333333333333331</v>
      </c>
      <c r="I147" s="849">
        <v>37</v>
      </c>
      <c r="J147" s="849">
        <v>3</v>
      </c>
      <c r="K147" s="849">
        <v>111</v>
      </c>
      <c r="L147" s="849">
        <v>1</v>
      </c>
      <c r="M147" s="849">
        <v>37</v>
      </c>
      <c r="N147" s="849">
        <v>5</v>
      </c>
      <c r="O147" s="849">
        <v>185</v>
      </c>
      <c r="P147" s="837">
        <v>1.6666666666666667</v>
      </c>
      <c r="Q147" s="850">
        <v>37</v>
      </c>
    </row>
    <row r="148" spans="1:17" ht="14.4" customHeight="1" x14ac:dyDescent="0.3">
      <c r="A148" s="831" t="s">
        <v>5203</v>
      </c>
      <c r="B148" s="832" t="s">
        <v>5204</v>
      </c>
      <c r="C148" s="832" t="s">
        <v>3753</v>
      </c>
      <c r="D148" s="832" t="s">
        <v>5350</v>
      </c>
      <c r="E148" s="832" t="s">
        <v>5351</v>
      </c>
      <c r="F148" s="849">
        <v>78</v>
      </c>
      <c r="G148" s="849">
        <v>1794</v>
      </c>
      <c r="H148" s="849">
        <v>0.59090909090909094</v>
      </c>
      <c r="I148" s="849">
        <v>23</v>
      </c>
      <c r="J148" s="849">
        <v>132</v>
      </c>
      <c r="K148" s="849">
        <v>3036</v>
      </c>
      <c r="L148" s="849">
        <v>1</v>
      </c>
      <c r="M148" s="849">
        <v>23</v>
      </c>
      <c r="N148" s="849">
        <v>103</v>
      </c>
      <c r="O148" s="849">
        <v>2369</v>
      </c>
      <c r="P148" s="837">
        <v>0.78030303030303028</v>
      </c>
      <c r="Q148" s="850">
        <v>23</v>
      </c>
    </row>
    <row r="149" spans="1:17" ht="14.4" customHeight="1" x14ac:dyDescent="0.3">
      <c r="A149" s="831" t="s">
        <v>5203</v>
      </c>
      <c r="B149" s="832" t="s">
        <v>5204</v>
      </c>
      <c r="C149" s="832" t="s">
        <v>3753</v>
      </c>
      <c r="D149" s="832" t="s">
        <v>5350</v>
      </c>
      <c r="E149" s="832" t="s">
        <v>5352</v>
      </c>
      <c r="F149" s="849">
        <v>5</v>
      </c>
      <c r="G149" s="849">
        <v>115</v>
      </c>
      <c r="H149" s="849">
        <v>5</v>
      </c>
      <c r="I149" s="849">
        <v>23</v>
      </c>
      <c r="J149" s="849">
        <v>1</v>
      </c>
      <c r="K149" s="849">
        <v>23</v>
      </c>
      <c r="L149" s="849">
        <v>1</v>
      </c>
      <c r="M149" s="849">
        <v>23</v>
      </c>
      <c r="N149" s="849">
        <v>1</v>
      </c>
      <c r="O149" s="849">
        <v>23</v>
      </c>
      <c r="P149" s="837">
        <v>1</v>
      </c>
      <c r="Q149" s="850">
        <v>23</v>
      </c>
    </row>
    <row r="150" spans="1:17" ht="14.4" customHeight="1" x14ac:dyDescent="0.3">
      <c r="A150" s="831" t="s">
        <v>5203</v>
      </c>
      <c r="B150" s="832" t="s">
        <v>5204</v>
      </c>
      <c r="C150" s="832" t="s">
        <v>3753</v>
      </c>
      <c r="D150" s="832" t="s">
        <v>5353</v>
      </c>
      <c r="E150" s="832" t="s">
        <v>5354</v>
      </c>
      <c r="F150" s="849">
        <v>2</v>
      </c>
      <c r="G150" s="849">
        <v>342</v>
      </c>
      <c r="H150" s="849"/>
      <c r="I150" s="849">
        <v>171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5203</v>
      </c>
      <c r="B151" s="832" t="s">
        <v>5204</v>
      </c>
      <c r="C151" s="832" t="s">
        <v>3753</v>
      </c>
      <c r="D151" s="832" t="s">
        <v>5355</v>
      </c>
      <c r="E151" s="832" t="s">
        <v>5356</v>
      </c>
      <c r="F151" s="849">
        <v>1</v>
      </c>
      <c r="G151" s="849">
        <v>327</v>
      </c>
      <c r="H151" s="849"/>
      <c r="I151" s="849">
        <v>327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5203</v>
      </c>
      <c r="B152" s="832" t="s">
        <v>5204</v>
      </c>
      <c r="C152" s="832" t="s">
        <v>3753</v>
      </c>
      <c r="D152" s="832" t="s">
        <v>5357</v>
      </c>
      <c r="E152" s="832" t="s">
        <v>5358</v>
      </c>
      <c r="F152" s="849">
        <v>3</v>
      </c>
      <c r="G152" s="849">
        <v>993</v>
      </c>
      <c r="H152" s="849">
        <v>1.5</v>
      </c>
      <c r="I152" s="849">
        <v>331</v>
      </c>
      <c r="J152" s="849">
        <v>2</v>
      </c>
      <c r="K152" s="849">
        <v>662</v>
      </c>
      <c r="L152" s="849">
        <v>1</v>
      </c>
      <c r="M152" s="849">
        <v>331</v>
      </c>
      <c r="N152" s="849">
        <v>5</v>
      </c>
      <c r="O152" s="849">
        <v>1655</v>
      </c>
      <c r="P152" s="837">
        <v>2.5</v>
      </c>
      <c r="Q152" s="850">
        <v>331</v>
      </c>
    </row>
    <row r="153" spans="1:17" ht="14.4" customHeight="1" x14ac:dyDescent="0.3">
      <c r="A153" s="831" t="s">
        <v>5203</v>
      </c>
      <c r="B153" s="832" t="s">
        <v>5204</v>
      </c>
      <c r="C153" s="832" t="s">
        <v>3753</v>
      </c>
      <c r="D153" s="832" t="s">
        <v>5357</v>
      </c>
      <c r="E153" s="832" t="s">
        <v>5359</v>
      </c>
      <c r="F153" s="849">
        <v>1</v>
      </c>
      <c r="G153" s="849">
        <v>331</v>
      </c>
      <c r="H153" s="849"/>
      <c r="I153" s="849">
        <v>331</v>
      </c>
      <c r="J153" s="849"/>
      <c r="K153" s="849"/>
      <c r="L153" s="849"/>
      <c r="M153" s="849"/>
      <c r="N153" s="849">
        <v>2</v>
      </c>
      <c r="O153" s="849">
        <v>662</v>
      </c>
      <c r="P153" s="837"/>
      <c r="Q153" s="850">
        <v>331</v>
      </c>
    </row>
    <row r="154" spans="1:17" ht="14.4" customHeight="1" x14ac:dyDescent="0.3">
      <c r="A154" s="831" t="s">
        <v>5203</v>
      </c>
      <c r="B154" s="832" t="s">
        <v>5204</v>
      </c>
      <c r="C154" s="832" t="s">
        <v>3753</v>
      </c>
      <c r="D154" s="832" t="s">
        <v>5360</v>
      </c>
      <c r="E154" s="832" t="s">
        <v>5361</v>
      </c>
      <c r="F154" s="849">
        <v>4</v>
      </c>
      <c r="G154" s="849">
        <v>116</v>
      </c>
      <c r="H154" s="849"/>
      <c r="I154" s="849">
        <v>29</v>
      </c>
      <c r="J154" s="849"/>
      <c r="K154" s="849"/>
      <c r="L154" s="849"/>
      <c r="M154" s="849"/>
      <c r="N154" s="849">
        <v>2</v>
      </c>
      <c r="O154" s="849">
        <v>58</v>
      </c>
      <c r="P154" s="837"/>
      <c r="Q154" s="850">
        <v>29</v>
      </c>
    </row>
    <row r="155" spans="1:17" ht="14.4" customHeight="1" x14ac:dyDescent="0.3">
      <c r="A155" s="831" t="s">
        <v>5203</v>
      </c>
      <c r="B155" s="832" t="s">
        <v>5204</v>
      </c>
      <c r="C155" s="832" t="s">
        <v>3753</v>
      </c>
      <c r="D155" s="832" t="s">
        <v>5360</v>
      </c>
      <c r="E155" s="832" t="s">
        <v>5362</v>
      </c>
      <c r="F155" s="849">
        <v>8</v>
      </c>
      <c r="G155" s="849">
        <v>232</v>
      </c>
      <c r="H155" s="849">
        <v>0.66666666666666663</v>
      </c>
      <c r="I155" s="849">
        <v>29</v>
      </c>
      <c r="J155" s="849">
        <v>12</v>
      </c>
      <c r="K155" s="849">
        <v>348</v>
      </c>
      <c r="L155" s="849">
        <v>1</v>
      </c>
      <c r="M155" s="849">
        <v>29</v>
      </c>
      <c r="N155" s="849">
        <v>18</v>
      </c>
      <c r="O155" s="849">
        <v>522</v>
      </c>
      <c r="P155" s="837">
        <v>1.5</v>
      </c>
      <c r="Q155" s="850">
        <v>29</v>
      </c>
    </row>
    <row r="156" spans="1:17" ht="14.4" customHeight="1" x14ac:dyDescent="0.3">
      <c r="A156" s="831" t="s">
        <v>5203</v>
      </c>
      <c r="B156" s="832" t="s">
        <v>5204</v>
      </c>
      <c r="C156" s="832" t="s">
        <v>3753</v>
      </c>
      <c r="D156" s="832" t="s">
        <v>5363</v>
      </c>
      <c r="E156" s="832" t="s">
        <v>5364</v>
      </c>
      <c r="F156" s="849">
        <v>6</v>
      </c>
      <c r="G156" s="849">
        <v>1068</v>
      </c>
      <c r="H156" s="849">
        <v>0.375</v>
      </c>
      <c r="I156" s="849">
        <v>178</v>
      </c>
      <c r="J156" s="849">
        <v>16</v>
      </c>
      <c r="K156" s="849">
        <v>2848</v>
      </c>
      <c r="L156" s="849">
        <v>1</v>
      </c>
      <c r="M156" s="849">
        <v>178</v>
      </c>
      <c r="N156" s="849">
        <v>16</v>
      </c>
      <c r="O156" s="849">
        <v>2848</v>
      </c>
      <c r="P156" s="837">
        <v>1</v>
      </c>
      <c r="Q156" s="850">
        <v>178</v>
      </c>
    </row>
    <row r="157" spans="1:17" ht="14.4" customHeight="1" x14ac:dyDescent="0.3">
      <c r="A157" s="831" t="s">
        <v>5203</v>
      </c>
      <c r="B157" s="832" t="s">
        <v>5204</v>
      </c>
      <c r="C157" s="832" t="s">
        <v>3753</v>
      </c>
      <c r="D157" s="832" t="s">
        <v>5363</v>
      </c>
      <c r="E157" s="832" t="s">
        <v>5365</v>
      </c>
      <c r="F157" s="849">
        <v>2</v>
      </c>
      <c r="G157" s="849">
        <v>356</v>
      </c>
      <c r="H157" s="849">
        <v>0.66666666666666663</v>
      </c>
      <c r="I157" s="849">
        <v>178</v>
      </c>
      <c r="J157" s="849">
        <v>3</v>
      </c>
      <c r="K157" s="849">
        <v>534</v>
      </c>
      <c r="L157" s="849">
        <v>1</v>
      </c>
      <c r="M157" s="849">
        <v>178</v>
      </c>
      <c r="N157" s="849">
        <v>4</v>
      </c>
      <c r="O157" s="849">
        <v>712</v>
      </c>
      <c r="P157" s="837">
        <v>1.3333333333333333</v>
      </c>
      <c r="Q157" s="850">
        <v>178</v>
      </c>
    </row>
    <row r="158" spans="1:17" ht="14.4" customHeight="1" x14ac:dyDescent="0.3">
      <c r="A158" s="831" t="s">
        <v>5203</v>
      </c>
      <c r="B158" s="832" t="s">
        <v>5204</v>
      </c>
      <c r="C158" s="832" t="s">
        <v>3753</v>
      </c>
      <c r="D158" s="832" t="s">
        <v>5366</v>
      </c>
      <c r="E158" s="832" t="s">
        <v>5367</v>
      </c>
      <c r="F158" s="849">
        <v>1</v>
      </c>
      <c r="G158" s="849">
        <v>15</v>
      </c>
      <c r="H158" s="849">
        <v>1</v>
      </c>
      <c r="I158" s="849">
        <v>15</v>
      </c>
      <c r="J158" s="849">
        <v>1</v>
      </c>
      <c r="K158" s="849">
        <v>15</v>
      </c>
      <c r="L158" s="849">
        <v>1</v>
      </c>
      <c r="M158" s="849">
        <v>15</v>
      </c>
      <c r="N158" s="849"/>
      <c r="O158" s="849"/>
      <c r="P158" s="837"/>
      <c r="Q158" s="850"/>
    </row>
    <row r="159" spans="1:17" ht="14.4" customHeight="1" x14ac:dyDescent="0.3">
      <c r="A159" s="831" t="s">
        <v>5203</v>
      </c>
      <c r="B159" s="832" t="s">
        <v>5204</v>
      </c>
      <c r="C159" s="832" t="s">
        <v>3753</v>
      </c>
      <c r="D159" s="832" t="s">
        <v>5366</v>
      </c>
      <c r="E159" s="832" t="s">
        <v>5368</v>
      </c>
      <c r="F159" s="849"/>
      <c r="G159" s="849"/>
      <c r="H159" s="849"/>
      <c r="I159" s="849"/>
      <c r="J159" s="849"/>
      <c r="K159" s="849"/>
      <c r="L159" s="849"/>
      <c r="M159" s="849"/>
      <c r="N159" s="849">
        <v>2</v>
      </c>
      <c r="O159" s="849">
        <v>30</v>
      </c>
      <c r="P159" s="837"/>
      <c r="Q159" s="850">
        <v>15</v>
      </c>
    </row>
    <row r="160" spans="1:17" ht="14.4" customHeight="1" x14ac:dyDescent="0.3">
      <c r="A160" s="831" t="s">
        <v>5203</v>
      </c>
      <c r="B160" s="832" t="s">
        <v>5204</v>
      </c>
      <c r="C160" s="832" t="s">
        <v>3753</v>
      </c>
      <c r="D160" s="832" t="s">
        <v>5369</v>
      </c>
      <c r="E160" s="832" t="s">
        <v>5370</v>
      </c>
      <c r="F160" s="849">
        <v>5</v>
      </c>
      <c r="G160" s="849">
        <v>95</v>
      </c>
      <c r="H160" s="849">
        <v>1.25</v>
      </c>
      <c r="I160" s="849">
        <v>19</v>
      </c>
      <c r="J160" s="849">
        <v>4</v>
      </c>
      <c r="K160" s="849">
        <v>76</v>
      </c>
      <c r="L160" s="849">
        <v>1</v>
      </c>
      <c r="M160" s="849">
        <v>19</v>
      </c>
      <c r="N160" s="849">
        <v>5</v>
      </c>
      <c r="O160" s="849">
        <v>95</v>
      </c>
      <c r="P160" s="837">
        <v>1.25</v>
      </c>
      <c r="Q160" s="850">
        <v>19</v>
      </c>
    </row>
    <row r="161" spans="1:17" ht="14.4" customHeight="1" x14ac:dyDescent="0.3">
      <c r="A161" s="831" t="s">
        <v>5203</v>
      </c>
      <c r="B161" s="832" t="s">
        <v>5204</v>
      </c>
      <c r="C161" s="832" t="s">
        <v>3753</v>
      </c>
      <c r="D161" s="832" t="s">
        <v>5369</v>
      </c>
      <c r="E161" s="832" t="s">
        <v>5371</v>
      </c>
      <c r="F161" s="849">
        <v>4</v>
      </c>
      <c r="G161" s="849">
        <v>76</v>
      </c>
      <c r="H161" s="849">
        <v>0.25</v>
      </c>
      <c r="I161" s="849">
        <v>19</v>
      </c>
      <c r="J161" s="849">
        <v>16</v>
      </c>
      <c r="K161" s="849">
        <v>304</v>
      </c>
      <c r="L161" s="849">
        <v>1</v>
      </c>
      <c r="M161" s="849">
        <v>19</v>
      </c>
      <c r="N161" s="849">
        <v>16</v>
      </c>
      <c r="O161" s="849">
        <v>304</v>
      </c>
      <c r="P161" s="837">
        <v>1</v>
      </c>
      <c r="Q161" s="850">
        <v>19</v>
      </c>
    </row>
    <row r="162" spans="1:17" ht="14.4" customHeight="1" x14ac:dyDescent="0.3">
      <c r="A162" s="831" t="s">
        <v>5203</v>
      </c>
      <c r="B162" s="832" t="s">
        <v>5204</v>
      </c>
      <c r="C162" s="832" t="s">
        <v>3753</v>
      </c>
      <c r="D162" s="832" t="s">
        <v>5372</v>
      </c>
      <c r="E162" s="832" t="s">
        <v>2499</v>
      </c>
      <c r="F162" s="849">
        <v>6</v>
      </c>
      <c r="G162" s="849">
        <v>120</v>
      </c>
      <c r="H162" s="849">
        <v>0.22222222222222221</v>
      </c>
      <c r="I162" s="849">
        <v>20</v>
      </c>
      <c r="J162" s="849">
        <v>27</v>
      </c>
      <c r="K162" s="849">
        <v>540</v>
      </c>
      <c r="L162" s="849">
        <v>1</v>
      </c>
      <c r="M162" s="849">
        <v>20</v>
      </c>
      <c r="N162" s="849">
        <v>34</v>
      </c>
      <c r="O162" s="849">
        <v>680</v>
      </c>
      <c r="P162" s="837">
        <v>1.2592592592592593</v>
      </c>
      <c r="Q162" s="850">
        <v>20</v>
      </c>
    </row>
    <row r="163" spans="1:17" ht="14.4" customHeight="1" x14ac:dyDescent="0.3">
      <c r="A163" s="831" t="s">
        <v>5203</v>
      </c>
      <c r="B163" s="832" t="s">
        <v>5204</v>
      </c>
      <c r="C163" s="832" t="s">
        <v>3753</v>
      </c>
      <c r="D163" s="832" t="s">
        <v>5372</v>
      </c>
      <c r="E163" s="832" t="s">
        <v>5373</v>
      </c>
      <c r="F163" s="849">
        <v>20</v>
      </c>
      <c r="G163" s="849">
        <v>400</v>
      </c>
      <c r="H163" s="849">
        <v>0.8</v>
      </c>
      <c r="I163" s="849">
        <v>20</v>
      </c>
      <c r="J163" s="849">
        <v>25</v>
      </c>
      <c r="K163" s="849">
        <v>500</v>
      </c>
      <c r="L163" s="849">
        <v>1</v>
      </c>
      <c r="M163" s="849">
        <v>20</v>
      </c>
      <c r="N163" s="849">
        <v>32</v>
      </c>
      <c r="O163" s="849">
        <v>640</v>
      </c>
      <c r="P163" s="837">
        <v>1.28</v>
      </c>
      <c r="Q163" s="850">
        <v>20</v>
      </c>
    </row>
    <row r="164" spans="1:17" ht="14.4" customHeight="1" x14ac:dyDescent="0.3">
      <c r="A164" s="831" t="s">
        <v>5203</v>
      </c>
      <c r="B164" s="832" t="s">
        <v>5204</v>
      </c>
      <c r="C164" s="832" t="s">
        <v>3753</v>
      </c>
      <c r="D164" s="832" t="s">
        <v>5374</v>
      </c>
      <c r="E164" s="832" t="s">
        <v>5375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186</v>
      </c>
      <c r="P164" s="837"/>
      <c r="Q164" s="850">
        <v>186</v>
      </c>
    </row>
    <row r="165" spans="1:17" ht="14.4" customHeight="1" x14ac:dyDescent="0.3">
      <c r="A165" s="831" t="s">
        <v>5203</v>
      </c>
      <c r="B165" s="832" t="s">
        <v>5204</v>
      </c>
      <c r="C165" s="832" t="s">
        <v>3753</v>
      </c>
      <c r="D165" s="832" t="s">
        <v>5374</v>
      </c>
      <c r="E165" s="832" t="s">
        <v>5376</v>
      </c>
      <c r="F165" s="849">
        <v>1</v>
      </c>
      <c r="G165" s="849">
        <v>186</v>
      </c>
      <c r="H165" s="849"/>
      <c r="I165" s="849">
        <v>186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5203</v>
      </c>
      <c r="B166" s="832" t="s">
        <v>5204</v>
      </c>
      <c r="C166" s="832" t="s">
        <v>3753</v>
      </c>
      <c r="D166" s="832" t="s">
        <v>5377</v>
      </c>
      <c r="E166" s="832" t="s">
        <v>5378</v>
      </c>
      <c r="F166" s="849"/>
      <c r="G166" s="849"/>
      <c r="H166" s="849"/>
      <c r="I166" s="849"/>
      <c r="J166" s="849">
        <v>1</v>
      </c>
      <c r="K166" s="849">
        <v>188</v>
      </c>
      <c r="L166" s="849">
        <v>1</v>
      </c>
      <c r="M166" s="849">
        <v>188</v>
      </c>
      <c r="N166" s="849">
        <v>1</v>
      </c>
      <c r="O166" s="849">
        <v>189</v>
      </c>
      <c r="P166" s="837">
        <v>1.0053191489361701</v>
      </c>
      <c r="Q166" s="850">
        <v>189</v>
      </c>
    </row>
    <row r="167" spans="1:17" ht="14.4" customHeight="1" x14ac:dyDescent="0.3">
      <c r="A167" s="831" t="s">
        <v>5203</v>
      </c>
      <c r="B167" s="832" t="s">
        <v>5204</v>
      </c>
      <c r="C167" s="832" t="s">
        <v>3753</v>
      </c>
      <c r="D167" s="832" t="s">
        <v>5377</v>
      </c>
      <c r="E167" s="832" t="s">
        <v>5379</v>
      </c>
      <c r="F167" s="849">
        <v>4</v>
      </c>
      <c r="G167" s="849">
        <v>752</v>
      </c>
      <c r="H167" s="849">
        <v>2</v>
      </c>
      <c r="I167" s="849">
        <v>188</v>
      </c>
      <c r="J167" s="849">
        <v>2</v>
      </c>
      <c r="K167" s="849">
        <v>376</v>
      </c>
      <c r="L167" s="849">
        <v>1</v>
      </c>
      <c r="M167" s="849">
        <v>188</v>
      </c>
      <c r="N167" s="849">
        <v>5</v>
      </c>
      <c r="O167" s="849">
        <v>945</v>
      </c>
      <c r="P167" s="837">
        <v>2.5132978723404253</v>
      </c>
      <c r="Q167" s="850">
        <v>189</v>
      </c>
    </row>
    <row r="168" spans="1:17" ht="14.4" customHeight="1" x14ac:dyDescent="0.3">
      <c r="A168" s="831" t="s">
        <v>5203</v>
      </c>
      <c r="B168" s="832" t="s">
        <v>5204</v>
      </c>
      <c r="C168" s="832" t="s">
        <v>3753</v>
      </c>
      <c r="D168" s="832" t="s">
        <v>5380</v>
      </c>
      <c r="E168" s="832" t="s">
        <v>5381</v>
      </c>
      <c r="F168" s="849">
        <v>1</v>
      </c>
      <c r="G168" s="849">
        <v>268</v>
      </c>
      <c r="H168" s="849"/>
      <c r="I168" s="849">
        <v>268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5203</v>
      </c>
      <c r="B169" s="832" t="s">
        <v>5204</v>
      </c>
      <c r="C169" s="832" t="s">
        <v>3753</v>
      </c>
      <c r="D169" s="832" t="s">
        <v>5382</v>
      </c>
      <c r="E169" s="832" t="s">
        <v>5383</v>
      </c>
      <c r="F169" s="849">
        <v>2</v>
      </c>
      <c r="G169" s="849">
        <v>348</v>
      </c>
      <c r="H169" s="849"/>
      <c r="I169" s="849">
        <v>174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5203</v>
      </c>
      <c r="B170" s="832" t="s">
        <v>5204</v>
      </c>
      <c r="C170" s="832" t="s">
        <v>3753</v>
      </c>
      <c r="D170" s="832" t="s">
        <v>5384</v>
      </c>
      <c r="E170" s="832" t="s">
        <v>5385</v>
      </c>
      <c r="F170" s="849">
        <v>5</v>
      </c>
      <c r="G170" s="849">
        <v>420</v>
      </c>
      <c r="H170" s="849">
        <v>1</v>
      </c>
      <c r="I170" s="849">
        <v>84</v>
      </c>
      <c r="J170" s="849">
        <v>5</v>
      </c>
      <c r="K170" s="849">
        <v>420</v>
      </c>
      <c r="L170" s="849">
        <v>1</v>
      </c>
      <c r="M170" s="849">
        <v>84</v>
      </c>
      <c r="N170" s="849">
        <v>1</v>
      </c>
      <c r="O170" s="849">
        <v>84</v>
      </c>
      <c r="P170" s="837">
        <v>0.2</v>
      </c>
      <c r="Q170" s="850">
        <v>84</v>
      </c>
    </row>
    <row r="171" spans="1:17" ht="14.4" customHeight="1" x14ac:dyDescent="0.3">
      <c r="A171" s="831" t="s">
        <v>5203</v>
      </c>
      <c r="B171" s="832" t="s">
        <v>5204</v>
      </c>
      <c r="C171" s="832" t="s">
        <v>3753</v>
      </c>
      <c r="D171" s="832" t="s">
        <v>5384</v>
      </c>
      <c r="E171" s="832" t="s">
        <v>5386</v>
      </c>
      <c r="F171" s="849">
        <v>58</v>
      </c>
      <c r="G171" s="849">
        <v>4872</v>
      </c>
      <c r="H171" s="849">
        <v>0.90625</v>
      </c>
      <c r="I171" s="849">
        <v>84</v>
      </c>
      <c r="J171" s="849">
        <v>64</v>
      </c>
      <c r="K171" s="849">
        <v>5376</v>
      </c>
      <c r="L171" s="849">
        <v>1</v>
      </c>
      <c r="M171" s="849">
        <v>84</v>
      </c>
      <c r="N171" s="849">
        <v>98</v>
      </c>
      <c r="O171" s="849">
        <v>8232</v>
      </c>
      <c r="P171" s="837">
        <v>1.53125</v>
      </c>
      <c r="Q171" s="850">
        <v>84</v>
      </c>
    </row>
    <row r="172" spans="1:17" ht="14.4" customHeight="1" x14ac:dyDescent="0.3">
      <c r="A172" s="831" t="s">
        <v>5203</v>
      </c>
      <c r="B172" s="832" t="s">
        <v>5204</v>
      </c>
      <c r="C172" s="832" t="s">
        <v>3753</v>
      </c>
      <c r="D172" s="832" t="s">
        <v>5387</v>
      </c>
      <c r="E172" s="832" t="s">
        <v>5388</v>
      </c>
      <c r="F172" s="849"/>
      <c r="G172" s="849"/>
      <c r="H172" s="849"/>
      <c r="I172" s="849"/>
      <c r="J172" s="849">
        <v>3</v>
      </c>
      <c r="K172" s="849">
        <v>903</v>
      </c>
      <c r="L172" s="849">
        <v>1</v>
      </c>
      <c r="M172" s="849">
        <v>301</v>
      </c>
      <c r="N172" s="849"/>
      <c r="O172" s="849"/>
      <c r="P172" s="837"/>
      <c r="Q172" s="850"/>
    </row>
    <row r="173" spans="1:17" ht="14.4" customHeight="1" x14ac:dyDescent="0.3">
      <c r="A173" s="831" t="s">
        <v>5203</v>
      </c>
      <c r="B173" s="832" t="s">
        <v>5204</v>
      </c>
      <c r="C173" s="832" t="s">
        <v>3753</v>
      </c>
      <c r="D173" s="832" t="s">
        <v>5387</v>
      </c>
      <c r="E173" s="832" t="s">
        <v>5389</v>
      </c>
      <c r="F173" s="849"/>
      <c r="G173" s="849"/>
      <c r="H173" s="849"/>
      <c r="I173" s="849"/>
      <c r="J173" s="849">
        <v>2</v>
      </c>
      <c r="K173" s="849">
        <v>602</v>
      </c>
      <c r="L173" s="849">
        <v>1</v>
      </c>
      <c r="M173" s="849">
        <v>301</v>
      </c>
      <c r="N173" s="849"/>
      <c r="O173" s="849"/>
      <c r="P173" s="837"/>
      <c r="Q173" s="850"/>
    </row>
    <row r="174" spans="1:17" ht="14.4" customHeight="1" x14ac:dyDescent="0.3">
      <c r="A174" s="831" t="s">
        <v>5203</v>
      </c>
      <c r="B174" s="832" t="s">
        <v>5204</v>
      </c>
      <c r="C174" s="832" t="s">
        <v>3753</v>
      </c>
      <c r="D174" s="832" t="s">
        <v>5390</v>
      </c>
      <c r="E174" s="832" t="s">
        <v>5391</v>
      </c>
      <c r="F174" s="849">
        <v>53</v>
      </c>
      <c r="G174" s="849">
        <v>1166</v>
      </c>
      <c r="H174" s="849">
        <v>1.2619047619047619</v>
      </c>
      <c r="I174" s="849">
        <v>22</v>
      </c>
      <c r="J174" s="849">
        <v>42</v>
      </c>
      <c r="K174" s="849">
        <v>924</v>
      </c>
      <c r="L174" s="849">
        <v>1</v>
      </c>
      <c r="M174" s="849">
        <v>22</v>
      </c>
      <c r="N174" s="849">
        <v>28</v>
      </c>
      <c r="O174" s="849">
        <v>616</v>
      </c>
      <c r="P174" s="837">
        <v>0.66666666666666663</v>
      </c>
      <c r="Q174" s="850">
        <v>22</v>
      </c>
    </row>
    <row r="175" spans="1:17" ht="14.4" customHeight="1" x14ac:dyDescent="0.3">
      <c r="A175" s="831" t="s">
        <v>5203</v>
      </c>
      <c r="B175" s="832" t="s">
        <v>5204</v>
      </c>
      <c r="C175" s="832" t="s">
        <v>3753</v>
      </c>
      <c r="D175" s="832" t="s">
        <v>5390</v>
      </c>
      <c r="E175" s="832" t="s">
        <v>5392</v>
      </c>
      <c r="F175" s="849">
        <v>15</v>
      </c>
      <c r="G175" s="849">
        <v>330</v>
      </c>
      <c r="H175" s="849">
        <v>7.5</v>
      </c>
      <c r="I175" s="849">
        <v>22</v>
      </c>
      <c r="J175" s="849">
        <v>2</v>
      </c>
      <c r="K175" s="849">
        <v>44</v>
      </c>
      <c r="L175" s="849">
        <v>1</v>
      </c>
      <c r="M175" s="849">
        <v>22</v>
      </c>
      <c r="N175" s="849">
        <v>1</v>
      </c>
      <c r="O175" s="849">
        <v>22</v>
      </c>
      <c r="P175" s="837">
        <v>0.5</v>
      </c>
      <c r="Q175" s="850">
        <v>22</v>
      </c>
    </row>
    <row r="176" spans="1:17" ht="14.4" customHeight="1" x14ac:dyDescent="0.3">
      <c r="A176" s="831" t="s">
        <v>5203</v>
      </c>
      <c r="B176" s="832" t="s">
        <v>5204</v>
      </c>
      <c r="C176" s="832" t="s">
        <v>3753</v>
      </c>
      <c r="D176" s="832" t="s">
        <v>5393</v>
      </c>
      <c r="E176" s="832" t="s">
        <v>5394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569</v>
      </c>
      <c r="P176" s="837"/>
      <c r="Q176" s="850">
        <v>569</v>
      </c>
    </row>
    <row r="177" spans="1:17" ht="14.4" customHeight="1" x14ac:dyDescent="0.3">
      <c r="A177" s="831" t="s">
        <v>5203</v>
      </c>
      <c r="B177" s="832" t="s">
        <v>5204</v>
      </c>
      <c r="C177" s="832" t="s">
        <v>3753</v>
      </c>
      <c r="D177" s="832" t="s">
        <v>5395</v>
      </c>
      <c r="E177" s="832" t="s">
        <v>5396</v>
      </c>
      <c r="F177" s="849">
        <v>3</v>
      </c>
      <c r="G177" s="849">
        <v>1485</v>
      </c>
      <c r="H177" s="849"/>
      <c r="I177" s="849">
        <v>495</v>
      </c>
      <c r="J177" s="849"/>
      <c r="K177" s="849"/>
      <c r="L177" s="849"/>
      <c r="M177" s="849"/>
      <c r="N177" s="849">
        <v>3</v>
      </c>
      <c r="O177" s="849">
        <v>1485</v>
      </c>
      <c r="P177" s="837"/>
      <c r="Q177" s="850">
        <v>495</v>
      </c>
    </row>
    <row r="178" spans="1:17" ht="14.4" customHeight="1" x14ac:dyDescent="0.3">
      <c r="A178" s="831" t="s">
        <v>5203</v>
      </c>
      <c r="B178" s="832" t="s">
        <v>5204</v>
      </c>
      <c r="C178" s="832" t="s">
        <v>3753</v>
      </c>
      <c r="D178" s="832" t="s">
        <v>5395</v>
      </c>
      <c r="E178" s="832" t="s">
        <v>5397</v>
      </c>
      <c r="F178" s="849">
        <v>2</v>
      </c>
      <c r="G178" s="849">
        <v>990</v>
      </c>
      <c r="H178" s="849">
        <v>0.25</v>
      </c>
      <c r="I178" s="849">
        <v>495</v>
      </c>
      <c r="J178" s="849">
        <v>8</v>
      </c>
      <c r="K178" s="849">
        <v>3960</v>
      </c>
      <c r="L178" s="849">
        <v>1</v>
      </c>
      <c r="M178" s="849">
        <v>495</v>
      </c>
      <c r="N178" s="849">
        <v>10</v>
      </c>
      <c r="O178" s="849">
        <v>4950</v>
      </c>
      <c r="P178" s="837">
        <v>1.25</v>
      </c>
      <c r="Q178" s="850">
        <v>495</v>
      </c>
    </row>
    <row r="179" spans="1:17" ht="14.4" customHeight="1" x14ac:dyDescent="0.3">
      <c r="A179" s="831" t="s">
        <v>5203</v>
      </c>
      <c r="B179" s="832" t="s">
        <v>5204</v>
      </c>
      <c r="C179" s="832" t="s">
        <v>3753</v>
      </c>
      <c r="D179" s="832" t="s">
        <v>5398</v>
      </c>
      <c r="E179" s="832" t="s">
        <v>5399</v>
      </c>
      <c r="F179" s="849">
        <v>12</v>
      </c>
      <c r="G179" s="849">
        <v>6948</v>
      </c>
      <c r="H179" s="849"/>
      <c r="I179" s="849">
        <v>579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5203</v>
      </c>
      <c r="B180" s="832" t="s">
        <v>5204</v>
      </c>
      <c r="C180" s="832" t="s">
        <v>3753</v>
      </c>
      <c r="D180" s="832" t="s">
        <v>5400</v>
      </c>
      <c r="E180" s="832" t="s">
        <v>5401</v>
      </c>
      <c r="F180" s="849">
        <v>4</v>
      </c>
      <c r="G180" s="849">
        <v>820</v>
      </c>
      <c r="H180" s="849">
        <v>0.66666666666666663</v>
      </c>
      <c r="I180" s="849">
        <v>205</v>
      </c>
      <c r="J180" s="849">
        <v>6</v>
      </c>
      <c r="K180" s="849">
        <v>1230</v>
      </c>
      <c r="L180" s="849">
        <v>1</v>
      </c>
      <c r="M180" s="849">
        <v>205</v>
      </c>
      <c r="N180" s="849">
        <v>4</v>
      </c>
      <c r="O180" s="849">
        <v>820</v>
      </c>
      <c r="P180" s="837">
        <v>0.66666666666666663</v>
      </c>
      <c r="Q180" s="850">
        <v>205</v>
      </c>
    </row>
    <row r="181" spans="1:17" ht="14.4" customHeight="1" x14ac:dyDescent="0.3">
      <c r="A181" s="831" t="s">
        <v>5203</v>
      </c>
      <c r="B181" s="832" t="s">
        <v>5204</v>
      </c>
      <c r="C181" s="832" t="s">
        <v>3753</v>
      </c>
      <c r="D181" s="832" t="s">
        <v>5400</v>
      </c>
      <c r="E181" s="832" t="s">
        <v>5402</v>
      </c>
      <c r="F181" s="849"/>
      <c r="G181" s="849"/>
      <c r="H181" s="849"/>
      <c r="I181" s="849"/>
      <c r="J181" s="849">
        <v>1</v>
      </c>
      <c r="K181" s="849">
        <v>205</v>
      </c>
      <c r="L181" s="849">
        <v>1</v>
      </c>
      <c r="M181" s="849">
        <v>205</v>
      </c>
      <c r="N181" s="849"/>
      <c r="O181" s="849"/>
      <c r="P181" s="837"/>
      <c r="Q181" s="850"/>
    </row>
    <row r="182" spans="1:17" ht="14.4" customHeight="1" x14ac:dyDescent="0.3">
      <c r="A182" s="831" t="s">
        <v>5203</v>
      </c>
      <c r="B182" s="832" t="s">
        <v>5204</v>
      </c>
      <c r="C182" s="832" t="s">
        <v>3753</v>
      </c>
      <c r="D182" s="832" t="s">
        <v>5403</v>
      </c>
      <c r="E182" s="832" t="s">
        <v>5404</v>
      </c>
      <c r="F182" s="849">
        <v>3</v>
      </c>
      <c r="G182" s="849">
        <v>504</v>
      </c>
      <c r="H182" s="849"/>
      <c r="I182" s="849">
        <v>168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5203</v>
      </c>
      <c r="B183" s="832" t="s">
        <v>5204</v>
      </c>
      <c r="C183" s="832" t="s">
        <v>3753</v>
      </c>
      <c r="D183" s="832" t="s">
        <v>5405</v>
      </c>
      <c r="E183" s="832" t="s">
        <v>5406</v>
      </c>
      <c r="F183" s="849"/>
      <c r="G183" s="849"/>
      <c r="H183" s="849"/>
      <c r="I183" s="849"/>
      <c r="J183" s="849"/>
      <c r="K183" s="849"/>
      <c r="L183" s="849"/>
      <c r="M183" s="849"/>
      <c r="N183" s="849">
        <v>1</v>
      </c>
      <c r="O183" s="849">
        <v>127</v>
      </c>
      <c r="P183" s="837"/>
      <c r="Q183" s="850">
        <v>127</v>
      </c>
    </row>
    <row r="184" spans="1:17" ht="14.4" customHeight="1" x14ac:dyDescent="0.3">
      <c r="A184" s="831" t="s">
        <v>5203</v>
      </c>
      <c r="B184" s="832" t="s">
        <v>5204</v>
      </c>
      <c r="C184" s="832" t="s">
        <v>3753</v>
      </c>
      <c r="D184" s="832" t="s">
        <v>5407</v>
      </c>
      <c r="E184" s="832" t="s">
        <v>5408</v>
      </c>
      <c r="F184" s="849">
        <v>1</v>
      </c>
      <c r="G184" s="849">
        <v>23</v>
      </c>
      <c r="H184" s="849"/>
      <c r="I184" s="849">
        <v>23</v>
      </c>
      <c r="J184" s="849"/>
      <c r="K184" s="849"/>
      <c r="L184" s="849"/>
      <c r="M184" s="849"/>
      <c r="N184" s="849">
        <v>1</v>
      </c>
      <c r="O184" s="849">
        <v>23</v>
      </c>
      <c r="P184" s="837"/>
      <c r="Q184" s="850">
        <v>23</v>
      </c>
    </row>
    <row r="185" spans="1:17" ht="14.4" customHeight="1" x14ac:dyDescent="0.3">
      <c r="A185" s="831" t="s">
        <v>5203</v>
      </c>
      <c r="B185" s="832" t="s">
        <v>5204</v>
      </c>
      <c r="C185" s="832" t="s">
        <v>3753</v>
      </c>
      <c r="D185" s="832" t="s">
        <v>5407</v>
      </c>
      <c r="E185" s="832" t="s">
        <v>5409</v>
      </c>
      <c r="F185" s="849">
        <v>1</v>
      </c>
      <c r="G185" s="849">
        <v>23</v>
      </c>
      <c r="H185" s="849">
        <v>0.5</v>
      </c>
      <c r="I185" s="849">
        <v>23</v>
      </c>
      <c r="J185" s="849">
        <v>2</v>
      </c>
      <c r="K185" s="849">
        <v>46</v>
      </c>
      <c r="L185" s="849">
        <v>1</v>
      </c>
      <c r="M185" s="849">
        <v>23</v>
      </c>
      <c r="N185" s="849">
        <v>1</v>
      </c>
      <c r="O185" s="849">
        <v>23</v>
      </c>
      <c r="P185" s="837">
        <v>0.5</v>
      </c>
      <c r="Q185" s="850">
        <v>23</v>
      </c>
    </row>
    <row r="186" spans="1:17" ht="14.4" customHeight="1" x14ac:dyDescent="0.3">
      <c r="A186" s="831" t="s">
        <v>5203</v>
      </c>
      <c r="B186" s="832" t="s">
        <v>5204</v>
      </c>
      <c r="C186" s="832" t="s">
        <v>3753</v>
      </c>
      <c r="D186" s="832" t="s">
        <v>5410</v>
      </c>
      <c r="E186" s="832" t="s">
        <v>5411</v>
      </c>
      <c r="F186" s="849"/>
      <c r="G186" s="849"/>
      <c r="H186" s="849"/>
      <c r="I186" s="849"/>
      <c r="J186" s="849">
        <v>1</v>
      </c>
      <c r="K186" s="849">
        <v>17</v>
      </c>
      <c r="L186" s="849">
        <v>1</v>
      </c>
      <c r="M186" s="849">
        <v>17</v>
      </c>
      <c r="N186" s="849"/>
      <c r="O186" s="849"/>
      <c r="P186" s="837"/>
      <c r="Q186" s="850"/>
    </row>
    <row r="187" spans="1:17" ht="14.4" customHeight="1" x14ac:dyDescent="0.3">
      <c r="A187" s="831" t="s">
        <v>5203</v>
      </c>
      <c r="B187" s="832" t="s">
        <v>5204</v>
      </c>
      <c r="C187" s="832" t="s">
        <v>3753</v>
      </c>
      <c r="D187" s="832" t="s">
        <v>5412</v>
      </c>
      <c r="E187" s="832" t="s">
        <v>5413</v>
      </c>
      <c r="F187" s="849">
        <v>2</v>
      </c>
      <c r="G187" s="849">
        <v>336</v>
      </c>
      <c r="H187" s="849"/>
      <c r="I187" s="849">
        <v>168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5203</v>
      </c>
      <c r="B188" s="832" t="s">
        <v>5204</v>
      </c>
      <c r="C188" s="832" t="s">
        <v>3753</v>
      </c>
      <c r="D188" s="832" t="s">
        <v>5414</v>
      </c>
      <c r="E188" s="832" t="s">
        <v>5415</v>
      </c>
      <c r="F188" s="849"/>
      <c r="G188" s="849"/>
      <c r="H188" s="849"/>
      <c r="I188" s="849"/>
      <c r="J188" s="849">
        <v>1</v>
      </c>
      <c r="K188" s="849">
        <v>651</v>
      </c>
      <c r="L188" s="849">
        <v>1</v>
      </c>
      <c r="M188" s="849">
        <v>651</v>
      </c>
      <c r="N188" s="849"/>
      <c r="O188" s="849"/>
      <c r="P188" s="837"/>
      <c r="Q188" s="850"/>
    </row>
    <row r="189" spans="1:17" ht="14.4" customHeight="1" x14ac:dyDescent="0.3">
      <c r="A189" s="831" t="s">
        <v>5203</v>
      </c>
      <c r="B189" s="832" t="s">
        <v>5204</v>
      </c>
      <c r="C189" s="832" t="s">
        <v>3753</v>
      </c>
      <c r="D189" s="832" t="s">
        <v>5416</v>
      </c>
      <c r="E189" s="832" t="s">
        <v>5417</v>
      </c>
      <c r="F189" s="849">
        <v>3</v>
      </c>
      <c r="G189" s="849">
        <v>882</v>
      </c>
      <c r="H189" s="849"/>
      <c r="I189" s="849">
        <v>294</v>
      </c>
      <c r="J189" s="849"/>
      <c r="K189" s="849"/>
      <c r="L189" s="849"/>
      <c r="M189" s="849"/>
      <c r="N189" s="849">
        <v>2</v>
      </c>
      <c r="O189" s="849">
        <v>590</v>
      </c>
      <c r="P189" s="837"/>
      <c r="Q189" s="850">
        <v>295</v>
      </c>
    </row>
    <row r="190" spans="1:17" ht="14.4" customHeight="1" x14ac:dyDescent="0.3">
      <c r="A190" s="831" t="s">
        <v>5203</v>
      </c>
      <c r="B190" s="832" t="s">
        <v>5204</v>
      </c>
      <c r="C190" s="832" t="s">
        <v>3753</v>
      </c>
      <c r="D190" s="832" t="s">
        <v>5416</v>
      </c>
      <c r="E190" s="832" t="s">
        <v>5418</v>
      </c>
      <c r="F190" s="849">
        <v>3</v>
      </c>
      <c r="G190" s="849">
        <v>882</v>
      </c>
      <c r="H190" s="849">
        <v>1</v>
      </c>
      <c r="I190" s="849">
        <v>294</v>
      </c>
      <c r="J190" s="849">
        <v>3</v>
      </c>
      <c r="K190" s="849">
        <v>882</v>
      </c>
      <c r="L190" s="849">
        <v>1</v>
      </c>
      <c r="M190" s="849">
        <v>294</v>
      </c>
      <c r="N190" s="849">
        <v>5</v>
      </c>
      <c r="O190" s="849">
        <v>1475</v>
      </c>
      <c r="P190" s="837">
        <v>1.6723356009070294</v>
      </c>
      <c r="Q190" s="850">
        <v>295</v>
      </c>
    </row>
    <row r="191" spans="1:17" ht="14.4" customHeight="1" x14ac:dyDescent="0.3">
      <c r="A191" s="831" t="s">
        <v>5203</v>
      </c>
      <c r="B191" s="832" t="s">
        <v>5204</v>
      </c>
      <c r="C191" s="832" t="s">
        <v>3753</v>
      </c>
      <c r="D191" s="832" t="s">
        <v>5419</v>
      </c>
      <c r="E191" s="832" t="s">
        <v>5420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45</v>
      </c>
      <c r="P191" s="837"/>
      <c r="Q191" s="850">
        <v>45</v>
      </c>
    </row>
    <row r="192" spans="1:17" ht="14.4" customHeight="1" x14ac:dyDescent="0.3">
      <c r="A192" s="831" t="s">
        <v>5203</v>
      </c>
      <c r="B192" s="832" t="s">
        <v>5204</v>
      </c>
      <c r="C192" s="832" t="s">
        <v>3753</v>
      </c>
      <c r="D192" s="832" t="s">
        <v>5419</v>
      </c>
      <c r="E192" s="832" t="s">
        <v>5421</v>
      </c>
      <c r="F192" s="849">
        <v>1</v>
      </c>
      <c r="G192" s="849">
        <v>45</v>
      </c>
      <c r="H192" s="849"/>
      <c r="I192" s="849">
        <v>45</v>
      </c>
      <c r="J192" s="849"/>
      <c r="K192" s="849"/>
      <c r="L192" s="849"/>
      <c r="M192" s="849"/>
      <c r="N192" s="849">
        <v>2</v>
      </c>
      <c r="O192" s="849">
        <v>90</v>
      </c>
      <c r="P192" s="837"/>
      <c r="Q192" s="850">
        <v>45</v>
      </c>
    </row>
    <row r="193" spans="1:17" ht="14.4" customHeight="1" x14ac:dyDescent="0.3">
      <c r="A193" s="831" t="s">
        <v>5203</v>
      </c>
      <c r="B193" s="832" t="s">
        <v>5204</v>
      </c>
      <c r="C193" s="832" t="s">
        <v>3753</v>
      </c>
      <c r="D193" s="832" t="s">
        <v>5422</v>
      </c>
      <c r="E193" s="832" t="s">
        <v>5423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46</v>
      </c>
      <c r="P193" s="837"/>
      <c r="Q193" s="850">
        <v>46</v>
      </c>
    </row>
    <row r="194" spans="1:17" ht="14.4" customHeight="1" x14ac:dyDescent="0.3">
      <c r="A194" s="831" t="s">
        <v>5203</v>
      </c>
      <c r="B194" s="832" t="s">
        <v>5204</v>
      </c>
      <c r="C194" s="832" t="s">
        <v>3753</v>
      </c>
      <c r="D194" s="832" t="s">
        <v>5422</v>
      </c>
      <c r="E194" s="832" t="s">
        <v>5424</v>
      </c>
      <c r="F194" s="849">
        <v>3</v>
      </c>
      <c r="G194" s="849">
        <v>138</v>
      </c>
      <c r="H194" s="849">
        <v>0.6</v>
      </c>
      <c r="I194" s="849">
        <v>46</v>
      </c>
      <c r="J194" s="849">
        <v>5</v>
      </c>
      <c r="K194" s="849">
        <v>230</v>
      </c>
      <c r="L194" s="849">
        <v>1</v>
      </c>
      <c r="M194" s="849">
        <v>46</v>
      </c>
      <c r="N194" s="849">
        <v>2</v>
      </c>
      <c r="O194" s="849">
        <v>92</v>
      </c>
      <c r="P194" s="837">
        <v>0.4</v>
      </c>
      <c r="Q194" s="850">
        <v>46</v>
      </c>
    </row>
    <row r="195" spans="1:17" ht="14.4" customHeight="1" x14ac:dyDescent="0.3">
      <c r="A195" s="831" t="s">
        <v>5203</v>
      </c>
      <c r="B195" s="832" t="s">
        <v>5204</v>
      </c>
      <c r="C195" s="832" t="s">
        <v>3753</v>
      </c>
      <c r="D195" s="832" t="s">
        <v>5425</v>
      </c>
      <c r="E195" s="832" t="s">
        <v>5426</v>
      </c>
      <c r="F195" s="849">
        <v>1</v>
      </c>
      <c r="G195" s="849">
        <v>310</v>
      </c>
      <c r="H195" s="849"/>
      <c r="I195" s="849">
        <v>310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5203</v>
      </c>
      <c r="B196" s="832" t="s">
        <v>5204</v>
      </c>
      <c r="C196" s="832" t="s">
        <v>3753</v>
      </c>
      <c r="D196" s="832" t="s">
        <v>5427</v>
      </c>
      <c r="E196" s="832" t="s">
        <v>5428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528</v>
      </c>
      <c r="P196" s="837"/>
      <c r="Q196" s="850">
        <v>528</v>
      </c>
    </row>
    <row r="197" spans="1:17" ht="14.4" customHeight="1" x14ac:dyDescent="0.3">
      <c r="A197" s="831" t="s">
        <v>5203</v>
      </c>
      <c r="B197" s="832" t="s">
        <v>5204</v>
      </c>
      <c r="C197" s="832" t="s">
        <v>3753</v>
      </c>
      <c r="D197" s="832" t="s">
        <v>5429</v>
      </c>
      <c r="E197" s="832" t="s">
        <v>5430</v>
      </c>
      <c r="F197" s="849">
        <v>1</v>
      </c>
      <c r="G197" s="849">
        <v>26</v>
      </c>
      <c r="H197" s="849"/>
      <c r="I197" s="849">
        <v>26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5203</v>
      </c>
      <c r="B198" s="832" t="s">
        <v>5204</v>
      </c>
      <c r="C198" s="832" t="s">
        <v>3753</v>
      </c>
      <c r="D198" s="832" t="s">
        <v>5431</v>
      </c>
      <c r="E198" s="832" t="s">
        <v>5432</v>
      </c>
      <c r="F198" s="849">
        <v>1</v>
      </c>
      <c r="G198" s="849">
        <v>803</v>
      </c>
      <c r="H198" s="849"/>
      <c r="I198" s="849">
        <v>803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5203</v>
      </c>
      <c r="B199" s="832" t="s">
        <v>5204</v>
      </c>
      <c r="C199" s="832" t="s">
        <v>3753</v>
      </c>
      <c r="D199" s="832" t="s">
        <v>5433</v>
      </c>
      <c r="E199" s="832" t="s">
        <v>5434</v>
      </c>
      <c r="F199" s="849">
        <v>2</v>
      </c>
      <c r="G199" s="849">
        <v>380</v>
      </c>
      <c r="H199" s="849">
        <v>2</v>
      </c>
      <c r="I199" s="849">
        <v>190</v>
      </c>
      <c r="J199" s="849">
        <v>1</v>
      </c>
      <c r="K199" s="849">
        <v>190</v>
      </c>
      <c r="L199" s="849">
        <v>1</v>
      </c>
      <c r="M199" s="849">
        <v>190</v>
      </c>
      <c r="N199" s="849"/>
      <c r="O199" s="849"/>
      <c r="P199" s="837"/>
      <c r="Q199" s="850"/>
    </row>
    <row r="200" spans="1:17" ht="14.4" customHeight="1" x14ac:dyDescent="0.3">
      <c r="A200" s="831" t="s">
        <v>5203</v>
      </c>
      <c r="B200" s="832" t="s">
        <v>5204</v>
      </c>
      <c r="C200" s="832" t="s">
        <v>3753</v>
      </c>
      <c r="D200" s="832" t="s">
        <v>5435</v>
      </c>
      <c r="E200" s="832" t="s">
        <v>5436</v>
      </c>
      <c r="F200" s="849">
        <v>1</v>
      </c>
      <c r="G200" s="849">
        <v>274</v>
      </c>
      <c r="H200" s="849"/>
      <c r="I200" s="849">
        <v>274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5203</v>
      </c>
      <c r="B201" s="832" t="s">
        <v>5204</v>
      </c>
      <c r="C201" s="832" t="s">
        <v>3753</v>
      </c>
      <c r="D201" s="832" t="s">
        <v>5437</v>
      </c>
      <c r="E201" s="832" t="s">
        <v>5438</v>
      </c>
      <c r="F201" s="849">
        <v>3</v>
      </c>
      <c r="G201" s="849">
        <v>399</v>
      </c>
      <c r="H201" s="849">
        <v>0.75</v>
      </c>
      <c r="I201" s="849">
        <v>133</v>
      </c>
      <c r="J201" s="849">
        <v>4</v>
      </c>
      <c r="K201" s="849">
        <v>532</v>
      </c>
      <c r="L201" s="849">
        <v>1</v>
      </c>
      <c r="M201" s="849">
        <v>133</v>
      </c>
      <c r="N201" s="849">
        <v>10</v>
      </c>
      <c r="O201" s="849">
        <v>1330</v>
      </c>
      <c r="P201" s="837">
        <v>2.5</v>
      </c>
      <c r="Q201" s="850">
        <v>133</v>
      </c>
    </row>
    <row r="202" spans="1:17" ht="14.4" customHeight="1" x14ac:dyDescent="0.3">
      <c r="A202" s="831" t="s">
        <v>5203</v>
      </c>
      <c r="B202" s="832" t="s">
        <v>5204</v>
      </c>
      <c r="C202" s="832" t="s">
        <v>3753</v>
      </c>
      <c r="D202" s="832" t="s">
        <v>5437</v>
      </c>
      <c r="E202" s="832" t="s">
        <v>5439</v>
      </c>
      <c r="F202" s="849">
        <v>2</v>
      </c>
      <c r="G202" s="849">
        <v>266</v>
      </c>
      <c r="H202" s="849"/>
      <c r="I202" s="849">
        <v>133</v>
      </c>
      <c r="J202" s="849"/>
      <c r="K202" s="849"/>
      <c r="L202" s="849"/>
      <c r="M202" s="849"/>
      <c r="N202" s="849">
        <v>1</v>
      </c>
      <c r="O202" s="849">
        <v>133</v>
      </c>
      <c r="P202" s="837"/>
      <c r="Q202" s="850">
        <v>133</v>
      </c>
    </row>
    <row r="203" spans="1:17" ht="14.4" customHeight="1" x14ac:dyDescent="0.3">
      <c r="A203" s="831" t="s">
        <v>5203</v>
      </c>
      <c r="B203" s="832" t="s">
        <v>5204</v>
      </c>
      <c r="C203" s="832" t="s">
        <v>3753</v>
      </c>
      <c r="D203" s="832" t="s">
        <v>5440</v>
      </c>
      <c r="E203" s="832" t="s">
        <v>5441</v>
      </c>
      <c r="F203" s="849">
        <v>180</v>
      </c>
      <c r="G203" s="849">
        <v>6660</v>
      </c>
      <c r="H203" s="849">
        <v>0.82949308755760365</v>
      </c>
      <c r="I203" s="849">
        <v>37</v>
      </c>
      <c r="J203" s="849">
        <v>217</v>
      </c>
      <c r="K203" s="849">
        <v>8029</v>
      </c>
      <c r="L203" s="849">
        <v>1</v>
      </c>
      <c r="M203" s="849">
        <v>37</v>
      </c>
      <c r="N203" s="849">
        <v>179</v>
      </c>
      <c r="O203" s="849">
        <v>6623</v>
      </c>
      <c r="P203" s="837">
        <v>0.82488479262672809</v>
      </c>
      <c r="Q203" s="850">
        <v>37</v>
      </c>
    </row>
    <row r="204" spans="1:17" ht="14.4" customHeight="1" x14ac:dyDescent="0.3">
      <c r="A204" s="831" t="s">
        <v>5203</v>
      </c>
      <c r="B204" s="832" t="s">
        <v>5204</v>
      </c>
      <c r="C204" s="832" t="s">
        <v>3753</v>
      </c>
      <c r="D204" s="832" t="s">
        <v>5440</v>
      </c>
      <c r="E204" s="832" t="s">
        <v>5442</v>
      </c>
      <c r="F204" s="849">
        <v>8</v>
      </c>
      <c r="G204" s="849">
        <v>296</v>
      </c>
      <c r="H204" s="849">
        <v>1.6</v>
      </c>
      <c r="I204" s="849">
        <v>37</v>
      </c>
      <c r="J204" s="849">
        <v>5</v>
      </c>
      <c r="K204" s="849">
        <v>185</v>
      </c>
      <c r="L204" s="849">
        <v>1</v>
      </c>
      <c r="M204" s="849">
        <v>37</v>
      </c>
      <c r="N204" s="849">
        <v>4</v>
      </c>
      <c r="O204" s="849">
        <v>148</v>
      </c>
      <c r="P204" s="837">
        <v>0.8</v>
      </c>
      <c r="Q204" s="850">
        <v>37</v>
      </c>
    </row>
    <row r="205" spans="1:17" ht="14.4" customHeight="1" x14ac:dyDescent="0.3">
      <c r="A205" s="831" t="s">
        <v>5203</v>
      </c>
      <c r="B205" s="832" t="s">
        <v>5204</v>
      </c>
      <c r="C205" s="832" t="s">
        <v>3753</v>
      </c>
      <c r="D205" s="832" t="s">
        <v>5443</v>
      </c>
      <c r="E205" s="832" t="s">
        <v>5444</v>
      </c>
      <c r="F205" s="849"/>
      <c r="G205" s="849"/>
      <c r="H205" s="849"/>
      <c r="I205" s="849"/>
      <c r="J205" s="849">
        <v>4</v>
      </c>
      <c r="K205" s="849">
        <v>372</v>
      </c>
      <c r="L205" s="849">
        <v>1</v>
      </c>
      <c r="M205" s="849">
        <v>93</v>
      </c>
      <c r="N205" s="849">
        <v>4</v>
      </c>
      <c r="O205" s="849">
        <v>372</v>
      </c>
      <c r="P205" s="837">
        <v>1</v>
      </c>
      <c r="Q205" s="850">
        <v>93</v>
      </c>
    </row>
    <row r="206" spans="1:17" ht="14.4" customHeight="1" x14ac:dyDescent="0.3">
      <c r="A206" s="831" t="s">
        <v>5203</v>
      </c>
      <c r="B206" s="832" t="s">
        <v>5204</v>
      </c>
      <c r="C206" s="832" t="s">
        <v>3753</v>
      </c>
      <c r="D206" s="832" t="s">
        <v>5443</v>
      </c>
      <c r="E206" s="832" t="s">
        <v>5445</v>
      </c>
      <c r="F206" s="849"/>
      <c r="G206" s="849"/>
      <c r="H206" s="849"/>
      <c r="I206" s="849"/>
      <c r="J206" s="849">
        <v>11</v>
      </c>
      <c r="K206" s="849">
        <v>1023</v>
      </c>
      <c r="L206" s="849">
        <v>1</v>
      </c>
      <c r="M206" s="849">
        <v>93</v>
      </c>
      <c r="N206" s="849">
        <v>2</v>
      </c>
      <c r="O206" s="849">
        <v>186</v>
      </c>
      <c r="P206" s="837">
        <v>0.18181818181818182</v>
      </c>
      <c r="Q206" s="850">
        <v>93</v>
      </c>
    </row>
    <row r="207" spans="1:17" ht="14.4" customHeight="1" x14ac:dyDescent="0.3">
      <c r="A207" s="831" t="s">
        <v>5203</v>
      </c>
      <c r="B207" s="832" t="s">
        <v>5446</v>
      </c>
      <c r="C207" s="832" t="s">
        <v>3753</v>
      </c>
      <c r="D207" s="832" t="s">
        <v>5447</v>
      </c>
      <c r="E207" s="832" t="s">
        <v>5448</v>
      </c>
      <c r="F207" s="849">
        <v>1</v>
      </c>
      <c r="G207" s="849">
        <v>1038</v>
      </c>
      <c r="H207" s="849"/>
      <c r="I207" s="849">
        <v>1038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5203</v>
      </c>
      <c r="B208" s="832" t="s">
        <v>5446</v>
      </c>
      <c r="C208" s="832" t="s">
        <v>3753</v>
      </c>
      <c r="D208" s="832" t="s">
        <v>5447</v>
      </c>
      <c r="E208" s="832" t="s">
        <v>5449</v>
      </c>
      <c r="F208" s="849"/>
      <c r="G208" s="849"/>
      <c r="H208" s="849"/>
      <c r="I208" s="849"/>
      <c r="J208" s="849">
        <v>1</v>
      </c>
      <c r="K208" s="849">
        <v>1038</v>
      </c>
      <c r="L208" s="849">
        <v>1</v>
      </c>
      <c r="M208" s="849">
        <v>1038</v>
      </c>
      <c r="N208" s="849"/>
      <c r="O208" s="849"/>
      <c r="P208" s="837"/>
      <c r="Q208" s="850"/>
    </row>
    <row r="209" spans="1:17" ht="14.4" customHeight="1" x14ac:dyDescent="0.3">
      <c r="A209" s="831" t="s">
        <v>5450</v>
      </c>
      <c r="B209" s="832" t="s">
        <v>5111</v>
      </c>
      <c r="C209" s="832" t="s">
        <v>3737</v>
      </c>
      <c r="D209" s="832" t="s">
        <v>5451</v>
      </c>
      <c r="E209" s="832" t="s">
        <v>5452</v>
      </c>
      <c r="F209" s="849">
        <v>1</v>
      </c>
      <c r="G209" s="849">
        <v>2708.04</v>
      </c>
      <c r="H209" s="849">
        <v>1.4925429072189949</v>
      </c>
      <c r="I209" s="849">
        <v>2708.04</v>
      </c>
      <c r="J209" s="849">
        <v>0.67</v>
      </c>
      <c r="K209" s="849">
        <v>1814.38</v>
      </c>
      <c r="L209" s="849">
        <v>1</v>
      </c>
      <c r="M209" s="849">
        <v>2708.0298507462685</v>
      </c>
      <c r="N209" s="849"/>
      <c r="O209" s="849"/>
      <c r="P209" s="837"/>
      <c r="Q209" s="850"/>
    </row>
    <row r="210" spans="1:17" ht="14.4" customHeight="1" x14ac:dyDescent="0.3">
      <c r="A210" s="831" t="s">
        <v>5450</v>
      </c>
      <c r="B210" s="832" t="s">
        <v>5111</v>
      </c>
      <c r="C210" s="832" t="s">
        <v>3737</v>
      </c>
      <c r="D210" s="832" t="s">
        <v>5453</v>
      </c>
      <c r="E210" s="832" t="s">
        <v>5454</v>
      </c>
      <c r="F210" s="849"/>
      <c r="G210" s="849"/>
      <c r="H210" s="849"/>
      <c r="I210" s="849"/>
      <c r="J210" s="849">
        <v>0.06</v>
      </c>
      <c r="K210" s="849">
        <v>296.63</v>
      </c>
      <c r="L210" s="849">
        <v>1</v>
      </c>
      <c r="M210" s="849">
        <v>4943.833333333333</v>
      </c>
      <c r="N210" s="849">
        <v>0.22000000000000003</v>
      </c>
      <c r="O210" s="849">
        <v>1087.6599999999999</v>
      </c>
      <c r="P210" s="837">
        <v>3.6667228533863732</v>
      </c>
      <c r="Q210" s="850">
        <v>4943.9090909090892</v>
      </c>
    </row>
    <row r="211" spans="1:17" ht="14.4" customHeight="1" x14ac:dyDescent="0.3">
      <c r="A211" s="831" t="s">
        <v>5450</v>
      </c>
      <c r="B211" s="832" t="s">
        <v>5111</v>
      </c>
      <c r="C211" s="832" t="s">
        <v>3737</v>
      </c>
      <c r="D211" s="832" t="s">
        <v>5455</v>
      </c>
      <c r="E211" s="832" t="s">
        <v>5456</v>
      </c>
      <c r="F211" s="849">
        <v>0.5</v>
      </c>
      <c r="G211" s="849">
        <v>502.41</v>
      </c>
      <c r="H211" s="849">
        <v>0.10638239304801511</v>
      </c>
      <c r="I211" s="849">
        <v>1004.82</v>
      </c>
      <c r="J211" s="849">
        <v>4.7</v>
      </c>
      <c r="K211" s="849">
        <v>4722.68</v>
      </c>
      <c r="L211" s="849">
        <v>1</v>
      </c>
      <c r="M211" s="849">
        <v>1004.8255319148936</v>
      </c>
      <c r="N211" s="849"/>
      <c r="O211" s="849"/>
      <c r="P211" s="837"/>
      <c r="Q211" s="850"/>
    </row>
    <row r="212" spans="1:17" ht="14.4" customHeight="1" x14ac:dyDescent="0.3">
      <c r="A212" s="831" t="s">
        <v>5450</v>
      </c>
      <c r="B212" s="832" t="s">
        <v>5111</v>
      </c>
      <c r="C212" s="832" t="s">
        <v>3737</v>
      </c>
      <c r="D212" s="832" t="s">
        <v>5457</v>
      </c>
      <c r="E212" s="832" t="s">
        <v>5454</v>
      </c>
      <c r="F212" s="849">
        <v>1.3099999999999998</v>
      </c>
      <c r="G212" s="849">
        <v>12953.019999999999</v>
      </c>
      <c r="H212" s="849">
        <v>1.378947581336277</v>
      </c>
      <c r="I212" s="849">
        <v>9887.8015267175579</v>
      </c>
      <c r="J212" s="849">
        <v>0.95000000000000007</v>
      </c>
      <c r="K212" s="849">
        <v>9393.41</v>
      </c>
      <c r="L212" s="849">
        <v>1</v>
      </c>
      <c r="M212" s="849">
        <v>9887.7999999999993</v>
      </c>
      <c r="N212" s="849">
        <v>1.53</v>
      </c>
      <c r="O212" s="849">
        <v>15128.35</v>
      </c>
      <c r="P212" s="837">
        <v>1.6105280191112705</v>
      </c>
      <c r="Q212" s="850">
        <v>9887.8104575163397</v>
      </c>
    </row>
    <row r="213" spans="1:17" ht="14.4" customHeight="1" x14ac:dyDescent="0.3">
      <c r="A213" s="831" t="s">
        <v>5450</v>
      </c>
      <c r="B213" s="832" t="s">
        <v>5111</v>
      </c>
      <c r="C213" s="832" t="s">
        <v>3737</v>
      </c>
      <c r="D213" s="832" t="s">
        <v>5458</v>
      </c>
      <c r="E213" s="832" t="s">
        <v>5119</v>
      </c>
      <c r="F213" s="849">
        <v>1.73</v>
      </c>
      <c r="G213" s="849">
        <v>7658.7099999999991</v>
      </c>
      <c r="H213" s="849">
        <v>0.85924902897480815</v>
      </c>
      <c r="I213" s="849">
        <v>4426.9999999999991</v>
      </c>
      <c r="J213" s="849">
        <v>1.96</v>
      </c>
      <c r="K213" s="849">
        <v>8913.26</v>
      </c>
      <c r="L213" s="849">
        <v>1</v>
      </c>
      <c r="M213" s="849">
        <v>4547.5816326530612</v>
      </c>
      <c r="N213" s="849">
        <v>0.74</v>
      </c>
      <c r="O213" s="849">
        <v>3365.2200000000003</v>
      </c>
      <c r="P213" s="837">
        <v>0.37755209653931338</v>
      </c>
      <c r="Q213" s="850">
        <v>4547.594594594595</v>
      </c>
    </row>
    <row r="214" spans="1:17" ht="14.4" customHeight="1" x14ac:dyDescent="0.3">
      <c r="A214" s="831" t="s">
        <v>5450</v>
      </c>
      <c r="B214" s="832" t="s">
        <v>5111</v>
      </c>
      <c r="C214" s="832" t="s">
        <v>3737</v>
      </c>
      <c r="D214" s="832" t="s">
        <v>5459</v>
      </c>
      <c r="E214" s="832" t="s">
        <v>5119</v>
      </c>
      <c r="F214" s="849">
        <v>0.49</v>
      </c>
      <c r="G214" s="849">
        <v>4338.46</v>
      </c>
      <c r="H214" s="849">
        <v>0.83685393258426966</v>
      </c>
      <c r="I214" s="849">
        <v>8854</v>
      </c>
      <c r="J214" s="849">
        <v>0.57000000000000006</v>
      </c>
      <c r="K214" s="849">
        <v>5184.25</v>
      </c>
      <c r="L214" s="849">
        <v>1</v>
      </c>
      <c r="M214" s="849">
        <v>9095.1754385964905</v>
      </c>
      <c r="N214" s="849">
        <v>0.4</v>
      </c>
      <c r="O214" s="849">
        <v>3638.0699999999997</v>
      </c>
      <c r="P214" s="837">
        <v>0.70175435212422232</v>
      </c>
      <c r="Q214" s="850">
        <v>9095.1749999999993</v>
      </c>
    </row>
    <row r="215" spans="1:17" ht="14.4" customHeight="1" x14ac:dyDescent="0.3">
      <c r="A215" s="831" t="s">
        <v>5450</v>
      </c>
      <c r="B215" s="832" t="s">
        <v>5111</v>
      </c>
      <c r="C215" s="832" t="s">
        <v>3737</v>
      </c>
      <c r="D215" s="832" t="s">
        <v>5460</v>
      </c>
      <c r="E215" s="832" t="s">
        <v>5461</v>
      </c>
      <c r="F215" s="849">
        <v>2.9</v>
      </c>
      <c r="G215" s="849">
        <v>5652.97</v>
      </c>
      <c r="H215" s="849">
        <v>0.96666666666666667</v>
      </c>
      <c r="I215" s="849">
        <v>1949.3000000000002</v>
      </c>
      <c r="J215" s="849">
        <v>3.0000000000000004</v>
      </c>
      <c r="K215" s="849">
        <v>5847.9000000000005</v>
      </c>
      <c r="L215" s="849">
        <v>1</v>
      </c>
      <c r="M215" s="849">
        <v>1949.3</v>
      </c>
      <c r="N215" s="849">
        <v>0.6</v>
      </c>
      <c r="O215" s="849">
        <v>1169.5800000000002</v>
      </c>
      <c r="P215" s="837">
        <v>0.2</v>
      </c>
      <c r="Q215" s="850">
        <v>1949.3000000000004</v>
      </c>
    </row>
    <row r="216" spans="1:17" ht="14.4" customHeight="1" x14ac:dyDescent="0.3">
      <c r="A216" s="831" t="s">
        <v>5450</v>
      </c>
      <c r="B216" s="832" t="s">
        <v>5111</v>
      </c>
      <c r="C216" s="832" t="s">
        <v>3737</v>
      </c>
      <c r="D216" s="832" t="s">
        <v>5118</v>
      </c>
      <c r="E216" s="832" t="s">
        <v>5119</v>
      </c>
      <c r="F216" s="849">
        <v>9.5</v>
      </c>
      <c r="G216" s="849">
        <v>16822.599999999999</v>
      </c>
      <c r="H216" s="849">
        <v>0.72477342483081186</v>
      </c>
      <c r="I216" s="849">
        <v>1770.8</v>
      </c>
      <c r="J216" s="849">
        <v>12.759999999999998</v>
      </c>
      <c r="K216" s="849">
        <v>23210.839999999997</v>
      </c>
      <c r="L216" s="849">
        <v>1</v>
      </c>
      <c r="M216" s="849">
        <v>1819.0313479623824</v>
      </c>
      <c r="N216" s="849">
        <v>7.4499999999999993</v>
      </c>
      <c r="O216" s="849">
        <v>13551.789999999999</v>
      </c>
      <c r="P216" s="837">
        <v>0.5838560775913324</v>
      </c>
      <c r="Q216" s="850">
        <v>1819.0322147651007</v>
      </c>
    </row>
    <row r="217" spans="1:17" ht="14.4" customHeight="1" x14ac:dyDescent="0.3">
      <c r="A217" s="831" t="s">
        <v>5450</v>
      </c>
      <c r="B217" s="832" t="s">
        <v>5111</v>
      </c>
      <c r="C217" s="832" t="s">
        <v>3737</v>
      </c>
      <c r="D217" s="832" t="s">
        <v>5462</v>
      </c>
      <c r="E217" s="832" t="s">
        <v>5463</v>
      </c>
      <c r="F217" s="849">
        <v>2.3099999999999992</v>
      </c>
      <c r="G217" s="849">
        <v>1195.6400000000001</v>
      </c>
      <c r="H217" s="849">
        <v>0.98296556940379487</v>
      </c>
      <c r="I217" s="849">
        <v>517.59307359307377</v>
      </c>
      <c r="J217" s="849">
        <v>2.35</v>
      </c>
      <c r="K217" s="849">
        <v>1216.3600000000001</v>
      </c>
      <c r="L217" s="849">
        <v>1</v>
      </c>
      <c r="M217" s="849">
        <v>517.6</v>
      </c>
      <c r="N217" s="849">
        <v>1.9100000000000001</v>
      </c>
      <c r="O217" s="849">
        <v>988.61999999999989</v>
      </c>
      <c r="P217" s="837">
        <v>0.81276924594692346</v>
      </c>
      <c r="Q217" s="850">
        <v>517.60209424083757</v>
      </c>
    </row>
    <row r="218" spans="1:17" ht="14.4" customHeight="1" x14ac:dyDescent="0.3">
      <c r="A218" s="831" t="s">
        <v>5450</v>
      </c>
      <c r="B218" s="832" t="s">
        <v>5111</v>
      </c>
      <c r="C218" s="832" t="s">
        <v>3737</v>
      </c>
      <c r="D218" s="832" t="s">
        <v>5464</v>
      </c>
      <c r="E218" s="832" t="s">
        <v>5465</v>
      </c>
      <c r="F218" s="849">
        <v>0.25</v>
      </c>
      <c r="G218" s="849">
        <v>225.97</v>
      </c>
      <c r="H218" s="849">
        <v>0.47174380493100354</v>
      </c>
      <c r="I218" s="849">
        <v>903.88</v>
      </c>
      <c r="J218" s="849">
        <v>0.53</v>
      </c>
      <c r="K218" s="849">
        <v>479.01</v>
      </c>
      <c r="L218" s="849">
        <v>1</v>
      </c>
      <c r="M218" s="849">
        <v>903.79245283018861</v>
      </c>
      <c r="N218" s="849">
        <v>1.08</v>
      </c>
      <c r="O218" s="849">
        <v>976.09000000000015</v>
      </c>
      <c r="P218" s="837">
        <v>2.0377236383374044</v>
      </c>
      <c r="Q218" s="850">
        <v>903.78703703703707</v>
      </c>
    </row>
    <row r="219" spans="1:17" ht="14.4" customHeight="1" x14ac:dyDescent="0.3">
      <c r="A219" s="831" t="s">
        <v>5450</v>
      </c>
      <c r="B219" s="832" t="s">
        <v>5111</v>
      </c>
      <c r="C219" s="832" t="s">
        <v>3737</v>
      </c>
      <c r="D219" s="832" t="s">
        <v>5466</v>
      </c>
      <c r="E219" s="832" t="s">
        <v>5119</v>
      </c>
      <c r="F219" s="849">
        <v>0.41000000000000003</v>
      </c>
      <c r="G219" s="849">
        <v>13281.039999999999</v>
      </c>
      <c r="H219" s="849">
        <v>1.1372554728274595</v>
      </c>
      <c r="I219" s="849">
        <v>32392.780487804874</v>
      </c>
      <c r="J219" s="849">
        <v>0.35</v>
      </c>
      <c r="K219" s="849">
        <v>11678.150000000001</v>
      </c>
      <c r="L219" s="849">
        <v>1</v>
      </c>
      <c r="M219" s="849">
        <v>33366.142857142862</v>
      </c>
      <c r="N219" s="849">
        <v>0.82000000000000006</v>
      </c>
      <c r="O219" s="849">
        <v>27176.299999999996</v>
      </c>
      <c r="P219" s="837">
        <v>2.3271066050701519</v>
      </c>
      <c r="Q219" s="850">
        <v>33141.829268292677</v>
      </c>
    </row>
    <row r="220" spans="1:17" ht="14.4" customHeight="1" x14ac:dyDescent="0.3">
      <c r="A220" s="831" t="s">
        <v>5450</v>
      </c>
      <c r="B220" s="832" t="s">
        <v>5111</v>
      </c>
      <c r="C220" s="832" t="s">
        <v>3749</v>
      </c>
      <c r="D220" s="832" t="s">
        <v>5467</v>
      </c>
      <c r="E220" s="832" t="s">
        <v>5468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589.59</v>
      </c>
      <c r="P220" s="837"/>
      <c r="Q220" s="850">
        <v>589.59</v>
      </c>
    </row>
    <row r="221" spans="1:17" ht="14.4" customHeight="1" x14ac:dyDescent="0.3">
      <c r="A221" s="831" t="s">
        <v>5450</v>
      </c>
      <c r="B221" s="832" t="s">
        <v>5111</v>
      </c>
      <c r="C221" s="832" t="s">
        <v>3749</v>
      </c>
      <c r="D221" s="832" t="s">
        <v>5467</v>
      </c>
      <c r="E221" s="832" t="s">
        <v>5469</v>
      </c>
      <c r="F221" s="849">
        <v>1</v>
      </c>
      <c r="G221" s="849">
        <v>589.59</v>
      </c>
      <c r="H221" s="849">
        <v>1</v>
      </c>
      <c r="I221" s="849">
        <v>589.59</v>
      </c>
      <c r="J221" s="849">
        <v>1</v>
      </c>
      <c r="K221" s="849">
        <v>589.59</v>
      </c>
      <c r="L221" s="849">
        <v>1</v>
      </c>
      <c r="M221" s="849">
        <v>589.59</v>
      </c>
      <c r="N221" s="849">
        <v>0</v>
      </c>
      <c r="O221" s="849">
        <v>0</v>
      </c>
      <c r="P221" s="837">
        <v>0</v>
      </c>
      <c r="Q221" s="850"/>
    </row>
    <row r="222" spans="1:17" ht="14.4" customHeight="1" x14ac:dyDescent="0.3">
      <c r="A222" s="831" t="s">
        <v>5450</v>
      </c>
      <c r="B222" s="832" t="s">
        <v>5111</v>
      </c>
      <c r="C222" s="832" t="s">
        <v>3749</v>
      </c>
      <c r="D222" s="832" t="s">
        <v>5470</v>
      </c>
      <c r="E222" s="832" t="s">
        <v>5471</v>
      </c>
      <c r="F222" s="849">
        <v>13</v>
      </c>
      <c r="G222" s="849">
        <v>22192.3</v>
      </c>
      <c r="H222" s="849">
        <v>0.92857142857142849</v>
      </c>
      <c r="I222" s="849">
        <v>1707.1</v>
      </c>
      <c r="J222" s="849">
        <v>14</v>
      </c>
      <c r="K222" s="849">
        <v>23899.4</v>
      </c>
      <c r="L222" s="849">
        <v>1</v>
      </c>
      <c r="M222" s="849">
        <v>1707.1000000000001</v>
      </c>
      <c r="N222" s="849">
        <v>13</v>
      </c>
      <c r="O222" s="849">
        <v>22192.3</v>
      </c>
      <c r="P222" s="837">
        <v>0.92857142857142849</v>
      </c>
      <c r="Q222" s="850">
        <v>1707.1</v>
      </c>
    </row>
    <row r="223" spans="1:17" ht="14.4" customHeight="1" x14ac:dyDescent="0.3">
      <c r="A223" s="831" t="s">
        <v>5450</v>
      </c>
      <c r="B223" s="832" t="s">
        <v>5111</v>
      </c>
      <c r="C223" s="832" t="s">
        <v>3749</v>
      </c>
      <c r="D223" s="832" t="s">
        <v>5472</v>
      </c>
      <c r="E223" s="832" t="s">
        <v>5473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1447.28</v>
      </c>
      <c r="P223" s="837"/>
      <c r="Q223" s="850">
        <v>1447.28</v>
      </c>
    </row>
    <row r="224" spans="1:17" ht="14.4" customHeight="1" x14ac:dyDescent="0.3">
      <c r="A224" s="831" t="s">
        <v>5450</v>
      </c>
      <c r="B224" s="832" t="s">
        <v>5111</v>
      </c>
      <c r="C224" s="832" t="s">
        <v>3749</v>
      </c>
      <c r="D224" s="832" t="s">
        <v>5472</v>
      </c>
      <c r="E224" s="832" t="s">
        <v>5474</v>
      </c>
      <c r="F224" s="849">
        <v>5</v>
      </c>
      <c r="G224" s="849">
        <v>7236.4</v>
      </c>
      <c r="H224" s="849"/>
      <c r="I224" s="849">
        <v>1447.28</v>
      </c>
      <c r="J224" s="849"/>
      <c r="K224" s="849"/>
      <c r="L224" s="849"/>
      <c r="M224" s="849"/>
      <c r="N224" s="849">
        <v>0</v>
      </c>
      <c r="O224" s="849">
        <v>-272</v>
      </c>
      <c r="P224" s="837"/>
      <c r="Q224" s="850"/>
    </row>
    <row r="225" spans="1:17" ht="14.4" customHeight="1" x14ac:dyDescent="0.3">
      <c r="A225" s="831" t="s">
        <v>5450</v>
      </c>
      <c r="B225" s="832" t="s">
        <v>5111</v>
      </c>
      <c r="C225" s="832" t="s">
        <v>3749</v>
      </c>
      <c r="D225" s="832" t="s">
        <v>5475</v>
      </c>
      <c r="E225" s="832" t="s">
        <v>5476</v>
      </c>
      <c r="F225" s="849">
        <v>1</v>
      </c>
      <c r="G225" s="849">
        <v>972.32</v>
      </c>
      <c r="H225" s="849"/>
      <c r="I225" s="849">
        <v>972.32</v>
      </c>
      <c r="J225" s="849"/>
      <c r="K225" s="849"/>
      <c r="L225" s="849"/>
      <c r="M225" s="849"/>
      <c r="N225" s="849">
        <v>1</v>
      </c>
      <c r="O225" s="849">
        <v>972.32</v>
      </c>
      <c r="P225" s="837"/>
      <c r="Q225" s="850">
        <v>972.32</v>
      </c>
    </row>
    <row r="226" spans="1:17" ht="14.4" customHeight="1" x14ac:dyDescent="0.3">
      <c r="A226" s="831" t="s">
        <v>5450</v>
      </c>
      <c r="B226" s="832" t="s">
        <v>5111</v>
      </c>
      <c r="C226" s="832" t="s">
        <v>3749</v>
      </c>
      <c r="D226" s="832" t="s">
        <v>5477</v>
      </c>
      <c r="E226" s="832" t="s">
        <v>5476</v>
      </c>
      <c r="F226" s="849">
        <v>11</v>
      </c>
      <c r="G226" s="849">
        <v>18780.41</v>
      </c>
      <c r="H226" s="849">
        <v>1</v>
      </c>
      <c r="I226" s="849">
        <v>1707.31</v>
      </c>
      <c r="J226" s="849">
        <v>11</v>
      </c>
      <c r="K226" s="849">
        <v>18780.41</v>
      </c>
      <c r="L226" s="849">
        <v>1</v>
      </c>
      <c r="M226" s="849">
        <v>1707.31</v>
      </c>
      <c r="N226" s="849">
        <v>23</v>
      </c>
      <c r="O226" s="849">
        <v>37793.090000000004</v>
      </c>
      <c r="P226" s="837">
        <v>2.0123676746141328</v>
      </c>
      <c r="Q226" s="850">
        <v>1643.1778260869567</v>
      </c>
    </row>
    <row r="227" spans="1:17" ht="14.4" customHeight="1" x14ac:dyDescent="0.3">
      <c r="A227" s="831" t="s">
        <v>5450</v>
      </c>
      <c r="B227" s="832" t="s">
        <v>5111</v>
      </c>
      <c r="C227" s="832" t="s">
        <v>3749</v>
      </c>
      <c r="D227" s="832" t="s">
        <v>5478</v>
      </c>
      <c r="E227" s="832" t="s">
        <v>5476</v>
      </c>
      <c r="F227" s="849">
        <v>2</v>
      </c>
      <c r="G227" s="849">
        <v>4132.6000000000004</v>
      </c>
      <c r="H227" s="849"/>
      <c r="I227" s="849">
        <v>2066.3000000000002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5450</v>
      </c>
      <c r="B228" s="832" t="s">
        <v>5111</v>
      </c>
      <c r="C228" s="832" t="s">
        <v>3749</v>
      </c>
      <c r="D228" s="832" t="s">
        <v>5479</v>
      </c>
      <c r="E228" s="832" t="s">
        <v>5480</v>
      </c>
      <c r="F228" s="849">
        <v>1</v>
      </c>
      <c r="G228" s="849">
        <v>1932.09</v>
      </c>
      <c r="H228" s="849"/>
      <c r="I228" s="849">
        <v>1932.09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5450</v>
      </c>
      <c r="B229" s="832" t="s">
        <v>5111</v>
      </c>
      <c r="C229" s="832" t="s">
        <v>3749</v>
      </c>
      <c r="D229" s="832" t="s">
        <v>5481</v>
      </c>
      <c r="E229" s="832" t="s">
        <v>5482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939.14</v>
      </c>
      <c r="P229" s="837"/>
      <c r="Q229" s="850">
        <v>939.14</v>
      </c>
    </row>
    <row r="230" spans="1:17" ht="14.4" customHeight="1" x14ac:dyDescent="0.3">
      <c r="A230" s="831" t="s">
        <v>5450</v>
      </c>
      <c r="B230" s="832" t="s">
        <v>5111</v>
      </c>
      <c r="C230" s="832" t="s">
        <v>3749</v>
      </c>
      <c r="D230" s="832" t="s">
        <v>5483</v>
      </c>
      <c r="E230" s="832" t="s">
        <v>5484</v>
      </c>
      <c r="F230" s="849"/>
      <c r="G230" s="849"/>
      <c r="H230" s="849"/>
      <c r="I230" s="849"/>
      <c r="J230" s="849">
        <v>1</v>
      </c>
      <c r="K230" s="849">
        <v>2141.85</v>
      </c>
      <c r="L230" s="849">
        <v>1</v>
      </c>
      <c r="M230" s="849">
        <v>2141.85</v>
      </c>
      <c r="N230" s="849">
        <v>1</v>
      </c>
      <c r="O230" s="849">
        <v>2141.85</v>
      </c>
      <c r="P230" s="837">
        <v>1</v>
      </c>
      <c r="Q230" s="850">
        <v>2141.85</v>
      </c>
    </row>
    <row r="231" spans="1:17" ht="14.4" customHeight="1" x14ac:dyDescent="0.3">
      <c r="A231" s="831" t="s">
        <v>5450</v>
      </c>
      <c r="B231" s="832" t="s">
        <v>5111</v>
      </c>
      <c r="C231" s="832" t="s">
        <v>3749</v>
      </c>
      <c r="D231" s="832" t="s">
        <v>5483</v>
      </c>
      <c r="E231" s="832" t="s">
        <v>5482</v>
      </c>
      <c r="F231" s="849"/>
      <c r="G231" s="849"/>
      <c r="H231" s="849"/>
      <c r="I231" s="849"/>
      <c r="J231" s="849">
        <v>2</v>
      </c>
      <c r="K231" s="849">
        <v>4283.7</v>
      </c>
      <c r="L231" s="849">
        <v>1</v>
      </c>
      <c r="M231" s="849">
        <v>2141.85</v>
      </c>
      <c r="N231" s="849">
        <v>3</v>
      </c>
      <c r="O231" s="849">
        <v>5982.95</v>
      </c>
      <c r="P231" s="837">
        <v>1.3966781053761934</v>
      </c>
      <c r="Q231" s="850">
        <v>1994.3166666666666</v>
      </c>
    </row>
    <row r="232" spans="1:17" ht="14.4" customHeight="1" x14ac:dyDescent="0.3">
      <c r="A232" s="831" t="s">
        <v>5450</v>
      </c>
      <c r="B232" s="832" t="s">
        <v>5111</v>
      </c>
      <c r="C232" s="832" t="s">
        <v>3749</v>
      </c>
      <c r="D232" s="832" t="s">
        <v>5485</v>
      </c>
      <c r="E232" s="832" t="s">
        <v>5486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3003.38</v>
      </c>
      <c r="P232" s="837"/>
      <c r="Q232" s="850">
        <v>3003.38</v>
      </c>
    </row>
    <row r="233" spans="1:17" ht="14.4" customHeight="1" x14ac:dyDescent="0.3">
      <c r="A233" s="831" t="s">
        <v>5450</v>
      </c>
      <c r="B233" s="832" t="s">
        <v>5111</v>
      </c>
      <c r="C233" s="832" t="s">
        <v>3749</v>
      </c>
      <c r="D233" s="832" t="s">
        <v>5485</v>
      </c>
      <c r="E233" s="832" t="s">
        <v>5487</v>
      </c>
      <c r="F233" s="849">
        <v>1</v>
      </c>
      <c r="G233" s="849">
        <v>3003.38</v>
      </c>
      <c r="H233" s="849">
        <v>1</v>
      </c>
      <c r="I233" s="849">
        <v>3003.38</v>
      </c>
      <c r="J233" s="849">
        <v>1</v>
      </c>
      <c r="K233" s="849">
        <v>3003.38</v>
      </c>
      <c r="L233" s="849">
        <v>1</v>
      </c>
      <c r="M233" s="849">
        <v>3003.38</v>
      </c>
      <c r="N233" s="849">
        <v>0</v>
      </c>
      <c r="O233" s="849">
        <v>-367.65</v>
      </c>
      <c r="P233" s="837">
        <v>-0.1224120823871771</v>
      </c>
      <c r="Q233" s="850"/>
    </row>
    <row r="234" spans="1:17" ht="14.4" customHeight="1" x14ac:dyDescent="0.3">
      <c r="A234" s="831" t="s">
        <v>5450</v>
      </c>
      <c r="B234" s="832" t="s">
        <v>5111</v>
      </c>
      <c r="C234" s="832" t="s">
        <v>3749</v>
      </c>
      <c r="D234" s="832" t="s">
        <v>5488</v>
      </c>
      <c r="E234" s="832" t="s">
        <v>5489</v>
      </c>
      <c r="F234" s="849">
        <v>2</v>
      </c>
      <c r="G234" s="849">
        <v>13781.56</v>
      </c>
      <c r="H234" s="849">
        <v>2</v>
      </c>
      <c r="I234" s="849">
        <v>6890.78</v>
      </c>
      <c r="J234" s="849">
        <v>1</v>
      </c>
      <c r="K234" s="849">
        <v>6890.78</v>
      </c>
      <c r="L234" s="849">
        <v>1</v>
      </c>
      <c r="M234" s="849">
        <v>6890.78</v>
      </c>
      <c r="N234" s="849">
        <v>2</v>
      </c>
      <c r="O234" s="849">
        <v>12986.24</v>
      </c>
      <c r="P234" s="837">
        <v>1.8845820066813916</v>
      </c>
      <c r="Q234" s="850">
        <v>6493.12</v>
      </c>
    </row>
    <row r="235" spans="1:17" ht="14.4" customHeight="1" x14ac:dyDescent="0.3">
      <c r="A235" s="831" t="s">
        <v>5450</v>
      </c>
      <c r="B235" s="832" t="s">
        <v>5111</v>
      </c>
      <c r="C235" s="832" t="s">
        <v>3749</v>
      </c>
      <c r="D235" s="832" t="s">
        <v>5490</v>
      </c>
      <c r="E235" s="832" t="s">
        <v>5491</v>
      </c>
      <c r="F235" s="849">
        <v>2</v>
      </c>
      <c r="G235" s="849">
        <v>8275.7800000000007</v>
      </c>
      <c r="H235" s="849">
        <v>2</v>
      </c>
      <c r="I235" s="849">
        <v>4137.8900000000003</v>
      </c>
      <c r="J235" s="849">
        <v>1</v>
      </c>
      <c r="K235" s="849">
        <v>4137.8900000000003</v>
      </c>
      <c r="L235" s="849">
        <v>1</v>
      </c>
      <c r="M235" s="849">
        <v>4137.8900000000003</v>
      </c>
      <c r="N235" s="849">
        <v>6</v>
      </c>
      <c r="O235" s="849">
        <v>24827.340000000004</v>
      </c>
      <c r="P235" s="837">
        <v>6</v>
      </c>
      <c r="Q235" s="850">
        <v>4137.8900000000003</v>
      </c>
    </row>
    <row r="236" spans="1:17" ht="14.4" customHeight="1" x14ac:dyDescent="0.3">
      <c r="A236" s="831" t="s">
        <v>5450</v>
      </c>
      <c r="B236" s="832" t="s">
        <v>5111</v>
      </c>
      <c r="C236" s="832" t="s">
        <v>3749</v>
      </c>
      <c r="D236" s="832" t="s">
        <v>5490</v>
      </c>
      <c r="E236" s="832" t="s">
        <v>5492</v>
      </c>
      <c r="F236" s="849">
        <v>1</v>
      </c>
      <c r="G236" s="849">
        <v>4137.8900000000003</v>
      </c>
      <c r="H236" s="849">
        <v>0.5</v>
      </c>
      <c r="I236" s="849">
        <v>4137.8900000000003</v>
      </c>
      <c r="J236" s="849">
        <v>2</v>
      </c>
      <c r="K236" s="849">
        <v>8275.7800000000007</v>
      </c>
      <c r="L236" s="849">
        <v>1</v>
      </c>
      <c r="M236" s="849">
        <v>4137.8900000000003</v>
      </c>
      <c r="N236" s="849">
        <v>5</v>
      </c>
      <c r="O236" s="849">
        <v>20689.450000000004</v>
      </c>
      <c r="P236" s="837">
        <v>2.5000000000000004</v>
      </c>
      <c r="Q236" s="850">
        <v>4137.8900000000012</v>
      </c>
    </row>
    <row r="237" spans="1:17" ht="14.4" customHeight="1" x14ac:dyDescent="0.3">
      <c r="A237" s="831" t="s">
        <v>5450</v>
      </c>
      <c r="B237" s="832" t="s">
        <v>5111</v>
      </c>
      <c r="C237" s="832" t="s">
        <v>3749</v>
      </c>
      <c r="D237" s="832" t="s">
        <v>5493</v>
      </c>
      <c r="E237" s="832" t="s">
        <v>5494</v>
      </c>
      <c r="F237" s="849">
        <v>11</v>
      </c>
      <c r="G237" s="849">
        <v>11030.8</v>
      </c>
      <c r="H237" s="849">
        <v>1.2222222222222223</v>
      </c>
      <c r="I237" s="849">
        <v>1002.8</v>
      </c>
      <c r="J237" s="849">
        <v>9</v>
      </c>
      <c r="K237" s="849">
        <v>9025.1999999999989</v>
      </c>
      <c r="L237" s="849">
        <v>1</v>
      </c>
      <c r="M237" s="849">
        <v>1002.7999999999998</v>
      </c>
      <c r="N237" s="849">
        <v>15</v>
      </c>
      <c r="O237" s="849">
        <v>14565.599999999999</v>
      </c>
      <c r="P237" s="837">
        <v>1.6138811328280813</v>
      </c>
      <c r="Q237" s="850">
        <v>971.03999999999985</v>
      </c>
    </row>
    <row r="238" spans="1:17" ht="14.4" customHeight="1" x14ac:dyDescent="0.3">
      <c r="A238" s="831" t="s">
        <v>5450</v>
      </c>
      <c r="B238" s="832" t="s">
        <v>5111</v>
      </c>
      <c r="C238" s="832" t="s">
        <v>3749</v>
      </c>
      <c r="D238" s="832" t="s">
        <v>5495</v>
      </c>
      <c r="E238" s="832" t="s">
        <v>5496</v>
      </c>
      <c r="F238" s="849"/>
      <c r="G238" s="849"/>
      <c r="H238" s="849"/>
      <c r="I238" s="849"/>
      <c r="J238" s="849"/>
      <c r="K238" s="849"/>
      <c r="L238" s="849"/>
      <c r="M238" s="849"/>
      <c r="N238" s="849">
        <v>2</v>
      </c>
      <c r="O238" s="849">
        <v>15300</v>
      </c>
      <c r="P238" s="837"/>
      <c r="Q238" s="850">
        <v>7650</v>
      </c>
    </row>
    <row r="239" spans="1:17" ht="14.4" customHeight="1" x14ac:dyDescent="0.3">
      <c r="A239" s="831" t="s">
        <v>5450</v>
      </c>
      <c r="B239" s="832" t="s">
        <v>5111</v>
      </c>
      <c r="C239" s="832" t="s">
        <v>3749</v>
      </c>
      <c r="D239" s="832" t="s">
        <v>5497</v>
      </c>
      <c r="E239" s="832" t="s">
        <v>5498</v>
      </c>
      <c r="F239" s="849">
        <v>1</v>
      </c>
      <c r="G239" s="849">
        <v>9370.39</v>
      </c>
      <c r="H239" s="849"/>
      <c r="I239" s="849">
        <v>9370.39</v>
      </c>
      <c r="J239" s="849"/>
      <c r="K239" s="849"/>
      <c r="L239" s="849"/>
      <c r="M239" s="849"/>
      <c r="N239" s="849">
        <v>2</v>
      </c>
      <c r="O239" s="849">
        <v>18740.78</v>
      </c>
      <c r="P239" s="837"/>
      <c r="Q239" s="850">
        <v>9370.39</v>
      </c>
    </row>
    <row r="240" spans="1:17" ht="14.4" customHeight="1" x14ac:dyDescent="0.3">
      <c r="A240" s="831" t="s">
        <v>5450</v>
      </c>
      <c r="B240" s="832" t="s">
        <v>5111</v>
      </c>
      <c r="C240" s="832" t="s">
        <v>3749</v>
      </c>
      <c r="D240" s="832" t="s">
        <v>5497</v>
      </c>
      <c r="E240" s="832" t="s">
        <v>5499</v>
      </c>
      <c r="F240" s="849"/>
      <c r="G240" s="849"/>
      <c r="H240" s="849"/>
      <c r="I240" s="849"/>
      <c r="J240" s="849"/>
      <c r="K240" s="849"/>
      <c r="L240" s="849"/>
      <c r="M240" s="849"/>
      <c r="N240" s="849">
        <v>0</v>
      </c>
      <c r="O240" s="849">
        <v>0</v>
      </c>
      <c r="P240" s="837"/>
      <c r="Q240" s="850"/>
    </row>
    <row r="241" spans="1:17" ht="14.4" customHeight="1" x14ac:dyDescent="0.3">
      <c r="A241" s="831" t="s">
        <v>5450</v>
      </c>
      <c r="B241" s="832" t="s">
        <v>5111</v>
      </c>
      <c r="C241" s="832" t="s">
        <v>3749</v>
      </c>
      <c r="D241" s="832" t="s">
        <v>5500</v>
      </c>
      <c r="E241" s="832" t="s">
        <v>5501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2170.9699999999998</v>
      </c>
      <c r="P241" s="837"/>
      <c r="Q241" s="850">
        <v>2170.9699999999998</v>
      </c>
    </row>
    <row r="242" spans="1:17" ht="14.4" customHeight="1" x14ac:dyDescent="0.3">
      <c r="A242" s="831" t="s">
        <v>5450</v>
      </c>
      <c r="B242" s="832" t="s">
        <v>5111</v>
      </c>
      <c r="C242" s="832" t="s">
        <v>3749</v>
      </c>
      <c r="D242" s="832" t="s">
        <v>5500</v>
      </c>
      <c r="E242" s="832" t="s">
        <v>5502</v>
      </c>
      <c r="F242" s="849">
        <v>1</v>
      </c>
      <c r="G242" s="849">
        <v>2170.9699999999998</v>
      </c>
      <c r="H242" s="849">
        <v>1</v>
      </c>
      <c r="I242" s="849">
        <v>2170.9699999999998</v>
      </c>
      <c r="J242" s="849">
        <v>1</v>
      </c>
      <c r="K242" s="849">
        <v>2170.9699999999998</v>
      </c>
      <c r="L242" s="849">
        <v>1</v>
      </c>
      <c r="M242" s="849">
        <v>2170.9699999999998</v>
      </c>
      <c r="N242" s="849">
        <v>0</v>
      </c>
      <c r="O242" s="849">
        <v>-124.15</v>
      </c>
      <c r="P242" s="837">
        <v>-5.7186418974007017E-2</v>
      </c>
      <c r="Q242" s="850"/>
    </row>
    <row r="243" spans="1:17" ht="14.4" customHeight="1" x14ac:dyDescent="0.3">
      <c r="A243" s="831" t="s">
        <v>5450</v>
      </c>
      <c r="B243" s="832" t="s">
        <v>5111</v>
      </c>
      <c r="C243" s="832" t="s">
        <v>3749</v>
      </c>
      <c r="D243" s="832" t="s">
        <v>5503</v>
      </c>
      <c r="E243" s="832" t="s">
        <v>5504</v>
      </c>
      <c r="F243" s="849">
        <v>1</v>
      </c>
      <c r="G243" s="849">
        <v>5259.23</v>
      </c>
      <c r="H243" s="849"/>
      <c r="I243" s="849">
        <v>5259.23</v>
      </c>
      <c r="J243" s="849"/>
      <c r="K243" s="849"/>
      <c r="L243" s="849"/>
      <c r="M243" s="849"/>
      <c r="N243" s="849">
        <v>1</v>
      </c>
      <c r="O243" s="849">
        <v>4967.8900000000003</v>
      </c>
      <c r="P243" s="837"/>
      <c r="Q243" s="850">
        <v>4967.8900000000003</v>
      </c>
    </row>
    <row r="244" spans="1:17" ht="14.4" customHeight="1" x14ac:dyDescent="0.3">
      <c r="A244" s="831" t="s">
        <v>5450</v>
      </c>
      <c r="B244" s="832" t="s">
        <v>5111</v>
      </c>
      <c r="C244" s="832" t="s">
        <v>3749</v>
      </c>
      <c r="D244" s="832" t="s">
        <v>5505</v>
      </c>
      <c r="E244" s="832" t="s">
        <v>5506</v>
      </c>
      <c r="F244" s="849">
        <v>1</v>
      </c>
      <c r="G244" s="849">
        <v>605.65</v>
      </c>
      <c r="H244" s="849">
        <v>0.25</v>
      </c>
      <c r="I244" s="849">
        <v>605.65</v>
      </c>
      <c r="J244" s="849">
        <v>4</v>
      </c>
      <c r="K244" s="849">
        <v>2422.6</v>
      </c>
      <c r="L244" s="849">
        <v>1</v>
      </c>
      <c r="M244" s="849">
        <v>605.65</v>
      </c>
      <c r="N244" s="849">
        <v>2</v>
      </c>
      <c r="O244" s="849">
        <v>1156.3699999999999</v>
      </c>
      <c r="P244" s="837">
        <v>0.47732601337406089</v>
      </c>
      <c r="Q244" s="850">
        <v>578.18499999999995</v>
      </c>
    </row>
    <row r="245" spans="1:17" ht="14.4" customHeight="1" x14ac:dyDescent="0.3">
      <c r="A245" s="831" t="s">
        <v>5450</v>
      </c>
      <c r="B245" s="832" t="s">
        <v>5111</v>
      </c>
      <c r="C245" s="832" t="s">
        <v>3749</v>
      </c>
      <c r="D245" s="832" t="s">
        <v>5507</v>
      </c>
      <c r="E245" s="832" t="s">
        <v>5508</v>
      </c>
      <c r="F245" s="849">
        <v>2</v>
      </c>
      <c r="G245" s="849">
        <v>1662.32</v>
      </c>
      <c r="H245" s="849"/>
      <c r="I245" s="849">
        <v>831.16</v>
      </c>
      <c r="J245" s="849"/>
      <c r="K245" s="849"/>
      <c r="L245" s="849"/>
      <c r="M245" s="849"/>
      <c r="N245" s="849">
        <v>1</v>
      </c>
      <c r="O245" s="849">
        <v>831.16</v>
      </c>
      <c r="P245" s="837"/>
      <c r="Q245" s="850">
        <v>831.16</v>
      </c>
    </row>
    <row r="246" spans="1:17" ht="14.4" customHeight="1" x14ac:dyDescent="0.3">
      <c r="A246" s="831" t="s">
        <v>5450</v>
      </c>
      <c r="B246" s="832" t="s">
        <v>5111</v>
      </c>
      <c r="C246" s="832" t="s">
        <v>3749</v>
      </c>
      <c r="D246" s="832" t="s">
        <v>5509</v>
      </c>
      <c r="E246" s="832" t="s">
        <v>5510</v>
      </c>
      <c r="F246" s="849">
        <v>1</v>
      </c>
      <c r="G246" s="849">
        <v>888.06</v>
      </c>
      <c r="H246" s="849"/>
      <c r="I246" s="849">
        <v>888.06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5450</v>
      </c>
      <c r="B247" s="832" t="s">
        <v>5111</v>
      </c>
      <c r="C247" s="832" t="s">
        <v>3749</v>
      </c>
      <c r="D247" s="832" t="s">
        <v>5509</v>
      </c>
      <c r="E247" s="832" t="s">
        <v>5508</v>
      </c>
      <c r="F247" s="849">
        <v>4</v>
      </c>
      <c r="G247" s="849">
        <v>3552.24</v>
      </c>
      <c r="H247" s="849"/>
      <c r="I247" s="849">
        <v>888.06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5450</v>
      </c>
      <c r="B248" s="832" t="s">
        <v>5111</v>
      </c>
      <c r="C248" s="832" t="s">
        <v>3749</v>
      </c>
      <c r="D248" s="832" t="s">
        <v>5511</v>
      </c>
      <c r="E248" s="832" t="s">
        <v>5512</v>
      </c>
      <c r="F248" s="849"/>
      <c r="G248" s="849"/>
      <c r="H248" s="849"/>
      <c r="I248" s="849"/>
      <c r="J248" s="849">
        <v>1</v>
      </c>
      <c r="K248" s="849">
        <v>831.16</v>
      </c>
      <c r="L248" s="849">
        <v>1</v>
      </c>
      <c r="M248" s="849">
        <v>831.16</v>
      </c>
      <c r="N248" s="849">
        <v>1</v>
      </c>
      <c r="O248" s="849">
        <v>831.16</v>
      </c>
      <c r="P248" s="837">
        <v>1</v>
      </c>
      <c r="Q248" s="850">
        <v>831.16</v>
      </c>
    </row>
    <row r="249" spans="1:17" ht="14.4" customHeight="1" x14ac:dyDescent="0.3">
      <c r="A249" s="831" t="s">
        <v>5450</v>
      </c>
      <c r="B249" s="832" t="s">
        <v>5111</v>
      </c>
      <c r="C249" s="832" t="s">
        <v>3749</v>
      </c>
      <c r="D249" s="832" t="s">
        <v>5513</v>
      </c>
      <c r="E249" s="832" t="s">
        <v>5514</v>
      </c>
      <c r="F249" s="849">
        <v>5</v>
      </c>
      <c r="G249" s="849">
        <v>6560.7000000000007</v>
      </c>
      <c r="H249" s="849">
        <v>2.5</v>
      </c>
      <c r="I249" s="849">
        <v>1312.14</v>
      </c>
      <c r="J249" s="849">
        <v>2</v>
      </c>
      <c r="K249" s="849">
        <v>2624.28</v>
      </c>
      <c r="L249" s="849">
        <v>1</v>
      </c>
      <c r="M249" s="849">
        <v>1312.14</v>
      </c>
      <c r="N249" s="849">
        <v>8</v>
      </c>
      <c r="O249" s="849">
        <v>10497.12</v>
      </c>
      <c r="P249" s="837">
        <v>4</v>
      </c>
      <c r="Q249" s="850">
        <v>1312.14</v>
      </c>
    </row>
    <row r="250" spans="1:17" ht="14.4" customHeight="1" x14ac:dyDescent="0.3">
      <c r="A250" s="831" t="s">
        <v>5450</v>
      </c>
      <c r="B250" s="832" t="s">
        <v>5111</v>
      </c>
      <c r="C250" s="832" t="s">
        <v>3749</v>
      </c>
      <c r="D250" s="832" t="s">
        <v>5513</v>
      </c>
      <c r="E250" s="832" t="s">
        <v>5515</v>
      </c>
      <c r="F250" s="849">
        <v>5</v>
      </c>
      <c r="G250" s="849">
        <v>6560.7000000000007</v>
      </c>
      <c r="H250" s="849">
        <v>0.71428571428571441</v>
      </c>
      <c r="I250" s="849">
        <v>1312.14</v>
      </c>
      <c r="J250" s="849">
        <v>7</v>
      </c>
      <c r="K250" s="849">
        <v>9184.98</v>
      </c>
      <c r="L250" s="849">
        <v>1</v>
      </c>
      <c r="M250" s="849">
        <v>1312.1399999999999</v>
      </c>
      <c r="N250" s="849">
        <v>5</v>
      </c>
      <c r="O250" s="849">
        <v>6560.7000000000007</v>
      </c>
      <c r="P250" s="837">
        <v>0.71428571428571441</v>
      </c>
      <c r="Q250" s="850">
        <v>1312.14</v>
      </c>
    </row>
    <row r="251" spans="1:17" ht="14.4" customHeight="1" x14ac:dyDescent="0.3">
      <c r="A251" s="831" t="s">
        <v>5450</v>
      </c>
      <c r="B251" s="832" t="s">
        <v>5111</v>
      </c>
      <c r="C251" s="832" t="s">
        <v>3749</v>
      </c>
      <c r="D251" s="832" t="s">
        <v>5516</v>
      </c>
      <c r="E251" s="832" t="s">
        <v>5517</v>
      </c>
      <c r="F251" s="849"/>
      <c r="G251" s="849"/>
      <c r="H251" s="849"/>
      <c r="I251" s="849"/>
      <c r="J251" s="849"/>
      <c r="K251" s="849"/>
      <c r="L251" s="849"/>
      <c r="M251" s="849"/>
      <c r="N251" s="849">
        <v>4</v>
      </c>
      <c r="O251" s="849">
        <v>14578.32</v>
      </c>
      <c r="P251" s="837"/>
      <c r="Q251" s="850">
        <v>3644.58</v>
      </c>
    </row>
    <row r="252" spans="1:17" ht="14.4" customHeight="1" x14ac:dyDescent="0.3">
      <c r="A252" s="831" t="s">
        <v>5450</v>
      </c>
      <c r="B252" s="832" t="s">
        <v>5111</v>
      </c>
      <c r="C252" s="832" t="s">
        <v>3749</v>
      </c>
      <c r="D252" s="832" t="s">
        <v>5518</v>
      </c>
      <c r="E252" s="832" t="s">
        <v>5519</v>
      </c>
      <c r="F252" s="849">
        <v>5</v>
      </c>
      <c r="G252" s="849">
        <v>5731.65</v>
      </c>
      <c r="H252" s="849">
        <v>2.5</v>
      </c>
      <c r="I252" s="849">
        <v>1146.33</v>
      </c>
      <c r="J252" s="849">
        <v>2</v>
      </c>
      <c r="K252" s="849">
        <v>2292.66</v>
      </c>
      <c r="L252" s="849">
        <v>1</v>
      </c>
      <c r="M252" s="849">
        <v>1146.33</v>
      </c>
      <c r="N252" s="849">
        <v>7</v>
      </c>
      <c r="O252" s="849">
        <v>8024.3099999999995</v>
      </c>
      <c r="P252" s="837">
        <v>3.5</v>
      </c>
      <c r="Q252" s="850">
        <v>1146.33</v>
      </c>
    </row>
    <row r="253" spans="1:17" ht="14.4" customHeight="1" x14ac:dyDescent="0.3">
      <c r="A253" s="831" t="s">
        <v>5450</v>
      </c>
      <c r="B253" s="832" t="s">
        <v>5111</v>
      </c>
      <c r="C253" s="832" t="s">
        <v>3749</v>
      </c>
      <c r="D253" s="832" t="s">
        <v>5518</v>
      </c>
      <c r="E253" s="832" t="s">
        <v>5520</v>
      </c>
      <c r="F253" s="849">
        <v>6</v>
      </c>
      <c r="G253" s="849">
        <v>6877.98</v>
      </c>
      <c r="H253" s="849">
        <v>0.8571428571428571</v>
      </c>
      <c r="I253" s="849">
        <v>1146.33</v>
      </c>
      <c r="J253" s="849">
        <v>7</v>
      </c>
      <c r="K253" s="849">
        <v>8024.3099999999995</v>
      </c>
      <c r="L253" s="849">
        <v>1</v>
      </c>
      <c r="M253" s="849">
        <v>1146.33</v>
      </c>
      <c r="N253" s="849">
        <v>8</v>
      </c>
      <c r="O253" s="849">
        <v>8629.2000000000007</v>
      </c>
      <c r="P253" s="837">
        <v>1.0753821823932526</v>
      </c>
      <c r="Q253" s="850">
        <v>1078.6500000000001</v>
      </c>
    </row>
    <row r="254" spans="1:17" ht="14.4" customHeight="1" x14ac:dyDescent="0.3">
      <c r="A254" s="831" t="s">
        <v>5450</v>
      </c>
      <c r="B254" s="832" t="s">
        <v>5111</v>
      </c>
      <c r="C254" s="832" t="s">
        <v>3749</v>
      </c>
      <c r="D254" s="832" t="s">
        <v>5521</v>
      </c>
      <c r="E254" s="832" t="s">
        <v>5522</v>
      </c>
      <c r="F254" s="849">
        <v>1</v>
      </c>
      <c r="G254" s="849">
        <v>359.1</v>
      </c>
      <c r="H254" s="849"/>
      <c r="I254" s="849">
        <v>359.1</v>
      </c>
      <c r="J254" s="849"/>
      <c r="K254" s="849"/>
      <c r="L254" s="849"/>
      <c r="M254" s="849"/>
      <c r="N254" s="849">
        <v>1</v>
      </c>
      <c r="O254" s="849">
        <v>359.1</v>
      </c>
      <c r="P254" s="837"/>
      <c r="Q254" s="850">
        <v>359.1</v>
      </c>
    </row>
    <row r="255" spans="1:17" ht="14.4" customHeight="1" x14ac:dyDescent="0.3">
      <c r="A255" s="831" t="s">
        <v>5450</v>
      </c>
      <c r="B255" s="832" t="s">
        <v>5111</v>
      </c>
      <c r="C255" s="832" t="s">
        <v>3749</v>
      </c>
      <c r="D255" s="832" t="s">
        <v>5523</v>
      </c>
      <c r="E255" s="832" t="s">
        <v>5524</v>
      </c>
      <c r="F255" s="849"/>
      <c r="G255" s="849"/>
      <c r="H255" s="849"/>
      <c r="I255" s="849"/>
      <c r="J255" s="849">
        <v>2</v>
      </c>
      <c r="K255" s="849">
        <v>1787.8</v>
      </c>
      <c r="L255" s="849">
        <v>1</v>
      </c>
      <c r="M255" s="849">
        <v>893.9</v>
      </c>
      <c r="N255" s="849">
        <v>4</v>
      </c>
      <c r="O255" s="849">
        <v>3575.6</v>
      </c>
      <c r="P255" s="837">
        <v>2</v>
      </c>
      <c r="Q255" s="850">
        <v>893.9</v>
      </c>
    </row>
    <row r="256" spans="1:17" ht="14.4" customHeight="1" x14ac:dyDescent="0.3">
      <c r="A256" s="831" t="s">
        <v>5450</v>
      </c>
      <c r="B256" s="832" t="s">
        <v>5111</v>
      </c>
      <c r="C256" s="832" t="s">
        <v>3749</v>
      </c>
      <c r="D256" s="832" t="s">
        <v>5525</v>
      </c>
      <c r="E256" s="832" t="s">
        <v>5526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893.9</v>
      </c>
      <c r="P256" s="837"/>
      <c r="Q256" s="850">
        <v>893.9</v>
      </c>
    </row>
    <row r="257" spans="1:17" ht="14.4" customHeight="1" x14ac:dyDescent="0.3">
      <c r="A257" s="831" t="s">
        <v>5450</v>
      </c>
      <c r="B257" s="832" t="s">
        <v>5111</v>
      </c>
      <c r="C257" s="832" t="s">
        <v>3749</v>
      </c>
      <c r="D257" s="832" t="s">
        <v>5527</v>
      </c>
      <c r="E257" s="832" t="s">
        <v>5528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893.9</v>
      </c>
      <c r="P257" s="837"/>
      <c r="Q257" s="850">
        <v>893.9</v>
      </c>
    </row>
    <row r="258" spans="1:17" ht="14.4" customHeight="1" x14ac:dyDescent="0.3">
      <c r="A258" s="831" t="s">
        <v>5450</v>
      </c>
      <c r="B258" s="832" t="s">
        <v>5111</v>
      </c>
      <c r="C258" s="832" t="s">
        <v>3749</v>
      </c>
      <c r="D258" s="832" t="s">
        <v>5529</v>
      </c>
      <c r="E258" s="832" t="s">
        <v>5530</v>
      </c>
      <c r="F258" s="849">
        <v>1</v>
      </c>
      <c r="G258" s="849">
        <v>16831.689999999999</v>
      </c>
      <c r="H258" s="849"/>
      <c r="I258" s="849">
        <v>16831.689999999999</v>
      </c>
      <c r="J258" s="849"/>
      <c r="K258" s="849"/>
      <c r="L258" s="849"/>
      <c r="M258" s="849"/>
      <c r="N258" s="849">
        <v>1</v>
      </c>
      <c r="O258" s="849">
        <v>16831.689999999999</v>
      </c>
      <c r="P258" s="837"/>
      <c r="Q258" s="850">
        <v>16831.689999999999</v>
      </c>
    </row>
    <row r="259" spans="1:17" ht="14.4" customHeight="1" x14ac:dyDescent="0.3">
      <c r="A259" s="831" t="s">
        <v>5450</v>
      </c>
      <c r="B259" s="832" t="s">
        <v>5111</v>
      </c>
      <c r="C259" s="832" t="s">
        <v>3749</v>
      </c>
      <c r="D259" s="832" t="s">
        <v>5531</v>
      </c>
      <c r="E259" s="832" t="s">
        <v>5532</v>
      </c>
      <c r="F259" s="849">
        <v>1</v>
      </c>
      <c r="G259" s="849">
        <v>6587.13</v>
      </c>
      <c r="H259" s="849"/>
      <c r="I259" s="849">
        <v>6587.13</v>
      </c>
      <c r="J259" s="849"/>
      <c r="K259" s="849"/>
      <c r="L259" s="849"/>
      <c r="M259" s="849"/>
      <c r="N259" s="849">
        <v>1</v>
      </c>
      <c r="O259" s="849">
        <v>6095.39</v>
      </c>
      <c r="P259" s="837"/>
      <c r="Q259" s="850">
        <v>6095.39</v>
      </c>
    </row>
    <row r="260" spans="1:17" ht="14.4" customHeight="1" x14ac:dyDescent="0.3">
      <c r="A260" s="831" t="s">
        <v>5450</v>
      </c>
      <c r="B260" s="832" t="s">
        <v>5111</v>
      </c>
      <c r="C260" s="832" t="s">
        <v>3749</v>
      </c>
      <c r="D260" s="832" t="s">
        <v>5533</v>
      </c>
      <c r="E260" s="832" t="s">
        <v>5534</v>
      </c>
      <c r="F260" s="849">
        <v>3</v>
      </c>
      <c r="G260" s="849">
        <v>5524.86</v>
      </c>
      <c r="H260" s="849">
        <v>0.75</v>
      </c>
      <c r="I260" s="849">
        <v>1841.62</v>
      </c>
      <c r="J260" s="849">
        <v>4</v>
      </c>
      <c r="K260" s="849">
        <v>7366.48</v>
      </c>
      <c r="L260" s="849">
        <v>1</v>
      </c>
      <c r="M260" s="849">
        <v>1841.62</v>
      </c>
      <c r="N260" s="849">
        <v>4</v>
      </c>
      <c r="O260" s="849">
        <v>7366.48</v>
      </c>
      <c r="P260" s="837">
        <v>1</v>
      </c>
      <c r="Q260" s="850">
        <v>1841.62</v>
      </c>
    </row>
    <row r="261" spans="1:17" ht="14.4" customHeight="1" x14ac:dyDescent="0.3">
      <c r="A261" s="831" t="s">
        <v>5450</v>
      </c>
      <c r="B261" s="832" t="s">
        <v>5111</v>
      </c>
      <c r="C261" s="832" t="s">
        <v>3749</v>
      </c>
      <c r="D261" s="832" t="s">
        <v>5533</v>
      </c>
      <c r="E261" s="832" t="s">
        <v>5535</v>
      </c>
      <c r="F261" s="849">
        <v>2</v>
      </c>
      <c r="G261" s="849">
        <v>3683.24</v>
      </c>
      <c r="H261" s="849">
        <v>0.66666666666666663</v>
      </c>
      <c r="I261" s="849">
        <v>1841.62</v>
      </c>
      <c r="J261" s="849">
        <v>3</v>
      </c>
      <c r="K261" s="849">
        <v>5524.86</v>
      </c>
      <c r="L261" s="849">
        <v>1</v>
      </c>
      <c r="M261" s="849">
        <v>1841.62</v>
      </c>
      <c r="N261" s="849">
        <v>2</v>
      </c>
      <c r="O261" s="849">
        <v>3337.5800000000004</v>
      </c>
      <c r="P261" s="837">
        <v>0.60410218539474314</v>
      </c>
      <c r="Q261" s="850">
        <v>1668.7900000000002</v>
      </c>
    </row>
    <row r="262" spans="1:17" ht="14.4" customHeight="1" x14ac:dyDescent="0.3">
      <c r="A262" s="831" t="s">
        <v>5450</v>
      </c>
      <c r="B262" s="832" t="s">
        <v>5111</v>
      </c>
      <c r="C262" s="832" t="s">
        <v>3749</v>
      </c>
      <c r="D262" s="832" t="s">
        <v>5536</v>
      </c>
      <c r="E262" s="832" t="s">
        <v>5537</v>
      </c>
      <c r="F262" s="849"/>
      <c r="G262" s="849"/>
      <c r="H262" s="849"/>
      <c r="I262" s="849"/>
      <c r="J262" s="849">
        <v>2</v>
      </c>
      <c r="K262" s="849">
        <v>33438</v>
      </c>
      <c r="L262" s="849">
        <v>1</v>
      </c>
      <c r="M262" s="849">
        <v>16719</v>
      </c>
      <c r="N262" s="849"/>
      <c r="O262" s="849"/>
      <c r="P262" s="837"/>
      <c r="Q262" s="850"/>
    </row>
    <row r="263" spans="1:17" ht="14.4" customHeight="1" x14ac:dyDescent="0.3">
      <c r="A263" s="831" t="s">
        <v>5450</v>
      </c>
      <c r="B263" s="832" t="s">
        <v>5111</v>
      </c>
      <c r="C263" s="832" t="s">
        <v>3749</v>
      </c>
      <c r="D263" s="832" t="s">
        <v>5538</v>
      </c>
      <c r="E263" s="832" t="s">
        <v>5539</v>
      </c>
      <c r="F263" s="849">
        <v>1</v>
      </c>
      <c r="G263" s="849">
        <v>76433</v>
      </c>
      <c r="H263" s="849"/>
      <c r="I263" s="849">
        <v>76433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5450</v>
      </c>
      <c r="B264" s="832" t="s">
        <v>5111</v>
      </c>
      <c r="C264" s="832" t="s">
        <v>3749</v>
      </c>
      <c r="D264" s="832" t="s">
        <v>5540</v>
      </c>
      <c r="E264" s="832" t="s">
        <v>5541</v>
      </c>
      <c r="F264" s="849">
        <v>2</v>
      </c>
      <c r="G264" s="849">
        <v>55626</v>
      </c>
      <c r="H264" s="849"/>
      <c r="I264" s="849">
        <v>27813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5450</v>
      </c>
      <c r="B265" s="832" t="s">
        <v>5111</v>
      </c>
      <c r="C265" s="832" t="s">
        <v>3749</v>
      </c>
      <c r="D265" s="832" t="s">
        <v>5542</v>
      </c>
      <c r="E265" s="832" t="s">
        <v>5543</v>
      </c>
      <c r="F265" s="849"/>
      <c r="G265" s="849"/>
      <c r="H265" s="849"/>
      <c r="I265" s="849"/>
      <c r="J265" s="849">
        <v>1</v>
      </c>
      <c r="K265" s="849">
        <v>3106.5</v>
      </c>
      <c r="L265" s="849">
        <v>1</v>
      </c>
      <c r="M265" s="849">
        <v>3106.5</v>
      </c>
      <c r="N265" s="849"/>
      <c r="O265" s="849"/>
      <c r="P265" s="837"/>
      <c r="Q265" s="850"/>
    </row>
    <row r="266" spans="1:17" ht="14.4" customHeight="1" x14ac:dyDescent="0.3">
      <c r="A266" s="831" t="s">
        <v>5450</v>
      </c>
      <c r="B266" s="832" t="s">
        <v>5111</v>
      </c>
      <c r="C266" s="832" t="s">
        <v>3749</v>
      </c>
      <c r="D266" s="832" t="s">
        <v>5544</v>
      </c>
      <c r="E266" s="832" t="s">
        <v>5545</v>
      </c>
      <c r="F266" s="849">
        <v>1</v>
      </c>
      <c r="G266" s="849">
        <v>380.86</v>
      </c>
      <c r="H266" s="849"/>
      <c r="I266" s="849">
        <v>380.86</v>
      </c>
      <c r="J266" s="849"/>
      <c r="K266" s="849"/>
      <c r="L266" s="849"/>
      <c r="M266" s="849"/>
      <c r="N266" s="849">
        <v>1</v>
      </c>
      <c r="O266" s="849">
        <v>380.86</v>
      </c>
      <c r="P266" s="837"/>
      <c r="Q266" s="850">
        <v>380.86</v>
      </c>
    </row>
    <row r="267" spans="1:17" ht="14.4" customHeight="1" x14ac:dyDescent="0.3">
      <c r="A267" s="831" t="s">
        <v>5450</v>
      </c>
      <c r="B267" s="832" t="s">
        <v>5111</v>
      </c>
      <c r="C267" s="832" t="s">
        <v>3749</v>
      </c>
      <c r="D267" s="832" t="s">
        <v>5546</v>
      </c>
      <c r="E267" s="832" t="s">
        <v>5547</v>
      </c>
      <c r="F267" s="849"/>
      <c r="G267" s="849"/>
      <c r="H267" s="849"/>
      <c r="I267" s="849"/>
      <c r="J267" s="849"/>
      <c r="K267" s="849"/>
      <c r="L267" s="849"/>
      <c r="M267" s="849"/>
      <c r="N267" s="849">
        <v>2</v>
      </c>
      <c r="O267" s="849">
        <v>2170.4</v>
      </c>
      <c r="P267" s="837"/>
      <c r="Q267" s="850">
        <v>1085.2</v>
      </c>
    </row>
    <row r="268" spans="1:17" ht="14.4" customHeight="1" x14ac:dyDescent="0.3">
      <c r="A268" s="831" t="s">
        <v>5450</v>
      </c>
      <c r="B268" s="832" t="s">
        <v>5111</v>
      </c>
      <c r="C268" s="832" t="s">
        <v>3749</v>
      </c>
      <c r="D268" s="832" t="s">
        <v>5548</v>
      </c>
      <c r="E268" s="832" t="s">
        <v>5549</v>
      </c>
      <c r="F268" s="849">
        <v>1</v>
      </c>
      <c r="G268" s="849">
        <v>13465.47</v>
      </c>
      <c r="H268" s="849"/>
      <c r="I268" s="849">
        <v>13465.47</v>
      </c>
      <c r="J268" s="849"/>
      <c r="K268" s="849"/>
      <c r="L268" s="849"/>
      <c r="M268" s="849"/>
      <c r="N268" s="849">
        <v>2</v>
      </c>
      <c r="O268" s="849">
        <v>26930.94</v>
      </c>
      <c r="P268" s="837"/>
      <c r="Q268" s="850">
        <v>13465.47</v>
      </c>
    </row>
    <row r="269" spans="1:17" ht="14.4" customHeight="1" x14ac:dyDescent="0.3">
      <c r="A269" s="831" t="s">
        <v>5450</v>
      </c>
      <c r="B269" s="832" t="s">
        <v>5111</v>
      </c>
      <c r="C269" s="832" t="s">
        <v>3749</v>
      </c>
      <c r="D269" s="832" t="s">
        <v>5548</v>
      </c>
      <c r="E269" s="832" t="s">
        <v>5550</v>
      </c>
      <c r="F269" s="849">
        <v>1</v>
      </c>
      <c r="G269" s="849">
        <v>13465.47</v>
      </c>
      <c r="H269" s="849"/>
      <c r="I269" s="849">
        <v>13465.47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5450</v>
      </c>
      <c r="B270" s="832" t="s">
        <v>5111</v>
      </c>
      <c r="C270" s="832" t="s">
        <v>3749</v>
      </c>
      <c r="D270" s="832" t="s">
        <v>5551</v>
      </c>
      <c r="E270" s="832" t="s">
        <v>5552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9743.2000000000007</v>
      </c>
      <c r="P270" s="837"/>
      <c r="Q270" s="850">
        <v>9743.2000000000007</v>
      </c>
    </row>
    <row r="271" spans="1:17" ht="14.4" customHeight="1" x14ac:dyDescent="0.3">
      <c r="A271" s="831" t="s">
        <v>5450</v>
      </c>
      <c r="B271" s="832" t="s">
        <v>5111</v>
      </c>
      <c r="C271" s="832" t="s">
        <v>3749</v>
      </c>
      <c r="D271" s="832" t="s">
        <v>5553</v>
      </c>
      <c r="E271" s="832" t="s">
        <v>5554</v>
      </c>
      <c r="F271" s="849"/>
      <c r="G271" s="849"/>
      <c r="H271" s="849"/>
      <c r="I271" s="849"/>
      <c r="J271" s="849">
        <v>1</v>
      </c>
      <c r="K271" s="849">
        <v>17527.810000000001</v>
      </c>
      <c r="L271" s="849">
        <v>1</v>
      </c>
      <c r="M271" s="849">
        <v>17527.810000000001</v>
      </c>
      <c r="N271" s="849"/>
      <c r="O271" s="849"/>
      <c r="P271" s="837"/>
      <c r="Q271" s="850"/>
    </row>
    <row r="272" spans="1:17" ht="14.4" customHeight="1" x14ac:dyDescent="0.3">
      <c r="A272" s="831" t="s">
        <v>5450</v>
      </c>
      <c r="B272" s="832" t="s">
        <v>5111</v>
      </c>
      <c r="C272" s="832" t="s">
        <v>3749</v>
      </c>
      <c r="D272" s="832" t="s">
        <v>5555</v>
      </c>
      <c r="E272" s="832" t="s">
        <v>5556</v>
      </c>
      <c r="F272" s="849">
        <v>1</v>
      </c>
      <c r="G272" s="849">
        <v>38997.620000000003</v>
      </c>
      <c r="H272" s="849"/>
      <c r="I272" s="849">
        <v>38997.620000000003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5450</v>
      </c>
      <c r="B273" s="832" t="s">
        <v>5111</v>
      </c>
      <c r="C273" s="832" t="s">
        <v>3749</v>
      </c>
      <c r="D273" s="832" t="s">
        <v>5557</v>
      </c>
      <c r="E273" s="832" t="s">
        <v>5558</v>
      </c>
      <c r="F273" s="849"/>
      <c r="G273" s="849"/>
      <c r="H273" s="849"/>
      <c r="I273" s="849"/>
      <c r="J273" s="849">
        <v>2</v>
      </c>
      <c r="K273" s="849">
        <v>620</v>
      </c>
      <c r="L273" s="849">
        <v>1</v>
      </c>
      <c r="M273" s="849">
        <v>310</v>
      </c>
      <c r="N273" s="849"/>
      <c r="O273" s="849"/>
      <c r="P273" s="837"/>
      <c r="Q273" s="850"/>
    </row>
    <row r="274" spans="1:17" ht="14.4" customHeight="1" x14ac:dyDescent="0.3">
      <c r="A274" s="831" t="s">
        <v>5450</v>
      </c>
      <c r="B274" s="832" t="s">
        <v>5111</v>
      </c>
      <c r="C274" s="832" t="s">
        <v>3749</v>
      </c>
      <c r="D274" s="832" t="s">
        <v>5559</v>
      </c>
      <c r="E274" s="832" t="s">
        <v>5560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8536.5499999999993</v>
      </c>
      <c r="P274" s="837"/>
      <c r="Q274" s="850">
        <v>8536.5499999999993</v>
      </c>
    </row>
    <row r="275" spans="1:17" ht="14.4" customHeight="1" x14ac:dyDescent="0.3">
      <c r="A275" s="831" t="s">
        <v>5450</v>
      </c>
      <c r="B275" s="832" t="s">
        <v>5111</v>
      </c>
      <c r="C275" s="832" t="s">
        <v>3749</v>
      </c>
      <c r="D275" s="832" t="s">
        <v>5561</v>
      </c>
      <c r="E275" s="832" t="s">
        <v>5562</v>
      </c>
      <c r="F275" s="849">
        <v>10</v>
      </c>
      <c r="G275" s="849">
        <v>189000</v>
      </c>
      <c r="H275" s="849">
        <v>1.4285714285714286</v>
      </c>
      <c r="I275" s="849">
        <v>18900</v>
      </c>
      <c r="J275" s="849">
        <v>7</v>
      </c>
      <c r="K275" s="849">
        <v>132300</v>
      </c>
      <c r="L275" s="849">
        <v>1</v>
      </c>
      <c r="M275" s="849">
        <v>18900</v>
      </c>
      <c r="N275" s="849"/>
      <c r="O275" s="849"/>
      <c r="P275" s="837"/>
      <c r="Q275" s="850"/>
    </row>
    <row r="276" spans="1:17" ht="14.4" customHeight="1" x14ac:dyDescent="0.3">
      <c r="A276" s="831" t="s">
        <v>5450</v>
      </c>
      <c r="B276" s="832" t="s">
        <v>5111</v>
      </c>
      <c r="C276" s="832" t="s">
        <v>3749</v>
      </c>
      <c r="D276" s="832" t="s">
        <v>5563</v>
      </c>
      <c r="E276" s="832" t="s">
        <v>5564</v>
      </c>
      <c r="F276" s="849"/>
      <c r="G276" s="849"/>
      <c r="H276" s="849"/>
      <c r="I276" s="849"/>
      <c r="J276" s="849">
        <v>1</v>
      </c>
      <c r="K276" s="849">
        <v>952.21</v>
      </c>
      <c r="L276" s="849">
        <v>1</v>
      </c>
      <c r="M276" s="849">
        <v>952.21</v>
      </c>
      <c r="N276" s="849"/>
      <c r="O276" s="849"/>
      <c r="P276" s="837"/>
      <c r="Q276" s="850"/>
    </row>
    <row r="277" spans="1:17" ht="14.4" customHeight="1" x14ac:dyDescent="0.3">
      <c r="A277" s="831" t="s">
        <v>5450</v>
      </c>
      <c r="B277" s="832" t="s">
        <v>5111</v>
      </c>
      <c r="C277" s="832" t="s">
        <v>3749</v>
      </c>
      <c r="D277" s="832" t="s">
        <v>5565</v>
      </c>
      <c r="E277" s="832" t="s">
        <v>5566</v>
      </c>
      <c r="F277" s="849"/>
      <c r="G277" s="849"/>
      <c r="H277" s="849"/>
      <c r="I277" s="849"/>
      <c r="J277" s="849"/>
      <c r="K277" s="849"/>
      <c r="L277" s="849"/>
      <c r="M277" s="849"/>
      <c r="N277" s="849">
        <v>5</v>
      </c>
      <c r="O277" s="849">
        <v>44301.95</v>
      </c>
      <c r="P277" s="837"/>
      <c r="Q277" s="850">
        <v>8860.39</v>
      </c>
    </row>
    <row r="278" spans="1:17" ht="14.4" customHeight="1" x14ac:dyDescent="0.3">
      <c r="A278" s="831" t="s">
        <v>5450</v>
      </c>
      <c r="B278" s="832" t="s">
        <v>5111</v>
      </c>
      <c r="C278" s="832" t="s">
        <v>3749</v>
      </c>
      <c r="D278" s="832" t="s">
        <v>5565</v>
      </c>
      <c r="E278" s="832" t="s">
        <v>5567</v>
      </c>
      <c r="F278" s="849"/>
      <c r="G278" s="849"/>
      <c r="H278" s="849"/>
      <c r="I278" s="849"/>
      <c r="J278" s="849">
        <v>1</v>
      </c>
      <c r="K278" s="849">
        <v>8860.39</v>
      </c>
      <c r="L278" s="849">
        <v>1</v>
      </c>
      <c r="M278" s="849">
        <v>8860.39</v>
      </c>
      <c r="N278" s="849">
        <v>6</v>
      </c>
      <c r="O278" s="849">
        <v>53162.34</v>
      </c>
      <c r="P278" s="837">
        <v>6</v>
      </c>
      <c r="Q278" s="850">
        <v>8860.39</v>
      </c>
    </row>
    <row r="279" spans="1:17" ht="14.4" customHeight="1" x14ac:dyDescent="0.3">
      <c r="A279" s="831" t="s">
        <v>5450</v>
      </c>
      <c r="B279" s="832" t="s">
        <v>5111</v>
      </c>
      <c r="C279" s="832" t="s">
        <v>3749</v>
      </c>
      <c r="D279" s="832" t="s">
        <v>5568</v>
      </c>
      <c r="E279" s="832" t="s">
        <v>5569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4066.69</v>
      </c>
      <c r="P279" s="837"/>
      <c r="Q279" s="850">
        <v>4066.69</v>
      </c>
    </row>
    <row r="280" spans="1:17" ht="14.4" customHeight="1" x14ac:dyDescent="0.3">
      <c r="A280" s="831" t="s">
        <v>5450</v>
      </c>
      <c r="B280" s="832" t="s">
        <v>5111</v>
      </c>
      <c r="C280" s="832" t="s">
        <v>3753</v>
      </c>
      <c r="D280" s="832" t="s">
        <v>5570</v>
      </c>
      <c r="E280" s="832" t="s">
        <v>5571</v>
      </c>
      <c r="F280" s="849">
        <v>1</v>
      </c>
      <c r="G280" s="849">
        <v>155</v>
      </c>
      <c r="H280" s="849">
        <v>1</v>
      </c>
      <c r="I280" s="849">
        <v>155</v>
      </c>
      <c r="J280" s="849">
        <v>1</v>
      </c>
      <c r="K280" s="849">
        <v>155</v>
      </c>
      <c r="L280" s="849">
        <v>1</v>
      </c>
      <c r="M280" s="849">
        <v>155</v>
      </c>
      <c r="N280" s="849"/>
      <c r="O280" s="849"/>
      <c r="P280" s="837"/>
      <c r="Q280" s="850"/>
    </row>
    <row r="281" spans="1:17" ht="14.4" customHeight="1" x14ac:dyDescent="0.3">
      <c r="A281" s="831" t="s">
        <v>5450</v>
      </c>
      <c r="B281" s="832" t="s">
        <v>5111</v>
      </c>
      <c r="C281" s="832" t="s">
        <v>3753</v>
      </c>
      <c r="D281" s="832" t="s">
        <v>5572</v>
      </c>
      <c r="E281" s="832" t="s">
        <v>5573</v>
      </c>
      <c r="F281" s="849"/>
      <c r="G281" s="849"/>
      <c r="H281" s="849"/>
      <c r="I281" s="849"/>
      <c r="J281" s="849">
        <v>2</v>
      </c>
      <c r="K281" s="849">
        <v>374</v>
      </c>
      <c r="L281" s="849">
        <v>1</v>
      </c>
      <c r="M281" s="849">
        <v>187</v>
      </c>
      <c r="N281" s="849">
        <v>1</v>
      </c>
      <c r="O281" s="849">
        <v>187</v>
      </c>
      <c r="P281" s="837">
        <v>0.5</v>
      </c>
      <c r="Q281" s="850">
        <v>187</v>
      </c>
    </row>
    <row r="282" spans="1:17" ht="14.4" customHeight="1" x14ac:dyDescent="0.3">
      <c r="A282" s="831" t="s">
        <v>5450</v>
      </c>
      <c r="B282" s="832" t="s">
        <v>5111</v>
      </c>
      <c r="C282" s="832" t="s">
        <v>3753</v>
      </c>
      <c r="D282" s="832" t="s">
        <v>5574</v>
      </c>
      <c r="E282" s="832" t="s">
        <v>5575</v>
      </c>
      <c r="F282" s="849"/>
      <c r="G282" s="849"/>
      <c r="H282" s="849"/>
      <c r="I282" s="849"/>
      <c r="J282" s="849">
        <v>2</v>
      </c>
      <c r="K282" s="849">
        <v>256</v>
      </c>
      <c r="L282" s="849">
        <v>1</v>
      </c>
      <c r="M282" s="849">
        <v>128</v>
      </c>
      <c r="N282" s="849"/>
      <c r="O282" s="849"/>
      <c r="P282" s="837"/>
      <c r="Q282" s="850"/>
    </row>
    <row r="283" spans="1:17" ht="14.4" customHeight="1" x14ac:dyDescent="0.3">
      <c r="A283" s="831" t="s">
        <v>5450</v>
      </c>
      <c r="B283" s="832" t="s">
        <v>5111</v>
      </c>
      <c r="C283" s="832" t="s">
        <v>3753</v>
      </c>
      <c r="D283" s="832" t="s">
        <v>5574</v>
      </c>
      <c r="E283" s="832" t="s">
        <v>5576</v>
      </c>
      <c r="F283" s="849">
        <v>1</v>
      </c>
      <c r="G283" s="849">
        <v>128</v>
      </c>
      <c r="H283" s="849"/>
      <c r="I283" s="849">
        <v>128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5450</v>
      </c>
      <c r="B284" s="832" t="s">
        <v>5111</v>
      </c>
      <c r="C284" s="832" t="s">
        <v>3753</v>
      </c>
      <c r="D284" s="832" t="s">
        <v>5577</v>
      </c>
      <c r="E284" s="832" t="s">
        <v>5578</v>
      </c>
      <c r="F284" s="849">
        <v>2</v>
      </c>
      <c r="G284" s="849">
        <v>446</v>
      </c>
      <c r="H284" s="849"/>
      <c r="I284" s="849">
        <v>223</v>
      </c>
      <c r="J284" s="849"/>
      <c r="K284" s="849"/>
      <c r="L284" s="849"/>
      <c r="M284" s="849"/>
      <c r="N284" s="849">
        <v>5</v>
      </c>
      <c r="O284" s="849">
        <v>1120</v>
      </c>
      <c r="P284" s="837"/>
      <c r="Q284" s="850">
        <v>224</v>
      </c>
    </row>
    <row r="285" spans="1:17" ht="14.4" customHeight="1" x14ac:dyDescent="0.3">
      <c r="A285" s="831" t="s">
        <v>5450</v>
      </c>
      <c r="B285" s="832" t="s">
        <v>5111</v>
      </c>
      <c r="C285" s="832" t="s">
        <v>3753</v>
      </c>
      <c r="D285" s="832" t="s">
        <v>5577</v>
      </c>
      <c r="E285" s="832" t="s">
        <v>5579</v>
      </c>
      <c r="F285" s="849">
        <v>2</v>
      </c>
      <c r="G285" s="849">
        <v>446</v>
      </c>
      <c r="H285" s="849">
        <v>0.66666666666666663</v>
      </c>
      <c r="I285" s="849">
        <v>223</v>
      </c>
      <c r="J285" s="849">
        <v>3</v>
      </c>
      <c r="K285" s="849">
        <v>669</v>
      </c>
      <c r="L285" s="849">
        <v>1</v>
      </c>
      <c r="M285" s="849">
        <v>223</v>
      </c>
      <c r="N285" s="849"/>
      <c r="O285" s="849"/>
      <c r="P285" s="837"/>
      <c r="Q285" s="850"/>
    </row>
    <row r="286" spans="1:17" ht="14.4" customHeight="1" x14ac:dyDescent="0.3">
      <c r="A286" s="831" t="s">
        <v>5450</v>
      </c>
      <c r="B286" s="832" t="s">
        <v>5111</v>
      </c>
      <c r="C286" s="832" t="s">
        <v>3753</v>
      </c>
      <c r="D286" s="832" t="s">
        <v>5580</v>
      </c>
      <c r="E286" s="832" t="s">
        <v>5581</v>
      </c>
      <c r="F286" s="849">
        <v>27</v>
      </c>
      <c r="G286" s="849">
        <v>6075</v>
      </c>
      <c r="H286" s="849">
        <v>0.79411764705882348</v>
      </c>
      <c r="I286" s="849">
        <v>225</v>
      </c>
      <c r="J286" s="849">
        <v>34</v>
      </c>
      <c r="K286" s="849">
        <v>7650</v>
      </c>
      <c r="L286" s="849">
        <v>1</v>
      </c>
      <c r="M286" s="849">
        <v>225</v>
      </c>
      <c r="N286" s="849">
        <v>28</v>
      </c>
      <c r="O286" s="849">
        <v>6328</v>
      </c>
      <c r="P286" s="837">
        <v>0.82718954248366017</v>
      </c>
      <c r="Q286" s="850">
        <v>226</v>
      </c>
    </row>
    <row r="287" spans="1:17" ht="14.4" customHeight="1" x14ac:dyDescent="0.3">
      <c r="A287" s="831" t="s">
        <v>5450</v>
      </c>
      <c r="B287" s="832" t="s">
        <v>5111</v>
      </c>
      <c r="C287" s="832" t="s">
        <v>3753</v>
      </c>
      <c r="D287" s="832" t="s">
        <v>5580</v>
      </c>
      <c r="E287" s="832" t="s">
        <v>5582</v>
      </c>
      <c r="F287" s="849">
        <v>20</v>
      </c>
      <c r="G287" s="849">
        <v>4500</v>
      </c>
      <c r="H287" s="849">
        <v>0.52631578947368418</v>
      </c>
      <c r="I287" s="849">
        <v>225</v>
      </c>
      <c r="J287" s="849">
        <v>38</v>
      </c>
      <c r="K287" s="849">
        <v>8550</v>
      </c>
      <c r="L287" s="849">
        <v>1</v>
      </c>
      <c r="M287" s="849">
        <v>225</v>
      </c>
      <c r="N287" s="849">
        <v>30</v>
      </c>
      <c r="O287" s="849">
        <v>6780</v>
      </c>
      <c r="P287" s="837">
        <v>0.7929824561403509</v>
      </c>
      <c r="Q287" s="850">
        <v>226</v>
      </c>
    </row>
    <row r="288" spans="1:17" ht="14.4" customHeight="1" x14ac:dyDescent="0.3">
      <c r="A288" s="831" t="s">
        <v>5450</v>
      </c>
      <c r="B288" s="832" t="s">
        <v>5111</v>
      </c>
      <c r="C288" s="832" t="s">
        <v>3753</v>
      </c>
      <c r="D288" s="832" t="s">
        <v>5583</v>
      </c>
      <c r="E288" s="832" t="s">
        <v>5584</v>
      </c>
      <c r="F288" s="849">
        <v>9</v>
      </c>
      <c r="G288" s="849">
        <v>5625</v>
      </c>
      <c r="H288" s="849">
        <v>1.4976038338658146</v>
      </c>
      <c r="I288" s="849">
        <v>625</v>
      </c>
      <c r="J288" s="849">
        <v>6</v>
      </c>
      <c r="K288" s="849">
        <v>3756</v>
      </c>
      <c r="L288" s="849">
        <v>1</v>
      </c>
      <c r="M288" s="849">
        <v>626</v>
      </c>
      <c r="N288" s="849">
        <v>5</v>
      </c>
      <c r="O288" s="849">
        <v>3130</v>
      </c>
      <c r="P288" s="837">
        <v>0.83333333333333337</v>
      </c>
      <c r="Q288" s="850">
        <v>626</v>
      </c>
    </row>
    <row r="289" spans="1:17" ht="14.4" customHeight="1" x14ac:dyDescent="0.3">
      <c r="A289" s="831" t="s">
        <v>5450</v>
      </c>
      <c r="B289" s="832" t="s">
        <v>5111</v>
      </c>
      <c r="C289" s="832" t="s">
        <v>3753</v>
      </c>
      <c r="D289" s="832" t="s">
        <v>5583</v>
      </c>
      <c r="E289" s="832" t="s">
        <v>5585</v>
      </c>
      <c r="F289" s="849">
        <v>11</v>
      </c>
      <c r="G289" s="849">
        <v>6875</v>
      </c>
      <c r="H289" s="849">
        <v>2.1964856230031948</v>
      </c>
      <c r="I289" s="849">
        <v>625</v>
      </c>
      <c r="J289" s="849">
        <v>5</v>
      </c>
      <c r="K289" s="849">
        <v>3130</v>
      </c>
      <c r="L289" s="849">
        <v>1</v>
      </c>
      <c r="M289" s="849">
        <v>626</v>
      </c>
      <c r="N289" s="849">
        <v>2</v>
      </c>
      <c r="O289" s="849">
        <v>1252</v>
      </c>
      <c r="P289" s="837">
        <v>0.4</v>
      </c>
      <c r="Q289" s="850">
        <v>626</v>
      </c>
    </row>
    <row r="290" spans="1:17" ht="14.4" customHeight="1" x14ac:dyDescent="0.3">
      <c r="A290" s="831" t="s">
        <v>5450</v>
      </c>
      <c r="B290" s="832" t="s">
        <v>5111</v>
      </c>
      <c r="C290" s="832" t="s">
        <v>3753</v>
      </c>
      <c r="D290" s="832" t="s">
        <v>5586</v>
      </c>
      <c r="E290" s="832" t="s">
        <v>5587</v>
      </c>
      <c r="F290" s="849">
        <v>12</v>
      </c>
      <c r="G290" s="849">
        <v>4188</v>
      </c>
      <c r="H290" s="849">
        <v>1.3295238095238096</v>
      </c>
      <c r="I290" s="849">
        <v>349</v>
      </c>
      <c r="J290" s="849">
        <v>9</v>
      </c>
      <c r="K290" s="849">
        <v>3150</v>
      </c>
      <c r="L290" s="849">
        <v>1</v>
      </c>
      <c r="M290" s="849">
        <v>350</v>
      </c>
      <c r="N290" s="849">
        <v>17</v>
      </c>
      <c r="O290" s="849">
        <v>5950</v>
      </c>
      <c r="P290" s="837">
        <v>1.8888888888888888</v>
      </c>
      <c r="Q290" s="850">
        <v>350</v>
      </c>
    </row>
    <row r="291" spans="1:17" ht="14.4" customHeight="1" x14ac:dyDescent="0.3">
      <c r="A291" s="831" t="s">
        <v>5450</v>
      </c>
      <c r="B291" s="832" t="s">
        <v>5111</v>
      </c>
      <c r="C291" s="832" t="s">
        <v>3753</v>
      </c>
      <c r="D291" s="832" t="s">
        <v>5586</v>
      </c>
      <c r="E291" s="832" t="s">
        <v>5588</v>
      </c>
      <c r="F291" s="849">
        <v>21</v>
      </c>
      <c r="G291" s="849">
        <v>7329</v>
      </c>
      <c r="H291" s="849">
        <v>1.9036363636363636</v>
      </c>
      <c r="I291" s="849">
        <v>349</v>
      </c>
      <c r="J291" s="849">
        <v>11</v>
      </c>
      <c r="K291" s="849">
        <v>3850</v>
      </c>
      <c r="L291" s="849">
        <v>1</v>
      </c>
      <c r="M291" s="849">
        <v>350</v>
      </c>
      <c r="N291" s="849">
        <v>16</v>
      </c>
      <c r="O291" s="849">
        <v>5600</v>
      </c>
      <c r="P291" s="837">
        <v>1.4545454545454546</v>
      </c>
      <c r="Q291" s="850">
        <v>350</v>
      </c>
    </row>
    <row r="292" spans="1:17" ht="14.4" customHeight="1" x14ac:dyDescent="0.3">
      <c r="A292" s="831" t="s">
        <v>5450</v>
      </c>
      <c r="B292" s="832" t="s">
        <v>5111</v>
      </c>
      <c r="C292" s="832" t="s">
        <v>3753</v>
      </c>
      <c r="D292" s="832" t="s">
        <v>5589</v>
      </c>
      <c r="E292" s="832" t="s">
        <v>5590</v>
      </c>
      <c r="F292" s="849">
        <v>1</v>
      </c>
      <c r="G292" s="849">
        <v>4164</v>
      </c>
      <c r="H292" s="849"/>
      <c r="I292" s="849">
        <v>4164</v>
      </c>
      <c r="J292" s="849"/>
      <c r="K292" s="849"/>
      <c r="L292" s="849"/>
      <c r="M292" s="849"/>
      <c r="N292" s="849">
        <v>1</v>
      </c>
      <c r="O292" s="849">
        <v>4166</v>
      </c>
      <c r="P292" s="837"/>
      <c r="Q292" s="850">
        <v>4166</v>
      </c>
    </row>
    <row r="293" spans="1:17" ht="14.4" customHeight="1" x14ac:dyDescent="0.3">
      <c r="A293" s="831" t="s">
        <v>5450</v>
      </c>
      <c r="B293" s="832" t="s">
        <v>5111</v>
      </c>
      <c r="C293" s="832" t="s">
        <v>3753</v>
      </c>
      <c r="D293" s="832" t="s">
        <v>5591</v>
      </c>
      <c r="E293" s="832" t="s">
        <v>5592</v>
      </c>
      <c r="F293" s="849">
        <v>4</v>
      </c>
      <c r="G293" s="849">
        <v>1132</v>
      </c>
      <c r="H293" s="849">
        <v>1.3333333333333333</v>
      </c>
      <c r="I293" s="849">
        <v>283</v>
      </c>
      <c r="J293" s="849">
        <v>3</v>
      </c>
      <c r="K293" s="849">
        <v>849</v>
      </c>
      <c r="L293" s="849">
        <v>1</v>
      </c>
      <c r="M293" s="849">
        <v>283</v>
      </c>
      <c r="N293" s="849">
        <v>3</v>
      </c>
      <c r="O293" s="849">
        <v>849</v>
      </c>
      <c r="P293" s="837">
        <v>1</v>
      </c>
      <c r="Q293" s="850">
        <v>283</v>
      </c>
    </row>
    <row r="294" spans="1:17" ht="14.4" customHeight="1" x14ac:dyDescent="0.3">
      <c r="A294" s="831" t="s">
        <v>5450</v>
      </c>
      <c r="B294" s="832" t="s">
        <v>5111</v>
      </c>
      <c r="C294" s="832" t="s">
        <v>3753</v>
      </c>
      <c r="D294" s="832" t="s">
        <v>5591</v>
      </c>
      <c r="E294" s="832" t="s">
        <v>5593</v>
      </c>
      <c r="F294" s="849">
        <v>4</v>
      </c>
      <c r="G294" s="849">
        <v>1132</v>
      </c>
      <c r="H294" s="849">
        <v>2</v>
      </c>
      <c r="I294" s="849">
        <v>283</v>
      </c>
      <c r="J294" s="849">
        <v>2</v>
      </c>
      <c r="K294" s="849">
        <v>566</v>
      </c>
      <c r="L294" s="849">
        <v>1</v>
      </c>
      <c r="M294" s="849">
        <v>283</v>
      </c>
      <c r="N294" s="849">
        <v>13</v>
      </c>
      <c r="O294" s="849">
        <v>3679</v>
      </c>
      <c r="P294" s="837">
        <v>6.5</v>
      </c>
      <c r="Q294" s="850">
        <v>283</v>
      </c>
    </row>
    <row r="295" spans="1:17" ht="14.4" customHeight="1" x14ac:dyDescent="0.3">
      <c r="A295" s="831" t="s">
        <v>5450</v>
      </c>
      <c r="B295" s="832" t="s">
        <v>5111</v>
      </c>
      <c r="C295" s="832" t="s">
        <v>3753</v>
      </c>
      <c r="D295" s="832" t="s">
        <v>5594</v>
      </c>
      <c r="E295" s="832" t="s">
        <v>5595</v>
      </c>
      <c r="F295" s="849">
        <v>1</v>
      </c>
      <c r="G295" s="849">
        <v>6319</v>
      </c>
      <c r="H295" s="849">
        <v>0.99984177215189873</v>
      </c>
      <c r="I295" s="849">
        <v>6319</v>
      </c>
      <c r="J295" s="849">
        <v>1</v>
      </c>
      <c r="K295" s="849">
        <v>6320</v>
      </c>
      <c r="L295" s="849">
        <v>1</v>
      </c>
      <c r="M295" s="849">
        <v>6320</v>
      </c>
      <c r="N295" s="849">
        <v>6</v>
      </c>
      <c r="O295" s="849">
        <v>37932</v>
      </c>
      <c r="P295" s="837">
        <v>6.0018987341772148</v>
      </c>
      <c r="Q295" s="850">
        <v>6322</v>
      </c>
    </row>
    <row r="296" spans="1:17" ht="14.4" customHeight="1" x14ac:dyDescent="0.3">
      <c r="A296" s="831" t="s">
        <v>5450</v>
      </c>
      <c r="B296" s="832" t="s">
        <v>5111</v>
      </c>
      <c r="C296" s="832" t="s">
        <v>3753</v>
      </c>
      <c r="D296" s="832" t="s">
        <v>5594</v>
      </c>
      <c r="E296" s="832" t="s">
        <v>5596</v>
      </c>
      <c r="F296" s="849">
        <v>1</v>
      </c>
      <c r="G296" s="849">
        <v>6319</v>
      </c>
      <c r="H296" s="849">
        <v>0.49992088607594937</v>
      </c>
      <c r="I296" s="849">
        <v>6319</v>
      </c>
      <c r="J296" s="849">
        <v>2</v>
      </c>
      <c r="K296" s="849">
        <v>12640</v>
      </c>
      <c r="L296" s="849">
        <v>1</v>
      </c>
      <c r="M296" s="849">
        <v>6320</v>
      </c>
      <c r="N296" s="849">
        <v>5</v>
      </c>
      <c r="O296" s="849">
        <v>31610</v>
      </c>
      <c r="P296" s="837">
        <v>2.5007911392405062</v>
      </c>
      <c r="Q296" s="850">
        <v>6322</v>
      </c>
    </row>
    <row r="297" spans="1:17" ht="14.4" customHeight="1" x14ac:dyDescent="0.3">
      <c r="A297" s="831" t="s">
        <v>5450</v>
      </c>
      <c r="B297" s="832" t="s">
        <v>5111</v>
      </c>
      <c r="C297" s="832" t="s">
        <v>3753</v>
      </c>
      <c r="D297" s="832" t="s">
        <v>5597</v>
      </c>
      <c r="E297" s="832" t="s">
        <v>5598</v>
      </c>
      <c r="F297" s="849">
        <v>10</v>
      </c>
      <c r="G297" s="849">
        <v>15750</v>
      </c>
      <c r="H297" s="849">
        <v>1</v>
      </c>
      <c r="I297" s="849">
        <v>1575</v>
      </c>
      <c r="J297" s="849">
        <v>10</v>
      </c>
      <c r="K297" s="849">
        <v>15750</v>
      </c>
      <c r="L297" s="849">
        <v>1</v>
      </c>
      <c r="M297" s="849">
        <v>1575</v>
      </c>
      <c r="N297" s="849">
        <v>16</v>
      </c>
      <c r="O297" s="849">
        <v>25232</v>
      </c>
      <c r="P297" s="837">
        <v>1.6020317460317461</v>
      </c>
      <c r="Q297" s="850">
        <v>1577</v>
      </c>
    </row>
    <row r="298" spans="1:17" ht="14.4" customHeight="1" x14ac:dyDescent="0.3">
      <c r="A298" s="831" t="s">
        <v>5450</v>
      </c>
      <c r="B298" s="832" t="s">
        <v>5111</v>
      </c>
      <c r="C298" s="832" t="s">
        <v>3753</v>
      </c>
      <c r="D298" s="832" t="s">
        <v>5599</v>
      </c>
      <c r="E298" s="832" t="s">
        <v>5600</v>
      </c>
      <c r="F298" s="849">
        <v>18</v>
      </c>
      <c r="G298" s="849">
        <v>20592</v>
      </c>
      <c r="H298" s="849">
        <v>1</v>
      </c>
      <c r="I298" s="849">
        <v>1144</v>
      </c>
      <c r="J298" s="849">
        <v>18</v>
      </c>
      <c r="K298" s="849">
        <v>20592</v>
      </c>
      <c r="L298" s="849">
        <v>1</v>
      </c>
      <c r="M298" s="849">
        <v>1144</v>
      </c>
      <c r="N298" s="849">
        <v>14</v>
      </c>
      <c r="O298" s="849">
        <v>16030</v>
      </c>
      <c r="P298" s="837">
        <v>0.7784576534576535</v>
      </c>
      <c r="Q298" s="850">
        <v>1145</v>
      </c>
    </row>
    <row r="299" spans="1:17" ht="14.4" customHeight="1" x14ac:dyDescent="0.3">
      <c r="A299" s="831" t="s">
        <v>5450</v>
      </c>
      <c r="B299" s="832" t="s">
        <v>5111</v>
      </c>
      <c r="C299" s="832" t="s">
        <v>3753</v>
      </c>
      <c r="D299" s="832" t="s">
        <v>5601</v>
      </c>
      <c r="E299" s="832" t="s">
        <v>5602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4788</v>
      </c>
      <c r="P299" s="837"/>
      <c r="Q299" s="850">
        <v>4788</v>
      </c>
    </row>
    <row r="300" spans="1:17" ht="14.4" customHeight="1" x14ac:dyDescent="0.3">
      <c r="A300" s="831" t="s">
        <v>5450</v>
      </c>
      <c r="B300" s="832" t="s">
        <v>5111</v>
      </c>
      <c r="C300" s="832" t="s">
        <v>3753</v>
      </c>
      <c r="D300" s="832" t="s">
        <v>5603</v>
      </c>
      <c r="E300" s="832" t="s">
        <v>5604</v>
      </c>
      <c r="F300" s="849">
        <v>1</v>
      </c>
      <c r="G300" s="849">
        <v>15260</v>
      </c>
      <c r="H300" s="849"/>
      <c r="I300" s="849">
        <v>15260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5450</v>
      </c>
      <c r="B301" s="832" t="s">
        <v>5111</v>
      </c>
      <c r="C301" s="832" t="s">
        <v>3753</v>
      </c>
      <c r="D301" s="832" t="s">
        <v>5605</v>
      </c>
      <c r="E301" s="832" t="s">
        <v>5606</v>
      </c>
      <c r="F301" s="849">
        <v>4</v>
      </c>
      <c r="G301" s="849">
        <v>15440</v>
      </c>
      <c r="H301" s="849"/>
      <c r="I301" s="849">
        <v>3860</v>
      </c>
      <c r="J301" s="849"/>
      <c r="K301" s="849"/>
      <c r="L301" s="849"/>
      <c r="M301" s="849"/>
      <c r="N301" s="849">
        <v>2</v>
      </c>
      <c r="O301" s="849">
        <v>7724</v>
      </c>
      <c r="P301" s="837"/>
      <c r="Q301" s="850">
        <v>3862</v>
      </c>
    </row>
    <row r="302" spans="1:17" ht="14.4" customHeight="1" x14ac:dyDescent="0.3">
      <c r="A302" s="831" t="s">
        <v>5450</v>
      </c>
      <c r="B302" s="832" t="s">
        <v>5111</v>
      </c>
      <c r="C302" s="832" t="s">
        <v>3753</v>
      </c>
      <c r="D302" s="832" t="s">
        <v>5607</v>
      </c>
      <c r="E302" s="832" t="s">
        <v>5608</v>
      </c>
      <c r="F302" s="849"/>
      <c r="G302" s="849"/>
      <c r="H302" s="849"/>
      <c r="I302" s="849"/>
      <c r="J302" s="849">
        <v>1</v>
      </c>
      <c r="K302" s="849">
        <v>5210</v>
      </c>
      <c r="L302" s="849">
        <v>1</v>
      </c>
      <c r="M302" s="849">
        <v>5210</v>
      </c>
      <c r="N302" s="849">
        <v>1</v>
      </c>
      <c r="O302" s="849">
        <v>5212</v>
      </c>
      <c r="P302" s="837">
        <v>1.000383877159309</v>
      </c>
      <c r="Q302" s="850">
        <v>5212</v>
      </c>
    </row>
    <row r="303" spans="1:17" ht="14.4" customHeight="1" x14ac:dyDescent="0.3">
      <c r="A303" s="831" t="s">
        <v>5450</v>
      </c>
      <c r="B303" s="832" t="s">
        <v>5111</v>
      </c>
      <c r="C303" s="832" t="s">
        <v>3753</v>
      </c>
      <c r="D303" s="832" t="s">
        <v>5607</v>
      </c>
      <c r="E303" s="832" t="s">
        <v>5609</v>
      </c>
      <c r="F303" s="849">
        <v>1</v>
      </c>
      <c r="G303" s="849">
        <v>5210</v>
      </c>
      <c r="H303" s="849"/>
      <c r="I303" s="849">
        <v>5210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5450</v>
      </c>
      <c r="B304" s="832" t="s">
        <v>5111</v>
      </c>
      <c r="C304" s="832" t="s">
        <v>3753</v>
      </c>
      <c r="D304" s="832" t="s">
        <v>5610</v>
      </c>
      <c r="E304" s="832" t="s">
        <v>5611</v>
      </c>
      <c r="F304" s="849">
        <v>2</v>
      </c>
      <c r="G304" s="849">
        <v>15850</v>
      </c>
      <c r="H304" s="849"/>
      <c r="I304" s="849">
        <v>7925</v>
      </c>
      <c r="J304" s="849"/>
      <c r="K304" s="849"/>
      <c r="L304" s="849"/>
      <c r="M304" s="849"/>
      <c r="N304" s="849">
        <v>1</v>
      </c>
      <c r="O304" s="849">
        <v>7928</v>
      </c>
      <c r="P304" s="837"/>
      <c r="Q304" s="850">
        <v>7928</v>
      </c>
    </row>
    <row r="305" spans="1:17" ht="14.4" customHeight="1" x14ac:dyDescent="0.3">
      <c r="A305" s="831" t="s">
        <v>5450</v>
      </c>
      <c r="B305" s="832" t="s">
        <v>5111</v>
      </c>
      <c r="C305" s="832" t="s">
        <v>3753</v>
      </c>
      <c r="D305" s="832" t="s">
        <v>5612</v>
      </c>
      <c r="E305" s="832" t="s">
        <v>5613</v>
      </c>
      <c r="F305" s="849">
        <v>1</v>
      </c>
      <c r="G305" s="849">
        <v>1702</v>
      </c>
      <c r="H305" s="849">
        <v>1</v>
      </c>
      <c r="I305" s="849">
        <v>1702</v>
      </c>
      <c r="J305" s="849">
        <v>1</v>
      </c>
      <c r="K305" s="849">
        <v>1702</v>
      </c>
      <c r="L305" s="849">
        <v>1</v>
      </c>
      <c r="M305" s="849">
        <v>1702</v>
      </c>
      <c r="N305" s="849">
        <v>1</v>
      </c>
      <c r="O305" s="849">
        <v>1704</v>
      </c>
      <c r="P305" s="837">
        <v>1.0011750881316099</v>
      </c>
      <c r="Q305" s="850">
        <v>1704</v>
      </c>
    </row>
    <row r="306" spans="1:17" ht="14.4" customHeight="1" x14ac:dyDescent="0.3">
      <c r="A306" s="831" t="s">
        <v>5450</v>
      </c>
      <c r="B306" s="832" t="s">
        <v>5111</v>
      </c>
      <c r="C306" s="832" t="s">
        <v>3753</v>
      </c>
      <c r="D306" s="832" t="s">
        <v>5612</v>
      </c>
      <c r="E306" s="832" t="s">
        <v>5614</v>
      </c>
      <c r="F306" s="849"/>
      <c r="G306" s="849"/>
      <c r="H306" s="849"/>
      <c r="I306" s="849"/>
      <c r="J306" s="849"/>
      <c r="K306" s="849"/>
      <c r="L306" s="849"/>
      <c r="M306" s="849"/>
      <c r="N306" s="849">
        <v>2</v>
      </c>
      <c r="O306" s="849">
        <v>3408</v>
      </c>
      <c r="P306" s="837"/>
      <c r="Q306" s="850">
        <v>1704</v>
      </c>
    </row>
    <row r="307" spans="1:17" ht="14.4" customHeight="1" x14ac:dyDescent="0.3">
      <c r="A307" s="831" t="s">
        <v>5450</v>
      </c>
      <c r="B307" s="832" t="s">
        <v>5111</v>
      </c>
      <c r="C307" s="832" t="s">
        <v>3753</v>
      </c>
      <c r="D307" s="832" t="s">
        <v>5615</v>
      </c>
      <c r="E307" s="832" t="s">
        <v>5616</v>
      </c>
      <c r="F307" s="849">
        <v>12</v>
      </c>
      <c r="G307" s="849">
        <v>15516</v>
      </c>
      <c r="H307" s="849">
        <v>0.41347332516122154</v>
      </c>
      <c r="I307" s="849">
        <v>1293</v>
      </c>
      <c r="J307" s="849">
        <v>29</v>
      </c>
      <c r="K307" s="849">
        <v>37526</v>
      </c>
      <c r="L307" s="849">
        <v>1</v>
      </c>
      <c r="M307" s="849">
        <v>1294</v>
      </c>
      <c r="N307" s="849">
        <v>26</v>
      </c>
      <c r="O307" s="849">
        <v>33644</v>
      </c>
      <c r="P307" s="837">
        <v>0.89655172413793105</v>
      </c>
      <c r="Q307" s="850">
        <v>1294</v>
      </c>
    </row>
    <row r="308" spans="1:17" ht="14.4" customHeight="1" x14ac:dyDescent="0.3">
      <c r="A308" s="831" t="s">
        <v>5450</v>
      </c>
      <c r="B308" s="832" t="s">
        <v>5111</v>
      </c>
      <c r="C308" s="832" t="s">
        <v>3753</v>
      </c>
      <c r="D308" s="832" t="s">
        <v>5615</v>
      </c>
      <c r="E308" s="832" t="s">
        <v>5617</v>
      </c>
      <c r="F308" s="849">
        <v>19</v>
      </c>
      <c r="G308" s="849">
        <v>24567</v>
      </c>
      <c r="H308" s="849">
        <v>0.59329115146831535</v>
      </c>
      <c r="I308" s="849">
        <v>1293</v>
      </c>
      <c r="J308" s="849">
        <v>32</v>
      </c>
      <c r="K308" s="849">
        <v>41408</v>
      </c>
      <c r="L308" s="849">
        <v>1</v>
      </c>
      <c r="M308" s="849">
        <v>1294</v>
      </c>
      <c r="N308" s="849">
        <v>28</v>
      </c>
      <c r="O308" s="849">
        <v>36232</v>
      </c>
      <c r="P308" s="837">
        <v>0.875</v>
      </c>
      <c r="Q308" s="850">
        <v>1294</v>
      </c>
    </row>
    <row r="309" spans="1:17" ht="14.4" customHeight="1" x14ac:dyDescent="0.3">
      <c r="A309" s="831" t="s">
        <v>5450</v>
      </c>
      <c r="B309" s="832" t="s">
        <v>5111</v>
      </c>
      <c r="C309" s="832" t="s">
        <v>3753</v>
      </c>
      <c r="D309" s="832" t="s">
        <v>5618</v>
      </c>
      <c r="E309" s="832" t="s">
        <v>5619</v>
      </c>
      <c r="F309" s="849">
        <v>12</v>
      </c>
      <c r="G309" s="849">
        <v>14124</v>
      </c>
      <c r="H309" s="849">
        <v>0.44406715714016226</v>
      </c>
      <c r="I309" s="849">
        <v>1177</v>
      </c>
      <c r="J309" s="849">
        <v>27</v>
      </c>
      <c r="K309" s="849">
        <v>31806</v>
      </c>
      <c r="L309" s="849">
        <v>1</v>
      </c>
      <c r="M309" s="849">
        <v>1178</v>
      </c>
      <c r="N309" s="849">
        <v>24</v>
      </c>
      <c r="O309" s="849">
        <v>28272</v>
      </c>
      <c r="P309" s="837">
        <v>0.88888888888888884</v>
      </c>
      <c r="Q309" s="850">
        <v>1178</v>
      </c>
    </row>
    <row r="310" spans="1:17" ht="14.4" customHeight="1" x14ac:dyDescent="0.3">
      <c r="A310" s="831" t="s">
        <v>5450</v>
      </c>
      <c r="B310" s="832" t="s">
        <v>5111</v>
      </c>
      <c r="C310" s="832" t="s">
        <v>3753</v>
      </c>
      <c r="D310" s="832" t="s">
        <v>5618</v>
      </c>
      <c r="E310" s="832" t="s">
        <v>5620</v>
      </c>
      <c r="F310" s="849">
        <v>20</v>
      </c>
      <c r="G310" s="849">
        <v>23540</v>
      </c>
      <c r="H310" s="849">
        <v>0.68906972659680343</v>
      </c>
      <c r="I310" s="849">
        <v>1177</v>
      </c>
      <c r="J310" s="849">
        <v>29</v>
      </c>
      <c r="K310" s="849">
        <v>34162</v>
      </c>
      <c r="L310" s="849">
        <v>1</v>
      </c>
      <c r="M310" s="849">
        <v>1178</v>
      </c>
      <c r="N310" s="849">
        <v>25</v>
      </c>
      <c r="O310" s="849">
        <v>29450</v>
      </c>
      <c r="P310" s="837">
        <v>0.86206896551724133</v>
      </c>
      <c r="Q310" s="850">
        <v>1178</v>
      </c>
    </row>
    <row r="311" spans="1:17" ht="14.4" customHeight="1" x14ac:dyDescent="0.3">
      <c r="A311" s="831" t="s">
        <v>5450</v>
      </c>
      <c r="B311" s="832" t="s">
        <v>5111</v>
      </c>
      <c r="C311" s="832" t="s">
        <v>3753</v>
      </c>
      <c r="D311" s="832" t="s">
        <v>5621</v>
      </c>
      <c r="E311" s="832" t="s">
        <v>5622</v>
      </c>
      <c r="F311" s="849"/>
      <c r="G311" s="849"/>
      <c r="H311" s="849"/>
      <c r="I311" s="849"/>
      <c r="J311" s="849"/>
      <c r="K311" s="849"/>
      <c r="L311" s="849"/>
      <c r="M311" s="849"/>
      <c r="N311" s="849">
        <v>2</v>
      </c>
      <c r="O311" s="849">
        <v>10316</v>
      </c>
      <c r="P311" s="837"/>
      <c r="Q311" s="850">
        <v>5158</v>
      </c>
    </row>
    <row r="312" spans="1:17" ht="14.4" customHeight="1" x14ac:dyDescent="0.3">
      <c r="A312" s="831" t="s">
        <v>5450</v>
      </c>
      <c r="B312" s="832" t="s">
        <v>5111</v>
      </c>
      <c r="C312" s="832" t="s">
        <v>3753</v>
      </c>
      <c r="D312" s="832" t="s">
        <v>5621</v>
      </c>
      <c r="E312" s="832" t="s">
        <v>5623</v>
      </c>
      <c r="F312" s="849"/>
      <c r="G312" s="849"/>
      <c r="H312" s="849"/>
      <c r="I312" s="849"/>
      <c r="J312" s="849">
        <v>1</v>
      </c>
      <c r="K312" s="849">
        <v>5157</v>
      </c>
      <c r="L312" s="849">
        <v>1</v>
      </c>
      <c r="M312" s="849">
        <v>5157</v>
      </c>
      <c r="N312" s="849"/>
      <c r="O312" s="849"/>
      <c r="P312" s="837"/>
      <c r="Q312" s="850"/>
    </row>
    <row r="313" spans="1:17" ht="14.4" customHeight="1" x14ac:dyDescent="0.3">
      <c r="A313" s="831" t="s">
        <v>5450</v>
      </c>
      <c r="B313" s="832" t="s">
        <v>5111</v>
      </c>
      <c r="C313" s="832" t="s">
        <v>3753</v>
      </c>
      <c r="D313" s="832" t="s">
        <v>5624</v>
      </c>
      <c r="E313" s="832" t="s">
        <v>5625</v>
      </c>
      <c r="F313" s="849"/>
      <c r="G313" s="849"/>
      <c r="H313" s="849"/>
      <c r="I313" s="849"/>
      <c r="J313" s="849">
        <v>1</v>
      </c>
      <c r="K313" s="849">
        <v>801</v>
      </c>
      <c r="L313" s="849">
        <v>1</v>
      </c>
      <c r="M313" s="849">
        <v>801</v>
      </c>
      <c r="N313" s="849"/>
      <c r="O313" s="849"/>
      <c r="P313" s="837"/>
      <c r="Q313" s="850"/>
    </row>
    <row r="314" spans="1:17" ht="14.4" customHeight="1" x14ac:dyDescent="0.3">
      <c r="A314" s="831" t="s">
        <v>5450</v>
      </c>
      <c r="B314" s="832" t="s">
        <v>5111</v>
      </c>
      <c r="C314" s="832" t="s">
        <v>3753</v>
      </c>
      <c r="D314" s="832" t="s">
        <v>5624</v>
      </c>
      <c r="E314" s="832" t="s">
        <v>5626</v>
      </c>
      <c r="F314" s="849"/>
      <c r="G314" s="849"/>
      <c r="H314" s="849"/>
      <c r="I314" s="849"/>
      <c r="J314" s="849"/>
      <c r="K314" s="849"/>
      <c r="L314" s="849"/>
      <c r="M314" s="849"/>
      <c r="N314" s="849">
        <v>2</v>
      </c>
      <c r="O314" s="849">
        <v>1604</v>
      </c>
      <c r="P314" s="837"/>
      <c r="Q314" s="850">
        <v>802</v>
      </c>
    </row>
    <row r="315" spans="1:17" ht="14.4" customHeight="1" x14ac:dyDescent="0.3">
      <c r="A315" s="831" t="s">
        <v>5450</v>
      </c>
      <c r="B315" s="832" t="s">
        <v>5111</v>
      </c>
      <c r="C315" s="832" t="s">
        <v>3753</v>
      </c>
      <c r="D315" s="832" t="s">
        <v>5627</v>
      </c>
      <c r="E315" s="832" t="s">
        <v>5628</v>
      </c>
      <c r="F315" s="849">
        <v>21</v>
      </c>
      <c r="G315" s="849">
        <v>3717</v>
      </c>
      <c r="H315" s="849">
        <v>0.46666666666666667</v>
      </c>
      <c r="I315" s="849">
        <v>177</v>
      </c>
      <c r="J315" s="849">
        <v>45</v>
      </c>
      <c r="K315" s="849">
        <v>7965</v>
      </c>
      <c r="L315" s="849">
        <v>1</v>
      </c>
      <c r="M315" s="849">
        <v>177</v>
      </c>
      <c r="N315" s="849">
        <v>42</v>
      </c>
      <c r="O315" s="849">
        <v>7476</v>
      </c>
      <c r="P315" s="837">
        <v>0.93860640301318266</v>
      </c>
      <c r="Q315" s="850">
        <v>178</v>
      </c>
    </row>
    <row r="316" spans="1:17" ht="14.4" customHeight="1" x14ac:dyDescent="0.3">
      <c r="A316" s="831" t="s">
        <v>5450</v>
      </c>
      <c r="B316" s="832" t="s">
        <v>5111</v>
      </c>
      <c r="C316" s="832" t="s">
        <v>3753</v>
      </c>
      <c r="D316" s="832" t="s">
        <v>5627</v>
      </c>
      <c r="E316" s="832" t="s">
        <v>5629</v>
      </c>
      <c r="F316" s="849">
        <v>422</v>
      </c>
      <c r="G316" s="849">
        <v>74694</v>
      </c>
      <c r="H316" s="849">
        <v>0.99528301886792447</v>
      </c>
      <c r="I316" s="849">
        <v>177</v>
      </c>
      <c r="J316" s="849">
        <v>424</v>
      </c>
      <c r="K316" s="849">
        <v>75048</v>
      </c>
      <c r="L316" s="849">
        <v>1</v>
      </c>
      <c r="M316" s="849">
        <v>177</v>
      </c>
      <c r="N316" s="849">
        <v>361</v>
      </c>
      <c r="O316" s="849">
        <v>64258</v>
      </c>
      <c r="P316" s="837">
        <v>0.856225349109903</v>
      </c>
      <c r="Q316" s="850">
        <v>178</v>
      </c>
    </row>
    <row r="317" spans="1:17" ht="14.4" customHeight="1" x14ac:dyDescent="0.3">
      <c r="A317" s="831" t="s">
        <v>5450</v>
      </c>
      <c r="B317" s="832" t="s">
        <v>5111</v>
      </c>
      <c r="C317" s="832" t="s">
        <v>3753</v>
      </c>
      <c r="D317" s="832" t="s">
        <v>5630</v>
      </c>
      <c r="E317" s="832" t="s">
        <v>5631</v>
      </c>
      <c r="F317" s="849">
        <v>12</v>
      </c>
      <c r="G317" s="849">
        <v>24576</v>
      </c>
      <c r="H317" s="849">
        <v>0.99951195705222062</v>
      </c>
      <c r="I317" s="849">
        <v>2048</v>
      </c>
      <c r="J317" s="849">
        <v>12</v>
      </c>
      <c r="K317" s="849">
        <v>24588</v>
      </c>
      <c r="L317" s="849">
        <v>1</v>
      </c>
      <c r="M317" s="849">
        <v>2049</v>
      </c>
      <c r="N317" s="849">
        <v>9</v>
      </c>
      <c r="O317" s="849">
        <v>18450</v>
      </c>
      <c r="P317" s="837">
        <v>0.75036603221083453</v>
      </c>
      <c r="Q317" s="850">
        <v>2050</v>
      </c>
    </row>
    <row r="318" spans="1:17" ht="14.4" customHeight="1" x14ac:dyDescent="0.3">
      <c r="A318" s="831" t="s">
        <v>5450</v>
      </c>
      <c r="B318" s="832" t="s">
        <v>5111</v>
      </c>
      <c r="C318" s="832" t="s">
        <v>3753</v>
      </c>
      <c r="D318" s="832" t="s">
        <v>5630</v>
      </c>
      <c r="E318" s="832" t="s">
        <v>5632</v>
      </c>
      <c r="F318" s="849">
        <v>13</v>
      </c>
      <c r="G318" s="849">
        <v>26624</v>
      </c>
      <c r="H318" s="849">
        <v>1.4437394935198742</v>
      </c>
      <c r="I318" s="849">
        <v>2048</v>
      </c>
      <c r="J318" s="849">
        <v>9</v>
      </c>
      <c r="K318" s="849">
        <v>18441</v>
      </c>
      <c r="L318" s="849">
        <v>1</v>
      </c>
      <c r="M318" s="849">
        <v>2049</v>
      </c>
      <c r="N318" s="849">
        <v>9</v>
      </c>
      <c r="O318" s="849">
        <v>18450</v>
      </c>
      <c r="P318" s="837">
        <v>1.0004880429477794</v>
      </c>
      <c r="Q318" s="850">
        <v>2050</v>
      </c>
    </row>
    <row r="319" spans="1:17" ht="14.4" customHeight="1" x14ac:dyDescent="0.3">
      <c r="A319" s="831" t="s">
        <v>5450</v>
      </c>
      <c r="B319" s="832" t="s">
        <v>5111</v>
      </c>
      <c r="C319" s="832" t="s">
        <v>3753</v>
      </c>
      <c r="D319" s="832" t="s">
        <v>5633</v>
      </c>
      <c r="E319" s="832" t="s">
        <v>5634</v>
      </c>
      <c r="F319" s="849">
        <v>2</v>
      </c>
      <c r="G319" s="849">
        <v>5472</v>
      </c>
      <c r="H319" s="849"/>
      <c r="I319" s="849">
        <v>2736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5450</v>
      </c>
      <c r="B320" s="832" t="s">
        <v>5111</v>
      </c>
      <c r="C320" s="832" t="s">
        <v>3753</v>
      </c>
      <c r="D320" s="832" t="s">
        <v>5633</v>
      </c>
      <c r="E320" s="832" t="s">
        <v>5635</v>
      </c>
      <c r="F320" s="849">
        <v>1</v>
      </c>
      <c r="G320" s="849">
        <v>2736</v>
      </c>
      <c r="H320" s="849">
        <v>0.99963463646328099</v>
      </c>
      <c r="I320" s="849">
        <v>2736</v>
      </c>
      <c r="J320" s="849">
        <v>1</v>
      </c>
      <c r="K320" s="849">
        <v>2737</v>
      </c>
      <c r="L320" s="849">
        <v>1</v>
      </c>
      <c r="M320" s="849">
        <v>2737</v>
      </c>
      <c r="N320" s="849"/>
      <c r="O320" s="849"/>
      <c r="P320" s="837"/>
      <c r="Q320" s="850"/>
    </row>
    <row r="321" spans="1:17" ht="14.4" customHeight="1" x14ac:dyDescent="0.3">
      <c r="A321" s="831" t="s">
        <v>5450</v>
      </c>
      <c r="B321" s="832" t="s">
        <v>5111</v>
      </c>
      <c r="C321" s="832" t="s">
        <v>3753</v>
      </c>
      <c r="D321" s="832" t="s">
        <v>5636</v>
      </c>
      <c r="E321" s="832" t="s">
        <v>5637</v>
      </c>
      <c r="F321" s="849">
        <v>2</v>
      </c>
      <c r="G321" s="849">
        <v>10538</v>
      </c>
      <c r="H321" s="849"/>
      <c r="I321" s="849">
        <v>5269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5450</v>
      </c>
      <c r="B322" s="832" t="s">
        <v>5111</v>
      </c>
      <c r="C322" s="832" t="s">
        <v>3753</v>
      </c>
      <c r="D322" s="832" t="s">
        <v>5636</v>
      </c>
      <c r="E322" s="832" t="s">
        <v>5638</v>
      </c>
      <c r="F322" s="849">
        <v>1</v>
      </c>
      <c r="G322" s="849">
        <v>5269</v>
      </c>
      <c r="H322" s="849"/>
      <c r="I322" s="849">
        <v>5269</v>
      </c>
      <c r="J322" s="849"/>
      <c r="K322" s="849"/>
      <c r="L322" s="849"/>
      <c r="M322" s="849"/>
      <c r="N322" s="849">
        <v>1</v>
      </c>
      <c r="O322" s="849">
        <v>5270</v>
      </c>
      <c r="P322" s="837"/>
      <c r="Q322" s="850">
        <v>5270</v>
      </c>
    </row>
    <row r="323" spans="1:17" ht="14.4" customHeight="1" x14ac:dyDescent="0.3">
      <c r="A323" s="831" t="s">
        <v>5450</v>
      </c>
      <c r="B323" s="832" t="s">
        <v>5111</v>
      </c>
      <c r="C323" s="832" t="s">
        <v>3753</v>
      </c>
      <c r="D323" s="832" t="s">
        <v>5639</v>
      </c>
      <c r="E323" s="832" t="s">
        <v>5640</v>
      </c>
      <c r="F323" s="849">
        <v>7</v>
      </c>
      <c r="G323" s="849">
        <v>4718</v>
      </c>
      <c r="H323" s="849">
        <v>1.7474074074074073</v>
      </c>
      <c r="I323" s="849">
        <v>674</v>
      </c>
      <c r="J323" s="849">
        <v>4</v>
      </c>
      <c r="K323" s="849">
        <v>2700</v>
      </c>
      <c r="L323" s="849">
        <v>1</v>
      </c>
      <c r="M323" s="849">
        <v>675</v>
      </c>
      <c r="N323" s="849">
        <v>3</v>
      </c>
      <c r="O323" s="849">
        <v>2025</v>
      </c>
      <c r="P323" s="837">
        <v>0.75</v>
      </c>
      <c r="Q323" s="850">
        <v>675</v>
      </c>
    </row>
    <row r="324" spans="1:17" ht="14.4" customHeight="1" x14ac:dyDescent="0.3">
      <c r="A324" s="831" t="s">
        <v>5450</v>
      </c>
      <c r="B324" s="832" t="s">
        <v>5111</v>
      </c>
      <c r="C324" s="832" t="s">
        <v>3753</v>
      </c>
      <c r="D324" s="832" t="s">
        <v>5639</v>
      </c>
      <c r="E324" s="832" t="s">
        <v>5641</v>
      </c>
      <c r="F324" s="849">
        <v>7</v>
      </c>
      <c r="G324" s="849">
        <v>4718</v>
      </c>
      <c r="H324" s="849">
        <v>1.7474074074074073</v>
      </c>
      <c r="I324" s="849">
        <v>674</v>
      </c>
      <c r="J324" s="849">
        <v>4</v>
      </c>
      <c r="K324" s="849">
        <v>2700</v>
      </c>
      <c r="L324" s="849">
        <v>1</v>
      </c>
      <c r="M324" s="849">
        <v>675</v>
      </c>
      <c r="N324" s="849"/>
      <c r="O324" s="849"/>
      <c r="P324" s="837"/>
      <c r="Q324" s="850"/>
    </row>
    <row r="325" spans="1:17" ht="14.4" customHeight="1" x14ac:dyDescent="0.3">
      <c r="A325" s="831" t="s">
        <v>5450</v>
      </c>
      <c r="B325" s="832" t="s">
        <v>5111</v>
      </c>
      <c r="C325" s="832" t="s">
        <v>3753</v>
      </c>
      <c r="D325" s="832" t="s">
        <v>5642</v>
      </c>
      <c r="E325" s="832" t="s">
        <v>5643</v>
      </c>
      <c r="F325" s="849">
        <v>2</v>
      </c>
      <c r="G325" s="849">
        <v>310</v>
      </c>
      <c r="H325" s="849">
        <v>1</v>
      </c>
      <c r="I325" s="849">
        <v>155</v>
      </c>
      <c r="J325" s="849">
        <v>2</v>
      </c>
      <c r="K325" s="849">
        <v>310</v>
      </c>
      <c r="L325" s="849">
        <v>1</v>
      </c>
      <c r="M325" s="849">
        <v>155</v>
      </c>
      <c r="N325" s="849">
        <v>5</v>
      </c>
      <c r="O325" s="849">
        <v>775</v>
      </c>
      <c r="P325" s="837">
        <v>2.5</v>
      </c>
      <c r="Q325" s="850">
        <v>155</v>
      </c>
    </row>
    <row r="326" spans="1:17" ht="14.4" customHeight="1" x14ac:dyDescent="0.3">
      <c r="A326" s="831" t="s">
        <v>5450</v>
      </c>
      <c r="B326" s="832" t="s">
        <v>5111</v>
      </c>
      <c r="C326" s="832" t="s">
        <v>3753</v>
      </c>
      <c r="D326" s="832" t="s">
        <v>5642</v>
      </c>
      <c r="E326" s="832" t="s">
        <v>5644</v>
      </c>
      <c r="F326" s="849">
        <v>5</v>
      </c>
      <c r="G326" s="849">
        <v>775</v>
      </c>
      <c r="H326" s="849">
        <v>1.25</v>
      </c>
      <c r="I326" s="849">
        <v>155</v>
      </c>
      <c r="J326" s="849">
        <v>4</v>
      </c>
      <c r="K326" s="849">
        <v>620</v>
      </c>
      <c r="L326" s="849">
        <v>1</v>
      </c>
      <c r="M326" s="849">
        <v>155</v>
      </c>
      <c r="N326" s="849">
        <v>2</v>
      </c>
      <c r="O326" s="849">
        <v>310</v>
      </c>
      <c r="P326" s="837">
        <v>0.5</v>
      </c>
      <c r="Q326" s="850">
        <v>155</v>
      </c>
    </row>
    <row r="327" spans="1:17" ht="14.4" customHeight="1" x14ac:dyDescent="0.3">
      <c r="A327" s="831" t="s">
        <v>5450</v>
      </c>
      <c r="B327" s="832" t="s">
        <v>5111</v>
      </c>
      <c r="C327" s="832" t="s">
        <v>3753</v>
      </c>
      <c r="D327" s="832" t="s">
        <v>5645</v>
      </c>
      <c r="E327" s="832" t="s">
        <v>5646</v>
      </c>
      <c r="F327" s="849"/>
      <c r="G327" s="849"/>
      <c r="H327" s="849"/>
      <c r="I327" s="849"/>
      <c r="J327" s="849">
        <v>3</v>
      </c>
      <c r="K327" s="849">
        <v>597</v>
      </c>
      <c r="L327" s="849">
        <v>1</v>
      </c>
      <c r="M327" s="849">
        <v>199</v>
      </c>
      <c r="N327" s="849"/>
      <c r="O327" s="849"/>
      <c r="P327" s="837"/>
      <c r="Q327" s="850"/>
    </row>
    <row r="328" spans="1:17" ht="14.4" customHeight="1" x14ac:dyDescent="0.3">
      <c r="A328" s="831" t="s">
        <v>5450</v>
      </c>
      <c r="B328" s="832" t="s">
        <v>5111</v>
      </c>
      <c r="C328" s="832" t="s">
        <v>3753</v>
      </c>
      <c r="D328" s="832" t="s">
        <v>5647</v>
      </c>
      <c r="E328" s="832" t="s">
        <v>5648</v>
      </c>
      <c r="F328" s="849"/>
      <c r="G328" s="849"/>
      <c r="H328" s="849"/>
      <c r="I328" s="849"/>
      <c r="J328" s="849">
        <v>2</v>
      </c>
      <c r="K328" s="849">
        <v>408</v>
      </c>
      <c r="L328" s="849">
        <v>1</v>
      </c>
      <c r="M328" s="849">
        <v>204</v>
      </c>
      <c r="N328" s="849"/>
      <c r="O328" s="849"/>
      <c r="P328" s="837"/>
      <c r="Q328" s="850"/>
    </row>
    <row r="329" spans="1:17" ht="14.4" customHeight="1" x14ac:dyDescent="0.3">
      <c r="A329" s="831" t="s">
        <v>5450</v>
      </c>
      <c r="B329" s="832" t="s">
        <v>5111</v>
      </c>
      <c r="C329" s="832" t="s">
        <v>3753</v>
      </c>
      <c r="D329" s="832" t="s">
        <v>5647</v>
      </c>
      <c r="E329" s="832" t="s">
        <v>5649</v>
      </c>
      <c r="F329" s="849">
        <v>9</v>
      </c>
      <c r="G329" s="849">
        <v>1836</v>
      </c>
      <c r="H329" s="849">
        <v>4.5</v>
      </c>
      <c r="I329" s="849">
        <v>204</v>
      </c>
      <c r="J329" s="849">
        <v>2</v>
      </c>
      <c r="K329" s="849">
        <v>408</v>
      </c>
      <c r="L329" s="849">
        <v>1</v>
      </c>
      <c r="M329" s="849">
        <v>204</v>
      </c>
      <c r="N329" s="849"/>
      <c r="O329" s="849"/>
      <c r="P329" s="837"/>
      <c r="Q329" s="850"/>
    </row>
    <row r="330" spans="1:17" ht="14.4" customHeight="1" x14ac:dyDescent="0.3">
      <c r="A330" s="831" t="s">
        <v>5450</v>
      </c>
      <c r="B330" s="832" t="s">
        <v>5111</v>
      </c>
      <c r="C330" s="832" t="s">
        <v>3753</v>
      </c>
      <c r="D330" s="832" t="s">
        <v>5650</v>
      </c>
      <c r="E330" s="832" t="s">
        <v>5651</v>
      </c>
      <c r="F330" s="849">
        <v>28</v>
      </c>
      <c r="G330" s="849">
        <v>11928</v>
      </c>
      <c r="H330" s="849">
        <v>1.1666666666666667</v>
      </c>
      <c r="I330" s="849">
        <v>426</v>
      </c>
      <c r="J330" s="849">
        <v>24</v>
      </c>
      <c r="K330" s="849">
        <v>10224</v>
      </c>
      <c r="L330" s="849">
        <v>1</v>
      </c>
      <c r="M330" s="849">
        <v>426</v>
      </c>
      <c r="N330" s="849">
        <v>27</v>
      </c>
      <c r="O330" s="849">
        <v>11529</v>
      </c>
      <c r="P330" s="837">
        <v>1.1276408450704225</v>
      </c>
      <c r="Q330" s="850">
        <v>427</v>
      </c>
    </row>
    <row r="331" spans="1:17" ht="14.4" customHeight="1" x14ac:dyDescent="0.3">
      <c r="A331" s="831" t="s">
        <v>5450</v>
      </c>
      <c r="B331" s="832" t="s">
        <v>5111</v>
      </c>
      <c r="C331" s="832" t="s">
        <v>3753</v>
      </c>
      <c r="D331" s="832" t="s">
        <v>5650</v>
      </c>
      <c r="E331" s="832" t="s">
        <v>5652</v>
      </c>
      <c r="F331" s="849">
        <v>12</v>
      </c>
      <c r="G331" s="849">
        <v>5112</v>
      </c>
      <c r="H331" s="849">
        <v>1.2</v>
      </c>
      <c r="I331" s="849">
        <v>426</v>
      </c>
      <c r="J331" s="849">
        <v>10</v>
      </c>
      <c r="K331" s="849">
        <v>4260</v>
      </c>
      <c r="L331" s="849">
        <v>1</v>
      </c>
      <c r="M331" s="849">
        <v>426</v>
      </c>
      <c r="N331" s="849">
        <v>7</v>
      </c>
      <c r="O331" s="849">
        <v>2989</v>
      </c>
      <c r="P331" s="837">
        <v>0.7016431924882629</v>
      </c>
      <c r="Q331" s="850">
        <v>427</v>
      </c>
    </row>
    <row r="332" spans="1:17" ht="14.4" customHeight="1" x14ac:dyDescent="0.3">
      <c r="A332" s="831" t="s">
        <v>5450</v>
      </c>
      <c r="B332" s="832" t="s">
        <v>5111</v>
      </c>
      <c r="C332" s="832" t="s">
        <v>3753</v>
      </c>
      <c r="D332" s="832" t="s">
        <v>5653</v>
      </c>
      <c r="E332" s="832" t="s">
        <v>5654</v>
      </c>
      <c r="F332" s="849">
        <v>1</v>
      </c>
      <c r="G332" s="849">
        <v>163</v>
      </c>
      <c r="H332" s="849">
        <v>1</v>
      </c>
      <c r="I332" s="849">
        <v>163</v>
      </c>
      <c r="J332" s="849">
        <v>1</v>
      </c>
      <c r="K332" s="849">
        <v>163</v>
      </c>
      <c r="L332" s="849">
        <v>1</v>
      </c>
      <c r="M332" s="849">
        <v>163</v>
      </c>
      <c r="N332" s="849"/>
      <c r="O332" s="849"/>
      <c r="P332" s="837"/>
      <c r="Q332" s="850"/>
    </row>
    <row r="333" spans="1:17" ht="14.4" customHeight="1" x14ac:dyDescent="0.3">
      <c r="A333" s="831" t="s">
        <v>5450</v>
      </c>
      <c r="B333" s="832" t="s">
        <v>5111</v>
      </c>
      <c r="C333" s="832" t="s">
        <v>3753</v>
      </c>
      <c r="D333" s="832" t="s">
        <v>5655</v>
      </c>
      <c r="E333" s="832" t="s">
        <v>5656</v>
      </c>
      <c r="F333" s="849"/>
      <c r="G333" s="849"/>
      <c r="H333" s="849"/>
      <c r="I333" s="849"/>
      <c r="J333" s="849">
        <v>2</v>
      </c>
      <c r="K333" s="849">
        <v>872</v>
      </c>
      <c r="L333" s="849">
        <v>1</v>
      </c>
      <c r="M333" s="849">
        <v>436</v>
      </c>
      <c r="N333" s="849">
        <v>1</v>
      </c>
      <c r="O333" s="849">
        <v>437</v>
      </c>
      <c r="P333" s="837">
        <v>0.50114678899082565</v>
      </c>
      <c r="Q333" s="850">
        <v>437</v>
      </c>
    </row>
    <row r="334" spans="1:17" ht="14.4" customHeight="1" x14ac:dyDescent="0.3">
      <c r="A334" s="831" t="s">
        <v>5450</v>
      </c>
      <c r="B334" s="832" t="s">
        <v>5111</v>
      </c>
      <c r="C334" s="832" t="s">
        <v>3753</v>
      </c>
      <c r="D334" s="832" t="s">
        <v>5657</v>
      </c>
      <c r="E334" s="832" t="s">
        <v>5658</v>
      </c>
      <c r="F334" s="849">
        <v>10</v>
      </c>
      <c r="G334" s="849">
        <v>21540</v>
      </c>
      <c r="H334" s="849">
        <v>1.2494199535962878</v>
      </c>
      <c r="I334" s="849">
        <v>2154</v>
      </c>
      <c r="J334" s="849">
        <v>8</v>
      </c>
      <c r="K334" s="849">
        <v>17240</v>
      </c>
      <c r="L334" s="849">
        <v>1</v>
      </c>
      <c r="M334" s="849">
        <v>2155</v>
      </c>
      <c r="N334" s="849">
        <v>1</v>
      </c>
      <c r="O334" s="849">
        <v>2156</v>
      </c>
      <c r="P334" s="837">
        <v>0.12505800464037123</v>
      </c>
      <c r="Q334" s="850">
        <v>2156</v>
      </c>
    </row>
    <row r="335" spans="1:17" ht="14.4" customHeight="1" x14ac:dyDescent="0.3">
      <c r="A335" s="831" t="s">
        <v>5450</v>
      </c>
      <c r="B335" s="832" t="s">
        <v>5111</v>
      </c>
      <c r="C335" s="832" t="s">
        <v>3753</v>
      </c>
      <c r="D335" s="832" t="s">
        <v>5657</v>
      </c>
      <c r="E335" s="832" t="s">
        <v>5659</v>
      </c>
      <c r="F335" s="849">
        <v>10</v>
      </c>
      <c r="G335" s="849">
        <v>21540</v>
      </c>
      <c r="H335" s="849">
        <v>4.9976798143851511</v>
      </c>
      <c r="I335" s="849">
        <v>2154</v>
      </c>
      <c r="J335" s="849">
        <v>2</v>
      </c>
      <c r="K335" s="849">
        <v>4310</v>
      </c>
      <c r="L335" s="849">
        <v>1</v>
      </c>
      <c r="M335" s="849">
        <v>2155</v>
      </c>
      <c r="N335" s="849">
        <v>9</v>
      </c>
      <c r="O335" s="849">
        <v>19404</v>
      </c>
      <c r="P335" s="837">
        <v>4.5020881670533646</v>
      </c>
      <c r="Q335" s="850">
        <v>2156</v>
      </c>
    </row>
    <row r="336" spans="1:17" ht="14.4" customHeight="1" x14ac:dyDescent="0.3">
      <c r="A336" s="831" t="s">
        <v>5450</v>
      </c>
      <c r="B336" s="832" t="s">
        <v>5111</v>
      </c>
      <c r="C336" s="832" t="s">
        <v>3753</v>
      </c>
      <c r="D336" s="832" t="s">
        <v>5660</v>
      </c>
      <c r="E336" s="832" t="s">
        <v>5606</v>
      </c>
      <c r="F336" s="849">
        <v>4</v>
      </c>
      <c r="G336" s="849">
        <v>7552</v>
      </c>
      <c r="H336" s="849"/>
      <c r="I336" s="849">
        <v>1888</v>
      </c>
      <c r="J336" s="849"/>
      <c r="K336" s="849"/>
      <c r="L336" s="849"/>
      <c r="M336" s="849"/>
      <c r="N336" s="849">
        <v>2</v>
      </c>
      <c r="O336" s="849">
        <v>3778</v>
      </c>
      <c r="P336" s="837"/>
      <c r="Q336" s="850">
        <v>1889</v>
      </c>
    </row>
    <row r="337" spans="1:17" ht="14.4" customHeight="1" x14ac:dyDescent="0.3">
      <c r="A337" s="831" t="s">
        <v>5450</v>
      </c>
      <c r="B337" s="832" t="s">
        <v>5111</v>
      </c>
      <c r="C337" s="832" t="s">
        <v>3753</v>
      </c>
      <c r="D337" s="832" t="s">
        <v>5661</v>
      </c>
      <c r="E337" s="832" t="s">
        <v>5662</v>
      </c>
      <c r="F337" s="849"/>
      <c r="G337" s="849"/>
      <c r="H337" s="849"/>
      <c r="I337" s="849"/>
      <c r="J337" s="849">
        <v>1</v>
      </c>
      <c r="K337" s="849">
        <v>163</v>
      </c>
      <c r="L337" s="849">
        <v>1</v>
      </c>
      <c r="M337" s="849">
        <v>163</v>
      </c>
      <c r="N337" s="849"/>
      <c r="O337" s="849"/>
      <c r="P337" s="837"/>
      <c r="Q337" s="850"/>
    </row>
    <row r="338" spans="1:17" ht="14.4" customHeight="1" x14ac:dyDescent="0.3">
      <c r="A338" s="831" t="s">
        <v>5450</v>
      </c>
      <c r="B338" s="832" t="s">
        <v>5111</v>
      </c>
      <c r="C338" s="832" t="s">
        <v>3753</v>
      </c>
      <c r="D338" s="832" t="s">
        <v>5663</v>
      </c>
      <c r="E338" s="832" t="s">
        <v>5664</v>
      </c>
      <c r="F338" s="849">
        <v>3</v>
      </c>
      <c r="G338" s="849">
        <v>2799</v>
      </c>
      <c r="H338" s="849"/>
      <c r="I338" s="849">
        <v>933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5450</v>
      </c>
      <c r="B339" s="832" t="s">
        <v>5111</v>
      </c>
      <c r="C339" s="832" t="s">
        <v>3753</v>
      </c>
      <c r="D339" s="832" t="s">
        <v>5663</v>
      </c>
      <c r="E339" s="832" t="s">
        <v>5665</v>
      </c>
      <c r="F339" s="849">
        <v>1</v>
      </c>
      <c r="G339" s="849">
        <v>933</v>
      </c>
      <c r="H339" s="849">
        <v>0.49946466809421841</v>
      </c>
      <c r="I339" s="849">
        <v>933</v>
      </c>
      <c r="J339" s="849">
        <v>2</v>
      </c>
      <c r="K339" s="849">
        <v>1868</v>
      </c>
      <c r="L339" s="849">
        <v>1</v>
      </c>
      <c r="M339" s="849">
        <v>934</v>
      </c>
      <c r="N339" s="849"/>
      <c r="O339" s="849"/>
      <c r="P339" s="837"/>
      <c r="Q339" s="850"/>
    </row>
    <row r="340" spans="1:17" ht="14.4" customHeight="1" x14ac:dyDescent="0.3">
      <c r="A340" s="831" t="s">
        <v>5450</v>
      </c>
      <c r="B340" s="832" t="s">
        <v>5111</v>
      </c>
      <c r="C340" s="832" t="s">
        <v>3753</v>
      </c>
      <c r="D340" s="832" t="s">
        <v>5666</v>
      </c>
      <c r="E340" s="832" t="s">
        <v>5667</v>
      </c>
      <c r="F340" s="849">
        <v>1</v>
      </c>
      <c r="G340" s="849">
        <v>8459</v>
      </c>
      <c r="H340" s="849">
        <v>0.9998817966903073</v>
      </c>
      <c r="I340" s="849">
        <v>8459</v>
      </c>
      <c r="J340" s="849">
        <v>1</v>
      </c>
      <c r="K340" s="849">
        <v>8460</v>
      </c>
      <c r="L340" s="849">
        <v>1</v>
      </c>
      <c r="M340" s="849">
        <v>8460</v>
      </c>
      <c r="N340" s="849"/>
      <c r="O340" s="849"/>
      <c r="P340" s="837"/>
      <c r="Q340" s="850"/>
    </row>
    <row r="341" spans="1:17" ht="14.4" customHeight="1" x14ac:dyDescent="0.3">
      <c r="A341" s="831" t="s">
        <v>5450</v>
      </c>
      <c r="B341" s="832" t="s">
        <v>5111</v>
      </c>
      <c r="C341" s="832" t="s">
        <v>3753</v>
      </c>
      <c r="D341" s="832" t="s">
        <v>5666</v>
      </c>
      <c r="E341" s="832" t="s">
        <v>5668</v>
      </c>
      <c r="F341" s="849">
        <v>2</v>
      </c>
      <c r="G341" s="849">
        <v>16918</v>
      </c>
      <c r="H341" s="849"/>
      <c r="I341" s="849">
        <v>8459</v>
      </c>
      <c r="J341" s="849"/>
      <c r="K341" s="849"/>
      <c r="L341" s="849"/>
      <c r="M341" s="849"/>
      <c r="N341" s="849">
        <v>1</v>
      </c>
      <c r="O341" s="849">
        <v>8462</v>
      </c>
      <c r="P341" s="837"/>
      <c r="Q341" s="850">
        <v>8462</v>
      </c>
    </row>
    <row r="342" spans="1:17" ht="14.4" customHeight="1" x14ac:dyDescent="0.3">
      <c r="A342" s="831" t="s">
        <v>5450</v>
      </c>
      <c r="B342" s="832" t="s">
        <v>5111</v>
      </c>
      <c r="C342" s="832" t="s">
        <v>3753</v>
      </c>
      <c r="D342" s="832" t="s">
        <v>5669</v>
      </c>
      <c r="E342" s="832" t="s">
        <v>5670</v>
      </c>
      <c r="F342" s="849">
        <v>22</v>
      </c>
      <c r="G342" s="849">
        <v>3520</v>
      </c>
      <c r="H342" s="849">
        <v>1.4666666666666666</v>
      </c>
      <c r="I342" s="849">
        <v>160</v>
      </c>
      <c r="J342" s="849">
        <v>15</v>
      </c>
      <c r="K342" s="849">
        <v>2400</v>
      </c>
      <c r="L342" s="849">
        <v>1</v>
      </c>
      <c r="M342" s="849">
        <v>160</v>
      </c>
      <c r="N342" s="849">
        <v>19</v>
      </c>
      <c r="O342" s="849">
        <v>3059</v>
      </c>
      <c r="P342" s="837">
        <v>1.2745833333333334</v>
      </c>
      <c r="Q342" s="850">
        <v>161</v>
      </c>
    </row>
    <row r="343" spans="1:17" ht="14.4" customHeight="1" x14ac:dyDescent="0.3">
      <c r="A343" s="831" t="s">
        <v>5450</v>
      </c>
      <c r="B343" s="832" t="s">
        <v>5111</v>
      </c>
      <c r="C343" s="832" t="s">
        <v>3753</v>
      </c>
      <c r="D343" s="832" t="s">
        <v>5669</v>
      </c>
      <c r="E343" s="832" t="s">
        <v>5671</v>
      </c>
      <c r="F343" s="849">
        <v>29</v>
      </c>
      <c r="G343" s="849">
        <v>4640</v>
      </c>
      <c r="H343" s="849">
        <v>1.45</v>
      </c>
      <c r="I343" s="849">
        <v>160</v>
      </c>
      <c r="J343" s="849">
        <v>20</v>
      </c>
      <c r="K343" s="849">
        <v>3200</v>
      </c>
      <c r="L343" s="849">
        <v>1</v>
      </c>
      <c r="M343" s="849">
        <v>160</v>
      </c>
      <c r="N343" s="849">
        <v>22</v>
      </c>
      <c r="O343" s="849">
        <v>3542</v>
      </c>
      <c r="P343" s="837">
        <v>1.1068750000000001</v>
      </c>
      <c r="Q343" s="850">
        <v>161</v>
      </c>
    </row>
    <row r="344" spans="1:17" ht="14.4" customHeight="1" x14ac:dyDescent="0.3">
      <c r="A344" s="831" t="s">
        <v>5450</v>
      </c>
      <c r="B344" s="832" t="s">
        <v>5111</v>
      </c>
      <c r="C344" s="832" t="s">
        <v>3753</v>
      </c>
      <c r="D344" s="832" t="s">
        <v>5672</v>
      </c>
      <c r="E344" s="832" t="s">
        <v>5673</v>
      </c>
      <c r="F344" s="849">
        <v>4</v>
      </c>
      <c r="G344" s="849">
        <v>8212</v>
      </c>
      <c r="H344" s="849">
        <v>1</v>
      </c>
      <c r="I344" s="849">
        <v>2053</v>
      </c>
      <c r="J344" s="849">
        <v>4</v>
      </c>
      <c r="K344" s="849">
        <v>8212</v>
      </c>
      <c r="L344" s="849">
        <v>1</v>
      </c>
      <c r="M344" s="849">
        <v>2053</v>
      </c>
      <c r="N344" s="849">
        <v>4</v>
      </c>
      <c r="O344" s="849">
        <v>8220</v>
      </c>
      <c r="P344" s="837">
        <v>1.0009741841207989</v>
      </c>
      <c r="Q344" s="850">
        <v>2055</v>
      </c>
    </row>
    <row r="345" spans="1:17" ht="14.4" customHeight="1" x14ac:dyDescent="0.3">
      <c r="A345" s="831" t="s">
        <v>5450</v>
      </c>
      <c r="B345" s="832" t="s">
        <v>5111</v>
      </c>
      <c r="C345" s="832" t="s">
        <v>3753</v>
      </c>
      <c r="D345" s="832" t="s">
        <v>5672</v>
      </c>
      <c r="E345" s="832" t="s">
        <v>5674</v>
      </c>
      <c r="F345" s="849">
        <v>3</v>
      </c>
      <c r="G345" s="849">
        <v>6159</v>
      </c>
      <c r="H345" s="849">
        <v>1</v>
      </c>
      <c r="I345" s="849">
        <v>2053</v>
      </c>
      <c r="J345" s="849">
        <v>3</v>
      </c>
      <c r="K345" s="849">
        <v>6159</v>
      </c>
      <c r="L345" s="849">
        <v>1</v>
      </c>
      <c r="M345" s="849">
        <v>2053</v>
      </c>
      <c r="N345" s="849">
        <v>2</v>
      </c>
      <c r="O345" s="849">
        <v>4110</v>
      </c>
      <c r="P345" s="837">
        <v>0.6673161227471992</v>
      </c>
      <c r="Q345" s="850">
        <v>2055</v>
      </c>
    </row>
    <row r="346" spans="1:17" ht="14.4" customHeight="1" x14ac:dyDescent="0.3">
      <c r="A346" s="831" t="s">
        <v>5450</v>
      </c>
      <c r="B346" s="832" t="s">
        <v>5111</v>
      </c>
      <c r="C346" s="832" t="s">
        <v>3753</v>
      </c>
      <c r="D346" s="832" t="s">
        <v>5675</v>
      </c>
      <c r="E346" s="832" t="s">
        <v>5676</v>
      </c>
      <c r="F346" s="849">
        <v>1</v>
      </c>
      <c r="G346" s="849">
        <v>373</v>
      </c>
      <c r="H346" s="849"/>
      <c r="I346" s="849">
        <v>373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5450</v>
      </c>
      <c r="B347" s="832" t="s">
        <v>5111</v>
      </c>
      <c r="C347" s="832" t="s">
        <v>3753</v>
      </c>
      <c r="D347" s="832" t="s">
        <v>5677</v>
      </c>
      <c r="E347" s="832" t="s">
        <v>5678</v>
      </c>
      <c r="F347" s="849">
        <v>62</v>
      </c>
      <c r="G347" s="849">
        <v>21824</v>
      </c>
      <c r="H347" s="849">
        <v>1.2653061224489797</v>
      </c>
      <c r="I347" s="849">
        <v>352</v>
      </c>
      <c r="J347" s="849">
        <v>49</v>
      </c>
      <c r="K347" s="849">
        <v>17248</v>
      </c>
      <c r="L347" s="849">
        <v>1</v>
      </c>
      <c r="M347" s="849">
        <v>352</v>
      </c>
      <c r="N347" s="849">
        <v>52</v>
      </c>
      <c r="O347" s="849">
        <v>18356</v>
      </c>
      <c r="P347" s="837">
        <v>1.0642393320964749</v>
      </c>
      <c r="Q347" s="850">
        <v>353</v>
      </c>
    </row>
    <row r="348" spans="1:17" ht="14.4" customHeight="1" x14ac:dyDescent="0.3">
      <c r="A348" s="831" t="s">
        <v>5679</v>
      </c>
      <c r="B348" s="832" t="s">
        <v>5680</v>
      </c>
      <c r="C348" s="832" t="s">
        <v>3753</v>
      </c>
      <c r="D348" s="832" t="s">
        <v>5681</v>
      </c>
      <c r="E348" s="832" t="s">
        <v>5682</v>
      </c>
      <c r="F348" s="849">
        <v>70</v>
      </c>
      <c r="G348" s="849">
        <v>14770</v>
      </c>
      <c r="H348" s="849">
        <v>3.3333333333333335</v>
      </c>
      <c r="I348" s="849">
        <v>211</v>
      </c>
      <c r="J348" s="849">
        <v>21</v>
      </c>
      <c r="K348" s="849">
        <v>4431</v>
      </c>
      <c r="L348" s="849">
        <v>1</v>
      </c>
      <c r="M348" s="849">
        <v>211</v>
      </c>
      <c r="N348" s="849">
        <v>33</v>
      </c>
      <c r="O348" s="849">
        <v>6996</v>
      </c>
      <c r="P348" s="837">
        <v>1.5788761002031144</v>
      </c>
      <c r="Q348" s="850">
        <v>212</v>
      </c>
    </row>
    <row r="349" spans="1:17" ht="14.4" customHeight="1" x14ac:dyDescent="0.3">
      <c r="A349" s="831" t="s">
        <v>5679</v>
      </c>
      <c r="B349" s="832" t="s">
        <v>5680</v>
      </c>
      <c r="C349" s="832" t="s">
        <v>3753</v>
      </c>
      <c r="D349" s="832" t="s">
        <v>5681</v>
      </c>
      <c r="E349" s="832" t="s">
        <v>5683</v>
      </c>
      <c r="F349" s="849">
        <v>88</v>
      </c>
      <c r="G349" s="849">
        <v>18568</v>
      </c>
      <c r="H349" s="849">
        <v>1.1428571428571428</v>
      </c>
      <c r="I349" s="849">
        <v>211</v>
      </c>
      <c r="J349" s="849">
        <v>77</v>
      </c>
      <c r="K349" s="849">
        <v>16247</v>
      </c>
      <c r="L349" s="849">
        <v>1</v>
      </c>
      <c r="M349" s="849">
        <v>211</v>
      </c>
      <c r="N349" s="849">
        <v>110</v>
      </c>
      <c r="O349" s="849">
        <v>23320</v>
      </c>
      <c r="P349" s="837">
        <v>1.4353419092755586</v>
      </c>
      <c r="Q349" s="850">
        <v>212</v>
      </c>
    </row>
    <row r="350" spans="1:17" ht="14.4" customHeight="1" x14ac:dyDescent="0.3">
      <c r="A350" s="831" t="s">
        <v>5679</v>
      </c>
      <c r="B350" s="832" t="s">
        <v>5680</v>
      </c>
      <c r="C350" s="832" t="s">
        <v>3753</v>
      </c>
      <c r="D350" s="832" t="s">
        <v>5684</v>
      </c>
      <c r="E350" s="832" t="s">
        <v>5685</v>
      </c>
      <c r="F350" s="849">
        <v>58</v>
      </c>
      <c r="G350" s="849">
        <v>17458</v>
      </c>
      <c r="H350" s="849">
        <v>0.80555555555555558</v>
      </c>
      <c r="I350" s="849">
        <v>301</v>
      </c>
      <c r="J350" s="849">
        <v>72</v>
      </c>
      <c r="K350" s="849">
        <v>21672</v>
      </c>
      <c r="L350" s="849">
        <v>1</v>
      </c>
      <c r="M350" s="849">
        <v>301</v>
      </c>
      <c r="N350" s="849">
        <v>140</v>
      </c>
      <c r="O350" s="849">
        <v>42280</v>
      </c>
      <c r="P350" s="837">
        <v>1.9509043927648579</v>
      </c>
      <c r="Q350" s="850">
        <v>302</v>
      </c>
    </row>
    <row r="351" spans="1:17" ht="14.4" customHeight="1" x14ac:dyDescent="0.3">
      <c r="A351" s="831" t="s">
        <v>5679</v>
      </c>
      <c r="B351" s="832" t="s">
        <v>5680</v>
      </c>
      <c r="C351" s="832" t="s">
        <v>3753</v>
      </c>
      <c r="D351" s="832" t="s">
        <v>5684</v>
      </c>
      <c r="E351" s="832" t="s">
        <v>5686</v>
      </c>
      <c r="F351" s="849">
        <v>133</v>
      </c>
      <c r="G351" s="849">
        <v>40033</v>
      </c>
      <c r="H351" s="849">
        <v>1.0813008130081301</v>
      </c>
      <c r="I351" s="849">
        <v>301</v>
      </c>
      <c r="J351" s="849">
        <v>123</v>
      </c>
      <c r="K351" s="849">
        <v>37023</v>
      </c>
      <c r="L351" s="849">
        <v>1</v>
      </c>
      <c r="M351" s="849">
        <v>301</v>
      </c>
      <c r="N351" s="849">
        <v>77</v>
      </c>
      <c r="O351" s="849">
        <v>23254</v>
      </c>
      <c r="P351" s="837">
        <v>0.62809604840234445</v>
      </c>
      <c r="Q351" s="850">
        <v>302</v>
      </c>
    </row>
    <row r="352" spans="1:17" ht="14.4" customHeight="1" x14ac:dyDescent="0.3">
      <c r="A352" s="831" t="s">
        <v>5679</v>
      </c>
      <c r="B352" s="832" t="s">
        <v>5680</v>
      </c>
      <c r="C352" s="832" t="s">
        <v>3753</v>
      </c>
      <c r="D352" s="832" t="s">
        <v>5687</v>
      </c>
      <c r="E352" s="832" t="s">
        <v>5688</v>
      </c>
      <c r="F352" s="849"/>
      <c r="G352" s="849"/>
      <c r="H352" s="849"/>
      <c r="I352" s="849"/>
      <c r="J352" s="849"/>
      <c r="K352" s="849"/>
      <c r="L352" s="849"/>
      <c r="M352" s="849"/>
      <c r="N352" s="849">
        <v>3</v>
      </c>
      <c r="O352" s="849">
        <v>300</v>
      </c>
      <c r="P352" s="837"/>
      <c r="Q352" s="850">
        <v>100</v>
      </c>
    </row>
    <row r="353" spans="1:17" ht="14.4" customHeight="1" x14ac:dyDescent="0.3">
      <c r="A353" s="831" t="s">
        <v>5679</v>
      </c>
      <c r="B353" s="832" t="s">
        <v>5680</v>
      </c>
      <c r="C353" s="832" t="s">
        <v>3753</v>
      </c>
      <c r="D353" s="832" t="s">
        <v>5687</v>
      </c>
      <c r="E353" s="832" t="s">
        <v>5689</v>
      </c>
      <c r="F353" s="849"/>
      <c r="G353" s="849"/>
      <c r="H353" s="849"/>
      <c r="I353" s="849"/>
      <c r="J353" s="849">
        <v>3</v>
      </c>
      <c r="K353" s="849">
        <v>297</v>
      </c>
      <c r="L353" s="849">
        <v>1</v>
      </c>
      <c r="M353" s="849">
        <v>99</v>
      </c>
      <c r="N353" s="849"/>
      <c r="O353" s="849"/>
      <c r="P353" s="837"/>
      <c r="Q353" s="850"/>
    </row>
    <row r="354" spans="1:17" ht="14.4" customHeight="1" x14ac:dyDescent="0.3">
      <c r="A354" s="831" t="s">
        <v>5679</v>
      </c>
      <c r="B354" s="832" t="s">
        <v>5680</v>
      </c>
      <c r="C354" s="832" t="s">
        <v>3753</v>
      </c>
      <c r="D354" s="832" t="s">
        <v>5690</v>
      </c>
      <c r="E354" s="832" t="s">
        <v>5691</v>
      </c>
      <c r="F354" s="849">
        <v>144</v>
      </c>
      <c r="G354" s="849">
        <v>19728</v>
      </c>
      <c r="H354" s="849">
        <v>0.91719745222929938</v>
      </c>
      <c r="I354" s="849">
        <v>137</v>
      </c>
      <c r="J354" s="849">
        <v>157</v>
      </c>
      <c r="K354" s="849">
        <v>21509</v>
      </c>
      <c r="L354" s="849">
        <v>1</v>
      </c>
      <c r="M354" s="849">
        <v>137</v>
      </c>
      <c r="N354" s="849">
        <v>145</v>
      </c>
      <c r="O354" s="849">
        <v>19865</v>
      </c>
      <c r="P354" s="837">
        <v>0.92356687898089174</v>
      </c>
      <c r="Q354" s="850">
        <v>137</v>
      </c>
    </row>
    <row r="355" spans="1:17" ht="14.4" customHeight="1" x14ac:dyDescent="0.3">
      <c r="A355" s="831" t="s">
        <v>5679</v>
      </c>
      <c r="B355" s="832" t="s">
        <v>5680</v>
      </c>
      <c r="C355" s="832" t="s">
        <v>3753</v>
      </c>
      <c r="D355" s="832" t="s">
        <v>5692</v>
      </c>
      <c r="E355" s="832" t="s">
        <v>5691</v>
      </c>
      <c r="F355" s="849"/>
      <c r="G355" s="849"/>
      <c r="H355" s="849"/>
      <c r="I355" s="849"/>
      <c r="J355" s="849">
        <v>1</v>
      </c>
      <c r="K355" s="849">
        <v>183</v>
      </c>
      <c r="L355" s="849">
        <v>1</v>
      </c>
      <c r="M355" s="849">
        <v>183</v>
      </c>
      <c r="N355" s="849"/>
      <c r="O355" s="849"/>
      <c r="P355" s="837"/>
      <c r="Q355" s="850"/>
    </row>
    <row r="356" spans="1:17" ht="14.4" customHeight="1" x14ac:dyDescent="0.3">
      <c r="A356" s="831" t="s">
        <v>5679</v>
      </c>
      <c r="B356" s="832" t="s">
        <v>5680</v>
      </c>
      <c r="C356" s="832" t="s">
        <v>3753</v>
      </c>
      <c r="D356" s="832" t="s">
        <v>5693</v>
      </c>
      <c r="E356" s="832" t="s">
        <v>5694</v>
      </c>
      <c r="F356" s="849">
        <v>1</v>
      </c>
      <c r="G356" s="849">
        <v>639</v>
      </c>
      <c r="H356" s="849"/>
      <c r="I356" s="849">
        <v>639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5679</v>
      </c>
      <c r="B357" s="832" t="s">
        <v>5680</v>
      </c>
      <c r="C357" s="832" t="s">
        <v>3753</v>
      </c>
      <c r="D357" s="832" t="s">
        <v>5695</v>
      </c>
      <c r="E357" s="832" t="s">
        <v>5696</v>
      </c>
      <c r="F357" s="849">
        <v>8</v>
      </c>
      <c r="G357" s="849">
        <v>1384</v>
      </c>
      <c r="H357" s="849">
        <v>0.8</v>
      </c>
      <c r="I357" s="849">
        <v>173</v>
      </c>
      <c r="J357" s="849">
        <v>10</v>
      </c>
      <c r="K357" s="849">
        <v>1730</v>
      </c>
      <c r="L357" s="849">
        <v>1</v>
      </c>
      <c r="M357" s="849">
        <v>173</v>
      </c>
      <c r="N357" s="849">
        <v>8</v>
      </c>
      <c r="O357" s="849">
        <v>1392</v>
      </c>
      <c r="P357" s="837">
        <v>0.80462427745664744</v>
      </c>
      <c r="Q357" s="850">
        <v>174</v>
      </c>
    </row>
    <row r="358" spans="1:17" ht="14.4" customHeight="1" x14ac:dyDescent="0.3">
      <c r="A358" s="831" t="s">
        <v>5679</v>
      </c>
      <c r="B358" s="832" t="s">
        <v>5680</v>
      </c>
      <c r="C358" s="832" t="s">
        <v>3753</v>
      </c>
      <c r="D358" s="832" t="s">
        <v>5697</v>
      </c>
      <c r="E358" s="832" t="s">
        <v>5698</v>
      </c>
      <c r="F358" s="849"/>
      <c r="G358" s="849"/>
      <c r="H358" s="849"/>
      <c r="I358" s="849"/>
      <c r="J358" s="849">
        <v>1</v>
      </c>
      <c r="K358" s="849">
        <v>347</v>
      </c>
      <c r="L358" s="849">
        <v>1</v>
      </c>
      <c r="M358" s="849">
        <v>347</v>
      </c>
      <c r="N358" s="849"/>
      <c r="O358" s="849"/>
      <c r="P358" s="837"/>
      <c r="Q358" s="850"/>
    </row>
    <row r="359" spans="1:17" ht="14.4" customHeight="1" x14ac:dyDescent="0.3">
      <c r="A359" s="831" t="s">
        <v>5679</v>
      </c>
      <c r="B359" s="832" t="s">
        <v>5680</v>
      </c>
      <c r="C359" s="832" t="s">
        <v>3753</v>
      </c>
      <c r="D359" s="832" t="s">
        <v>5699</v>
      </c>
      <c r="E359" s="832" t="s">
        <v>5700</v>
      </c>
      <c r="F359" s="849">
        <v>10</v>
      </c>
      <c r="G359" s="849">
        <v>2730</v>
      </c>
      <c r="H359" s="849"/>
      <c r="I359" s="849">
        <v>273</v>
      </c>
      <c r="J359" s="849"/>
      <c r="K359" s="849"/>
      <c r="L359" s="849"/>
      <c r="M359" s="849"/>
      <c r="N359" s="849">
        <v>7</v>
      </c>
      <c r="O359" s="849">
        <v>1918</v>
      </c>
      <c r="P359" s="837"/>
      <c r="Q359" s="850">
        <v>274</v>
      </c>
    </row>
    <row r="360" spans="1:17" ht="14.4" customHeight="1" x14ac:dyDescent="0.3">
      <c r="A360" s="831" t="s">
        <v>5679</v>
      </c>
      <c r="B360" s="832" t="s">
        <v>5680</v>
      </c>
      <c r="C360" s="832" t="s">
        <v>3753</v>
      </c>
      <c r="D360" s="832" t="s">
        <v>5699</v>
      </c>
      <c r="E360" s="832" t="s">
        <v>5701</v>
      </c>
      <c r="F360" s="849">
        <v>14</v>
      </c>
      <c r="G360" s="849">
        <v>3822</v>
      </c>
      <c r="H360" s="849"/>
      <c r="I360" s="849">
        <v>273</v>
      </c>
      <c r="J360" s="849"/>
      <c r="K360" s="849"/>
      <c r="L360" s="849"/>
      <c r="M360" s="849"/>
      <c r="N360" s="849">
        <v>20</v>
      </c>
      <c r="O360" s="849">
        <v>5480</v>
      </c>
      <c r="P360" s="837"/>
      <c r="Q360" s="850">
        <v>274</v>
      </c>
    </row>
    <row r="361" spans="1:17" ht="14.4" customHeight="1" x14ac:dyDescent="0.3">
      <c r="A361" s="831" t="s">
        <v>5679</v>
      </c>
      <c r="B361" s="832" t="s">
        <v>5680</v>
      </c>
      <c r="C361" s="832" t="s">
        <v>3753</v>
      </c>
      <c r="D361" s="832" t="s">
        <v>5702</v>
      </c>
      <c r="E361" s="832" t="s">
        <v>5703</v>
      </c>
      <c r="F361" s="849">
        <v>17</v>
      </c>
      <c r="G361" s="849">
        <v>2414</v>
      </c>
      <c r="H361" s="849">
        <v>5.666666666666667</v>
      </c>
      <c r="I361" s="849">
        <v>142</v>
      </c>
      <c r="J361" s="849">
        <v>3</v>
      </c>
      <c r="K361" s="849">
        <v>426</v>
      </c>
      <c r="L361" s="849">
        <v>1</v>
      </c>
      <c r="M361" s="849">
        <v>142</v>
      </c>
      <c r="N361" s="849">
        <v>7</v>
      </c>
      <c r="O361" s="849">
        <v>994</v>
      </c>
      <c r="P361" s="837">
        <v>2.3333333333333335</v>
      </c>
      <c r="Q361" s="850">
        <v>142</v>
      </c>
    </row>
    <row r="362" spans="1:17" ht="14.4" customHeight="1" x14ac:dyDescent="0.3">
      <c r="A362" s="831" t="s">
        <v>5679</v>
      </c>
      <c r="B362" s="832" t="s">
        <v>5680</v>
      </c>
      <c r="C362" s="832" t="s">
        <v>3753</v>
      </c>
      <c r="D362" s="832" t="s">
        <v>5702</v>
      </c>
      <c r="E362" s="832" t="s">
        <v>5704</v>
      </c>
      <c r="F362" s="849">
        <v>24</v>
      </c>
      <c r="G362" s="849">
        <v>3408</v>
      </c>
      <c r="H362" s="849">
        <v>1.263157894736842</v>
      </c>
      <c r="I362" s="849">
        <v>142</v>
      </c>
      <c r="J362" s="849">
        <v>19</v>
      </c>
      <c r="K362" s="849">
        <v>2698</v>
      </c>
      <c r="L362" s="849">
        <v>1</v>
      </c>
      <c r="M362" s="849">
        <v>142</v>
      </c>
      <c r="N362" s="849">
        <v>23</v>
      </c>
      <c r="O362" s="849">
        <v>3266</v>
      </c>
      <c r="P362" s="837">
        <v>1.2105263157894737</v>
      </c>
      <c r="Q362" s="850">
        <v>142</v>
      </c>
    </row>
    <row r="363" spans="1:17" ht="14.4" customHeight="1" x14ac:dyDescent="0.3">
      <c r="A363" s="831" t="s">
        <v>5679</v>
      </c>
      <c r="B363" s="832" t="s">
        <v>5680</v>
      </c>
      <c r="C363" s="832" t="s">
        <v>3753</v>
      </c>
      <c r="D363" s="832" t="s">
        <v>5705</v>
      </c>
      <c r="E363" s="832" t="s">
        <v>5703</v>
      </c>
      <c r="F363" s="849">
        <v>74</v>
      </c>
      <c r="G363" s="849">
        <v>5772</v>
      </c>
      <c r="H363" s="849">
        <v>1.4509803921568627</v>
      </c>
      <c r="I363" s="849">
        <v>78</v>
      </c>
      <c r="J363" s="849">
        <v>51</v>
      </c>
      <c r="K363" s="849">
        <v>3978</v>
      </c>
      <c r="L363" s="849">
        <v>1</v>
      </c>
      <c r="M363" s="849">
        <v>78</v>
      </c>
      <c r="N363" s="849">
        <v>53</v>
      </c>
      <c r="O363" s="849">
        <v>4134</v>
      </c>
      <c r="P363" s="837">
        <v>1.0392156862745099</v>
      </c>
      <c r="Q363" s="850">
        <v>78</v>
      </c>
    </row>
    <row r="364" spans="1:17" ht="14.4" customHeight="1" x14ac:dyDescent="0.3">
      <c r="A364" s="831" t="s">
        <v>5679</v>
      </c>
      <c r="B364" s="832" t="s">
        <v>5680</v>
      </c>
      <c r="C364" s="832" t="s">
        <v>3753</v>
      </c>
      <c r="D364" s="832" t="s">
        <v>5705</v>
      </c>
      <c r="E364" s="832" t="s">
        <v>5704</v>
      </c>
      <c r="F364" s="849">
        <v>70</v>
      </c>
      <c r="G364" s="849">
        <v>5460</v>
      </c>
      <c r="H364" s="849">
        <v>0.660377358490566</v>
      </c>
      <c r="I364" s="849">
        <v>78</v>
      </c>
      <c r="J364" s="849">
        <v>106</v>
      </c>
      <c r="K364" s="849">
        <v>8268</v>
      </c>
      <c r="L364" s="849">
        <v>1</v>
      </c>
      <c r="M364" s="849">
        <v>78</v>
      </c>
      <c r="N364" s="849">
        <v>92</v>
      </c>
      <c r="O364" s="849">
        <v>7176</v>
      </c>
      <c r="P364" s="837">
        <v>0.86792452830188682</v>
      </c>
      <c r="Q364" s="850">
        <v>78</v>
      </c>
    </row>
    <row r="365" spans="1:17" ht="14.4" customHeight="1" x14ac:dyDescent="0.3">
      <c r="A365" s="831" t="s">
        <v>5679</v>
      </c>
      <c r="B365" s="832" t="s">
        <v>5680</v>
      </c>
      <c r="C365" s="832" t="s">
        <v>3753</v>
      </c>
      <c r="D365" s="832" t="s">
        <v>5706</v>
      </c>
      <c r="E365" s="832" t="s">
        <v>5707</v>
      </c>
      <c r="F365" s="849">
        <v>41</v>
      </c>
      <c r="G365" s="849">
        <v>12833</v>
      </c>
      <c r="H365" s="849">
        <v>1.8577012159814708</v>
      </c>
      <c r="I365" s="849">
        <v>313</v>
      </c>
      <c r="J365" s="849">
        <v>22</v>
      </c>
      <c r="K365" s="849">
        <v>6908</v>
      </c>
      <c r="L365" s="849">
        <v>1</v>
      </c>
      <c r="M365" s="849">
        <v>314</v>
      </c>
      <c r="N365" s="849">
        <v>30</v>
      </c>
      <c r="O365" s="849">
        <v>9420</v>
      </c>
      <c r="P365" s="837">
        <v>1.3636363636363635</v>
      </c>
      <c r="Q365" s="850">
        <v>314</v>
      </c>
    </row>
    <row r="366" spans="1:17" ht="14.4" customHeight="1" x14ac:dyDescent="0.3">
      <c r="A366" s="831" t="s">
        <v>5679</v>
      </c>
      <c r="B366" s="832" t="s">
        <v>5680</v>
      </c>
      <c r="C366" s="832" t="s">
        <v>3753</v>
      </c>
      <c r="D366" s="832" t="s">
        <v>5708</v>
      </c>
      <c r="E366" s="832" t="s">
        <v>5709</v>
      </c>
      <c r="F366" s="849"/>
      <c r="G366" s="849"/>
      <c r="H366" s="849"/>
      <c r="I366" s="849"/>
      <c r="J366" s="849">
        <v>2</v>
      </c>
      <c r="K366" s="849">
        <v>656</v>
      </c>
      <c r="L366" s="849">
        <v>1</v>
      </c>
      <c r="M366" s="849">
        <v>328</v>
      </c>
      <c r="N366" s="849"/>
      <c r="O366" s="849"/>
      <c r="P366" s="837"/>
      <c r="Q366" s="850"/>
    </row>
    <row r="367" spans="1:17" ht="14.4" customHeight="1" x14ac:dyDescent="0.3">
      <c r="A367" s="831" t="s">
        <v>5679</v>
      </c>
      <c r="B367" s="832" t="s">
        <v>5680</v>
      </c>
      <c r="C367" s="832" t="s">
        <v>3753</v>
      </c>
      <c r="D367" s="832" t="s">
        <v>5710</v>
      </c>
      <c r="E367" s="832" t="s">
        <v>5711</v>
      </c>
      <c r="F367" s="849">
        <v>63</v>
      </c>
      <c r="G367" s="849">
        <v>10269</v>
      </c>
      <c r="H367" s="849">
        <v>1.2115384615384615</v>
      </c>
      <c r="I367" s="849">
        <v>163</v>
      </c>
      <c r="J367" s="849">
        <v>52</v>
      </c>
      <c r="K367" s="849">
        <v>8476</v>
      </c>
      <c r="L367" s="849">
        <v>1</v>
      </c>
      <c r="M367" s="849">
        <v>163</v>
      </c>
      <c r="N367" s="849">
        <v>50</v>
      </c>
      <c r="O367" s="849">
        <v>8150</v>
      </c>
      <c r="P367" s="837">
        <v>0.96153846153846156</v>
      </c>
      <c r="Q367" s="850">
        <v>163</v>
      </c>
    </row>
    <row r="368" spans="1:17" ht="14.4" customHeight="1" x14ac:dyDescent="0.3">
      <c r="A368" s="831" t="s">
        <v>5679</v>
      </c>
      <c r="B368" s="832" t="s">
        <v>5680</v>
      </c>
      <c r="C368" s="832" t="s">
        <v>3753</v>
      </c>
      <c r="D368" s="832" t="s">
        <v>5710</v>
      </c>
      <c r="E368" s="832" t="s">
        <v>5712</v>
      </c>
      <c r="F368" s="849">
        <v>55</v>
      </c>
      <c r="G368" s="849">
        <v>8965</v>
      </c>
      <c r="H368" s="849">
        <v>0.44354838709677419</v>
      </c>
      <c r="I368" s="849">
        <v>163</v>
      </c>
      <c r="J368" s="849">
        <v>124</v>
      </c>
      <c r="K368" s="849">
        <v>20212</v>
      </c>
      <c r="L368" s="849">
        <v>1</v>
      </c>
      <c r="M368" s="849">
        <v>163</v>
      </c>
      <c r="N368" s="849">
        <v>91</v>
      </c>
      <c r="O368" s="849">
        <v>14833</v>
      </c>
      <c r="P368" s="837">
        <v>0.7338709677419355</v>
      </c>
      <c r="Q368" s="850">
        <v>163</v>
      </c>
    </row>
    <row r="369" spans="1:17" ht="14.4" customHeight="1" x14ac:dyDescent="0.3">
      <c r="A369" s="831" t="s">
        <v>5679</v>
      </c>
      <c r="B369" s="832" t="s">
        <v>5680</v>
      </c>
      <c r="C369" s="832" t="s">
        <v>3753</v>
      </c>
      <c r="D369" s="832" t="s">
        <v>5713</v>
      </c>
      <c r="E369" s="832" t="s">
        <v>5682</v>
      </c>
      <c r="F369" s="849">
        <v>193</v>
      </c>
      <c r="G369" s="849">
        <v>13896</v>
      </c>
      <c r="H369" s="849">
        <v>1.3496503496503496</v>
      </c>
      <c r="I369" s="849">
        <v>72</v>
      </c>
      <c r="J369" s="849">
        <v>143</v>
      </c>
      <c r="K369" s="849">
        <v>10296</v>
      </c>
      <c r="L369" s="849">
        <v>1</v>
      </c>
      <c r="M369" s="849">
        <v>72</v>
      </c>
      <c r="N369" s="849">
        <v>141</v>
      </c>
      <c r="O369" s="849">
        <v>10152</v>
      </c>
      <c r="P369" s="837">
        <v>0.98601398601398604</v>
      </c>
      <c r="Q369" s="850">
        <v>72</v>
      </c>
    </row>
    <row r="370" spans="1:17" ht="14.4" customHeight="1" x14ac:dyDescent="0.3">
      <c r="A370" s="831" t="s">
        <v>5679</v>
      </c>
      <c r="B370" s="832" t="s">
        <v>5680</v>
      </c>
      <c r="C370" s="832" t="s">
        <v>3753</v>
      </c>
      <c r="D370" s="832" t="s">
        <v>5713</v>
      </c>
      <c r="E370" s="832" t="s">
        <v>5683</v>
      </c>
      <c r="F370" s="849">
        <v>203</v>
      </c>
      <c r="G370" s="849">
        <v>14616</v>
      </c>
      <c r="H370" s="849">
        <v>0.76315789473684215</v>
      </c>
      <c r="I370" s="849">
        <v>72</v>
      </c>
      <c r="J370" s="849">
        <v>266</v>
      </c>
      <c r="K370" s="849">
        <v>19152</v>
      </c>
      <c r="L370" s="849">
        <v>1</v>
      </c>
      <c r="M370" s="849">
        <v>72</v>
      </c>
      <c r="N370" s="849">
        <v>251</v>
      </c>
      <c r="O370" s="849">
        <v>18072</v>
      </c>
      <c r="P370" s="837">
        <v>0.94360902255639101</v>
      </c>
      <c r="Q370" s="850">
        <v>72</v>
      </c>
    </row>
    <row r="371" spans="1:17" ht="14.4" customHeight="1" x14ac:dyDescent="0.3">
      <c r="A371" s="831" t="s">
        <v>5679</v>
      </c>
      <c r="B371" s="832" t="s">
        <v>5680</v>
      </c>
      <c r="C371" s="832" t="s">
        <v>3753</v>
      </c>
      <c r="D371" s="832" t="s">
        <v>5714</v>
      </c>
      <c r="E371" s="832" t="s">
        <v>5715</v>
      </c>
      <c r="F371" s="849">
        <v>4</v>
      </c>
      <c r="G371" s="849">
        <v>4844</v>
      </c>
      <c r="H371" s="849">
        <v>0.36363636363636365</v>
      </c>
      <c r="I371" s="849">
        <v>1211</v>
      </c>
      <c r="J371" s="849">
        <v>11</v>
      </c>
      <c r="K371" s="849">
        <v>13321</v>
      </c>
      <c r="L371" s="849">
        <v>1</v>
      </c>
      <c r="M371" s="849">
        <v>1211</v>
      </c>
      <c r="N371" s="849">
        <v>11</v>
      </c>
      <c r="O371" s="849">
        <v>13332</v>
      </c>
      <c r="P371" s="837">
        <v>1.0008257638315441</v>
      </c>
      <c r="Q371" s="850">
        <v>1212</v>
      </c>
    </row>
    <row r="372" spans="1:17" ht="14.4" customHeight="1" x14ac:dyDescent="0.3">
      <c r="A372" s="831" t="s">
        <v>5679</v>
      </c>
      <c r="B372" s="832" t="s">
        <v>5680</v>
      </c>
      <c r="C372" s="832" t="s">
        <v>3753</v>
      </c>
      <c r="D372" s="832" t="s">
        <v>5716</v>
      </c>
      <c r="E372" s="832" t="s">
        <v>5717</v>
      </c>
      <c r="F372" s="849">
        <v>1</v>
      </c>
      <c r="G372" s="849">
        <v>114</v>
      </c>
      <c r="H372" s="849">
        <v>0.25</v>
      </c>
      <c r="I372" s="849">
        <v>114</v>
      </c>
      <c r="J372" s="849">
        <v>4</v>
      </c>
      <c r="K372" s="849">
        <v>456</v>
      </c>
      <c r="L372" s="849">
        <v>1</v>
      </c>
      <c r="M372" s="849">
        <v>114</v>
      </c>
      <c r="N372" s="849">
        <v>6</v>
      </c>
      <c r="O372" s="849">
        <v>690</v>
      </c>
      <c r="P372" s="837">
        <v>1.513157894736842</v>
      </c>
      <c r="Q372" s="850">
        <v>115</v>
      </c>
    </row>
    <row r="373" spans="1:17" ht="14.4" customHeight="1" x14ac:dyDescent="0.3">
      <c r="A373" s="831" t="s">
        <v>5679</v>
      </c>
      <c r="B373" s="832" t="s">
        <v>5680</v>
      </c>
      <c r="C373" s="832" t="s">
        <v>3753</v>
      </c>
      <c r="D373" s="832" t="s">
        <v>5716</v>
      </c>
      <c r="E373" s="832" t="s">
        <v>5718</v>
      </c>
      <c r="F373" s="849">
        <v>3</v>
      </c>
      <c r="G373" s="849">
        <v>342</v>
      </c>
      <c r="H373" s="849">
        <v>0.75</v>
      </c>
      <c r="I373" s="849">
        <v>114</v>
      </c>
      <c r="J373" s="849">
        <v>4</v>
      </c>
      <c r="K373" s="849">
        <v>456</v>
      </c>
      <c r="L373" s="849">
        <v>1</v>
      </c>
      <c r="M373" s="849">
        <v>114</v>
      </c>
      <c r="N373" s="849">
        <v>2</v>
      </c>
      <c r="O373" s="849">
        <v>230</v>
      </c>
      <c r="P373" s="837">
        <v>0.50438596491228072</v>
      </c>
      <c r="Q373" s="850">
        <v>115</v>
      </c>
    </row>
    <row r="374" spans="1:17" ht="14.4" customHeight="1" x14ac:dyDescent="0.3">
      <c r="A374" s="831" t="s">
        <v>5719</v>
      </c>
      <c r="B374" s="832" t="s">
        <v>5720</v>
      </c>
      <c r="C374" s="832" t="s">
        <v>3753</v>
      </c>
      <c r="D374" s="832" t="s">
        <v>5721</v>
      </c>
      <c r="E374" s="832" t="s">
        <v>5722</v>
      </c>
      <c r="F374" s="849">
        <v>994</v>
      </c>
      <c r="G374" s="849">
        <v>57652</v>
      </c>
      <c r="H374" s="849">
        <v>1.5060606060606061</v>
      </c>
      <c r="I374" s="849">
        <v>58</v>
      </c>
      <c r="J374" s="849">
        <v>660</v>
      </c>
      <c r="K374" s="849">
        <v>38280</v>
      </c>
      <c r="L374" s="849">
        <v>1</v>
      </c>
      <c r="M374" s="849">
        <v>58</v>
      </c>
      <c r="N374" s="849">
        <v>312</v>
      </c>
      <c r="O374" s="849">
        <v>18096</v>
      </c>
      <c r="P374" s="837">
        <v>0.47272727272727272</v>
      </c>
      <c r="Q374" s="850">
        <v>58</v>
      </c>
    </row>
    <row r="375" spans="1:17" ht="14.4" customHeight="1" x14ac:dyDescent="0.3">
      <c r="A375" s="831" t="s">
        <v>5719</v>
      </c>
      <c r="B375" s="832" t="s">
        <v>5720</v>
      </c>
      <c r="C375" s="832" t="s">
        <v>3753</v>
      </c>
      <c r="D375" s="832" t="s">
        <v>5723</v>
      </c>
      <c r="E375" s="832" t="s">
        <v>5724</v>
      </c>
      <c r="F375" s="849">
        <v>224</v>
      </c>
      <c r="G375" s="849">
        <v>29344</v>
      </c>
      <c r="H375" s="849">
        <v>0.97391304347826091</v>
      </c>
      <c r="I375" s="849">
        <v>131</v>
      </c>
      <c r="J375" s="849">
        <v>230</v>
      </c>
      <c r="K375" s="849">
        <v>30130</v>
      </c>
      <c r="L375" s="849">
        <v>1</v>
      </c>
      <c r="M375" s="849">
        <v>131</v>
      </c>
      <c r="N375" s="849">
        <v>151</v>
      </c>
      <c r="O375" s="849">
        <v>19932</v>
      </c>
      <c r="P375" s="837">
        <v>0.66153335545967473</v>
      </c>
      <c r="Q375" s="850">
        <v>132</v>
      </c>
    </row>
    <row r="376" spans="1:17" ht="14.4" customHeight="1" x14ac:dyDescent="0.3">
      <c r="A376" s="831" t="s">
        <v>5719</v>
      </c>
      <c r="B376" s="832" t="s">
        <v>5720</v>
      </c>
      <c r="C376" s="832" t="s">
        <v>3753</v>
      </c>
      <c r="D376" s="832" t="s">
        <v>5723</v>
      </c>
      <c r="E376" s="832" t="s">
        <v>5725</v>
      </c>
      <c r="F376" s="849">
        <v>376</v>
      </c>
      <c r="G376" s="849">
        <v>49256</v>
      </c>
      <c r="H376" s="849">
        <v>1.7327188940092166</v>
      </c>
      <c r="I376" s="849">
        <v>131</v>
      </c>
      <c r="J376" s="849">
        <v>217</v>
      </c>
      <c r="K376" s="849">
        <v>28427</v>
      </c>
      <c r="L376" s="849">
        <v>1</v>
      </c>
      <c r="M376" s="849">
        <v>131</v>
      </c>
      <c r="N376" s="849">
        <v>239</v>
      </c>
      <c r="O376" s="849">
        <v>31548</v>
      </c>
      <c r="P376" s="837">
        <v>1.109789988391318</v>
      </c>
      <c r="Q376" s="850">
        <v>132</v>
      </c>
    </row>
    <row r="377" spans="1:17" ht="14.4" customHeight="1" x14ac:dyDescent="0.3">
      <c r="A377" s="831" t="s">
        <v>5719</v>
      </c>
      <c r="B377" s="832" t="s">
        <v>5720</v>
      </c>
      <c r="C377" s="832" t="s">
        <v>3753</v>
      </c>
      <c r="D377" s="832" t="s">
        <v>5726</v>
      </c>
      <c r="E377" s="832" t="s">
        <v>5727</v>
      </c>
      <c r="F377" s="849">
        <v>17</v>
      </c>
      <c r="G377" s="849">
        <v>3213</v>
      </c>
      <c r="H377" s="849">
        <v>2.4285714285714284</v>
      </c>
      <c r="I377" s="849">
        <v>189</v>
      </c>
      <c r="J377" s="849">
        <v>7</v>
      </c>
      <c r="K377" s="849">
        <v>1323</v>
      </c>
      <c r="L377" s="849">
        <v>1</v>
      </c>
      <c r="M377" s="849">
        <v>189</v>
      </c>
      <c r="N377" s="849">
        <v>27</v>
      </c>
      <c r="O377" s="849">
        <v>5130</v>
      </c>
      <c r="P377" s="837">
        <v>3.8775510204081631</v>
      </c>
      <c r="Q377" s="850">
        <v>190</v>
      </c>
    </row>
    <row r="378" spans="1:17" ht="14.4" customHeight="1" x14ac:dyDescent="0.3">
      <c r="A378" s="831" t="s">
        <v>5719</v>
      </c>
      <c r="B378" s="832" t="s">
        <v>5720</v>
      </c>
      <c r="C378" s="832" t="s">
        <v>3753</v>
      </c>
      <c r="D378" s="832" t="s">
        <v>5728</v>
      </c>
      <c r="E378" s="832" t="s">
        <v>5729</v>
      </c>
      <c r="F378" s="849">
        <v>56</v>
      </c>
      <c r="G378" s="849">
        <v>22792</v>
      </c>
      <c r="H378" s="849">
        <v>0.8728553921568627</v>
      </c>
      <c r="I378" s="849">
        <v>407</v>
      </c>
      <c r="J378" s="849">
        <v>64</v>
      </c>
      <c r="K378" s="849">
        <v>26112</v>
      </c>
      <c r="L378" s="849">
        <v>1</v>
      </c>
      <c r="M378" s="849">
        <v>408</v>
      </c>
      <c r="N378" s="849">
        <v>15</v>
      </c>
      <c r="O378" s="849">
        <v>6120</v>
      </c>
      <c r="P378" s="837">
        <v>0.234375</v>
      </c>
      <c r="Q378" s="850">
        <v>408</v>
      </c>
    </row>
    <row r="379" spans="1:17" ht="14.4" customHeight="1" x14ac:dyDescent="0.3">
      <c r="A379" s="831" t="s">
        <v>5719</v>
      </c>
      <c r="B379" s="832" t="s">
        <v>5720</v>
      </c>
      <c r="C379" s="832" t="s">
        <v>3753</v>
      </c>
      <c r="D379" s="832" t="s">
        <v>5728</v>
      </c>
      <c r="E379" s="832" t="s">
        <v>5730</v>
      </c>
      <c r="F379" s="849">
        <v>182</v>
      </c>
      <c r="G379" s="849">
        <v>74074</v>
      </c>
      <c r="H379" s="849">
        <v>1.5925782593739251</v>
      </c>
      <c r="I379" s="849">
        <v>407</v>
      </c>
      <c r="J379" s="849">
        <v>114</v>
      </c>
      <c r="K379" s="849">
        <v>46512</v>
      </c>
      <c r="L379" s="849">
        <v>1</v>
      </c>
      <c r="M379" s="849">
        <v>408</v>
      </c>
      <c r="N379" s="849">
        <v>22</v>
      </c>
      <c r="O379" s="849">
        <v>8976</v>
      </c>
      <c r="P379" s="837">
        <v>0.19298245614035087</v>
      </c>
      <c r="Q379" s="850">
        <v>408</v>
      </c>
    </row>
    <row r="380" spans="1:17" ht="14.4" customHeight="1" x14ac:dyDescent="0.3">
      <c r="A380" s="831" t="s">
        <v>5719</v>
      </c>
      <c r="B380" s="832" t="s">
        <v>5720</v>
      </c>
      <c r="C380" s="832" t="s">
        <v>3753</v>
      </c>
      <c r="D380" s="832" t="s">
        <v>5731</v>
      </c>
      <c r="E380" s="832" t="s">
        <v>5732</v>
      </c>
      <c r="F380" s="849">
        <v>44</v>
      </c>
      <c r="G380" s="849">
        <v>7876</v>
      </c>
      <c r="H380" s="849">
        <v>0.75440613026819925</v>
      </c>
      <c r="I380" s="849">
        <v>179</v>
      </c>
      <c r="J380" s="849">
        <v>58</v>
      </c>
      <c r="K380" s="849">
        <v>10440</v>
      </c>
      <c r="L380" s="849">
        <v>1</v>
      </c>
      <c r="M380" s="849">
        <v>180</v>
      </c>
      <c r="N380" s="849">
        <v>67</v>
      </c>
      <c r="O380" s="849">
        <v>12060</v>
      </c>
      <c r="P380" s="837">
        <v>1.1551724137931034</v>
      </c>
      <c r="Q380" s="850">
        <v>180</v>
      </c>
    </row>
    <row r="381" spans="1:17" ht="14.4" customHeight="1" x14ac:dyDescent="0.3">
      <c r="A381" s="831" t="s">
        <v>5719</v>
      </c>
      <c r="B381" s="832" t="s">
        <v>5720</v>
      </c>
      <c r="C381" s="832" t="s">
        <v>3753</v>
      </c>
      <c r="D381" s="832" t="s">
        <v>5731</v>
      </c>
      <c r="E381" s="832" t="s">
        <v>5733</v>
      </c>
      <c r="F381" s="849">
        <v>90</v>
      </c>
      <c r="G381" s="849">
        <v>16110</v>
      </c>
      <c r="H381" s="849">
        <v>1.1933333333333334</v>
      </c>
      <c r="I381" s="849">
        <v>179</v>
      </c>
      <c r="J381" s="849">
        <v>75</v>
      </c>
      <c r="K381" s="849">
        <v>13500</v>
      </c>
      <c r="L381" s="849">
        <v>1</v>
      </c>
      <c r="M381" s="849">
        <v>180</v>
      </c>
      <c r="N381" s="849">
        <v>142</v>
      </c>
      <c r="O381" s="849">
        <v>25560</v>
      </c>
      <c r="P381" s="837">
        <v>1.8933333333333333</v>
      </c>
      <c r="Q381" s="850">
        <v>180</v>
      </c>
    </row>
    <row r="382" spans="1:17" ht="14.4" customHeight="1" x14ac:dyDescent="0.3">
      <c r="A382" s="831" t="s">
        <v>5719</v>
      </c>
      <c r="B382" s="832" t="s">
        <v>5720</v>
      </c>
      <c r="C382" s="832" t="s">
        <v>3753</v>
      </c>
      <c r="D382" s="832" t="s">
        <v>5734</v>
      </c>
      <c r="E382" s="832" t="s">
        <v>5735</v>
      </c>
      <c r="F382" s="849">
        <v>9</v>
      </c>
      <c r="G382" s="849">
        <v>3015</v>
      </c>
      <c r="H382" s="849">
        <v>2.9910714285714284</v>
      </c>
      <c r="I382" s="849">
        <v>335</v>
      </c>
      <c r="J382" s="849">
        <v>3</v>
      </c>
      <c r="K382" s="849">
        <v>1008</v>
      </c>
      <c r="L382" s="849">
        <v>1</v>
      </c>
      <c r="M382" s="849">
        <v>336</v>
      </c>
      <c r="N382" s="849">
        <v>8</v>
      </c>
      <c r="O382" s="849">
        <v>2696</v>
      </c>
      <c r="P382" s="837">
        <v>2.6746031746031744</v>
      </c>
      <c r="Q382" s="850">
        <v>337</v>
      </c>
    </row>
    <row r="383" spans="1:17" ht="14.4" customHeight="1" x14ac:dyDescent="0.3">
      <c r="A383" s="831" t="s">
        <v>5719</v>
      </c>
      <c r="B383" s="832" t="s">
        <v>5720</v>
      </c>
      <c r="C383" s="832" t="s">
        <v>3753</v>
      </c>
      <c r="D383" s="832" t="s">
        <v>5734</v>
      </c>
      <c r="E383" s="832" t="s">
        <v>5736</v>
      </c>
      <c r="F383" s="849">
        <v>13</v>
      </c>
      <c r="G383" s="849">
        <v>4355</v>
      </c>
      <c r="H383" s="849">
        <v>0.39276695526695526</v>
      </c>
      <c r="I383" s="849">
        <v>335</v>
      </c>
      <c r="J383" s="849">
        <v>33</v>
      </c>
      <c r="K383" s="849">
        <v>11088</v>
      </c>
      <c r="L383" s="849">
        <v>1</v>
      </c>
      <c r="M383" s="849">
        <v>336</v>
      </c>
      <c r="N383" s="849">
        <v>38</v>
      </c>
      <c r="O383" s="849">
        <v>12806</v>
      </c>
      <c r="P383" s="837">
        <v>1.1549422799422799</v>
      </c>
      <c r="Q383" s="850">
        <v>337</v>
      </c>
    </row>
    <row r="384" spans="1:17" ht="14.4" customHeight="1" x14ac:dyDescent="0.3">
      <c r="A384" s="831" t="s">
        <v>5719</v>
      </c>
      <c r="B384" s="832" t="s">
        <v>5720</v>
      </c>
      <c r="C384" s="832" t="s">
        <v>3753</v>
      </c>
      <c r="D384" s="832" t="s">
        <v>5737</v>
      </c>
      <c r="E384" s="832" t="s">
        <v>5738</v>
      </c>
      <c r="F384" s="849">
        <v>148</v>
      </c>
      <c r="G384" s="849">
        <v>51652</v>
      </c>
      <c r="H384" s="849">
        <v>0.70813397129186606</v>
      </c>
      <c r="I384" s="849">
        <v>349</v>
      </c>
      <c r="J384" s="849">
        <v>209</v>
      </c>
      <c r="K384" s="849">
        <v>72941</v>
      </c>
      <c r="L384" s="849">
        <v>1</v>
      </c>
      <c r="M384" s="849">
        <v>349</v>
      </c>
      <c r="N384" s="849">
        <v>242</v>
      </c>
      <c r="O384" s="849">
        <v>84700</v>
      </c>
      <c r="P384" s="837">
        <v>1.1612124868044036</v>
      </c>
      <c r="Q384" s="850">
        <v>350</v>
      </c>
    </row>
    <row r="385" spans="1:17" ht="14.4" customHeight="1" x14ac:dyDescent="0.3">
      <c r="A385" s="831" t="s">
        <v>5719</v>
      </c>
      <c r="B385" s="832" t="s">
        <v>5720</v>
      </c>
      <c r="C385" s="832" t="s">
        <v>3753</v>
      </c>
      <c r="D385" s="832" t="s">
        <v>5737</v>
      </c>
      <c r="E385" s="832" t="s">
        <v>5739</v>
      </c>
      <c r="F385" s="849">
        <v>349</v>
      </c>
      <c r="G385" s="849">
        <v>121801</v>
      </c>
      <c r="H385" s="849">
        <v>1.0234604105571847</v>
      </c>
      <c r="I385" s="849">
        <v>349</v>
      </c>
      <c r="J385" s="849">
        <v>341</v>
      </c>
      <c r="K385" s="849">
        <v>119009</v>
      </c>
      <c r="L385" s="849">
        <v>1</v>
      </c>
      <c r="M385" s="849">
        <v>349</v>
      </c>
      <c r="N385" s="849">
        <v>515</v>
      </c>
      <c r="O385" s="849">
        <v>180250</v>
      </c>
      <c r="P385" s="837">
        <v>1.5145913334285643</v>
      </c>
      <c r="Q385" s="850">
        <v>350</v>
      </c>
    </row>
    <row r="386" spans="1:17" ht="14.4" customHeight="1" x14ac:dyDescent="0.3">
      <c r="A386" s="831" t="s">
        <v>5719</v>
      </c>
      <c r="B386" s="832" t="s">
        <v>5720</v>
      </c>
      <c r="C386" s="832" t="s">
        <v>3753</v>
      </c>
      <c r="D386" s="832" t="s">
        <v>5740</v>
      </c>
      <c r="E386" s="832" t="s">
        <v>5741</v>
      </c>
      <c r="F386" s="849">
        <v>20</v>
      </c>
      <c r="G386" s="849">
        <v>2340</v>
      </c>
      <c r="H386" s="849">
        <v>0.66666666666666663</v>
      </c>
      <c r="I386" s="849">
        <v>117</v>
      </c>
      <c r="J386" s="849">
        <v>30</v>
      </c>
      <c r="K386" s="849">
        <v>3510</v>
      </c>
      <c r="L386" s="849">
        <v>1</v>
      </c>
      <c r="M386" s="849">
        <v>117</v>
      </c>
      <c r="N386" s="849">
        <v>13</v>
      </c>
      <c r="O386" s="849">
        <v>1521</v>
      </c>
      <c r="P386" s="837">
        <v>0.43333333333333335</v>
      </c>
      <c r="Q386" s="850">
        <v>117</v>
      </c>
    </row>
    <row r="387" spans="1:17" ht="14.4" customHeight="1" x14ac:dyDescent="0.3">
      <c r="A387" s="831" t="s">
        <v>5719</v>
      </c>
      <c r="B387" s="832" t="s">
        <v>5720</v>
      </c>
      <c r="C387" s="832" t="s">
        <v>3753</v>
      </c>
      <c r="D387" s="832" t="s">
        <v>5740</v>
      </c>
      <c r="E387" s="832" t="s">
        <v>5742</v>
      </c>
      <c r="F387" s="849">
        <v>50</v>
      </c>
      <c r="G387" s="849">
        <v>5850</v>
      </c>
      <c r="H387" s="849">
        <v>1.3157894736842106</v>
      </c>
      <c r="I387" s="849">
        <v>117</v>
      </c>
      <c r="J387" s="849">
        <v>38</v>
      </c>
      <c r="K387" s="849">
        <v>4446</v>
      </c>
      <c r="L387" s="849">
        <v>1</v>
      </c>
      <c r="M387" s="849">
        <v>117</v>
      </c>
      <c r="N387" s="849">
        <v>15</v>
      </c>
      <c r="O387" s="849">
        <v>1755</v>
      </c>
      <c r="P387" s="837">
        <v>0.39473684210526316</v>
      </c>
      <c r="Q387" s="850">
        <v>117</v>
      </c>
    </row>
    <row r="388" spans="1:17" ht="14.4" customHeight="1" x14ac:dyDescent="0.3">
      <c r="A388" s="831" t="s">
        <v>5719</v>
      </c>
      <c r="B388" s="832" t="s">
        <v>5720</v>
      </c>
      <c r="C388" s="832" t="s">
        <v>3753</v>
      </c>
      <c r="D388" s="832" t="s">
        <v>5743</v>
      </c>
      <c r="E388" s="832" t="s">
        <v>5744</v>
      </c>
      <c r="F388" s="849">
        <v>1</v>
      </c>
      <c r="G388" s="849">
        <v>387</v>
      </c>
      <c r="H388" s="849">
        <v>0.98976982097186705</v>
      </c>
      <c r="I388" s="849">
        <v>387</v>
      </c>
      <c r="J388" s="849">
        <v>1</v>
      </c>
      <c r="K388" s="849">
        <v>391</v>
      </c>
      <c r="L388" s="849">
        <v>1</v>
      </c>
      <c r="M388" s="849">
        <v>391</v>
      </c>
      <c r="N388" s="849"/>
      <c r="O388" s="849"/>
      <c r="P388" s="837"/>
      <c r="Q388" s="850"/>
    </row>
    <row r="389" spans="1:17" ht="14.4" customHeight="1" x14ac:dyDescent="0.3">
      <c r="A389" s="831" t="s">
        <v>5719</v>
      </c>
      <c r="B389" s="832" t="s">
        <v>5720</v>
      </c>
      <c r="C389" s="832" t="s">
        <v>3753</v>
      </c>
      <c r="D389" s="832" t="s">
        <v>5743</v>
      </c>
      <c r="E389" s="832" t="s">
        <v>5745</v>
      </c>
      <c r="F389" s="849">
        <v>5</v>
      </c>
      <c r="G389" s="849">
        <v>1935</v>
      </c>
      <c r="H389" s="849">
        <v>2.4744245524296673</v>
      </c>
      <c r="I389" s="849">
        <v>387</v>
      </c>
      <c r="J389" s="849">
        <v>2</v>
      </c>
      <c r="K389" s="849">
        <v>782</v>
      </c>
      <c r="L389" s="849">
        <v>1</v>
      </c>
      <c r="M389" s="849">
        <v>391</v>
      </c>
      <c r="N389" s="849">
        <v>2</v>
      </c>
      <c r="O389" s="849">
        <v>784</v>
      </c>
      <c r="P389" s="837">
        <v>1.0025575447570332</v>
      </c>
      <c r="Q389" s="850">
        <v>392</v>
      </c>
    </row>
    <row r="390" spans="1:17" ht="14.4" customHeight="1" x14ac:dyDescent="0.3">
      <c r="A390" s="831" t="s">
        <v>5719</v>
      </c>
      <c r="B390" s="832" t="s">
        <v>5720</v>
      </c>
      <c r="C390" s="832" t="s">
        <v>3753</v>
      </c>
      <c r="D390" s="832" t="s">
        <v>5746</v>
      </c>
      <c r="E390" s="832" t="s">
        <v>5747</v>
      </c>
      <c r="F390" s="849">
        <v>30</v>
      </c>
      <c r="G390" s="849">
        <v>1140</v>
      </c>
      <c r="H390" s="849">
        <v>0.8571428571428571</v>
      </c>
      <c r="I390" s="849">
        <v>38</v>
      </c>
      <c r="J390" s="849">
        <v>35</v>
      </c>
      <c r="K390" s="849">
        <v>1330</v>
      </c>
      <c r="L390" s="849">
        <v>1</v>
      </c>
      <c r="M390" s="849">
        <v>38</v>
      </c>
      <c r="N390" s="849">
        <v>6</v>
      </c>
      <c r="O390" s="849">
        <v>228</v>
      </c>
      <c r="P390" s="837">
        <v>0.17142857142857143</v>
      </c>
      <c r="Q390" s="850">
        <v>38</v>
      </c>
    </row>
    <row r="391" spans="1:17" ht="14.4" customHeight="1" x14ac:dyDescent="0.3">
      <c r="A391" s="831" t="s">
        <v>5719</v>
      </c>
      <c r="B391" s="832" t="s">
        <v>5720</v>
      </c>
      <c r="C391" s="832" t="s">
        <v>3753</v>
      </c>
      <c r="D391" s="832" t="s">
        <v>5746</v>
      </c>
      <c r="E391" s="832" t="s">
        <v>5748</v>
      </c>
      <c r="F391" s="849">
        <v>31</v>
      </c>
      <c r="G391" s="849">
        <v>1178</v>
      </c>
      <c r="H391" s="849">
        <v>1.1923076923076923</v>
      </c>
      <c r="I391" s="849">
        <v>38</v>
      </c>
      <c r="J391" s="849">
        <v>26</v>
      </c>
      <c r="K391" s="849">
        <v>988</v>
      </c>
      <c r="L391" s="849">
        <v>1</v>
      </c>
      <c r="M391" s="849">
        <v>38</v>
      </c>
      <c r="N391" s="849">
        <v>19</v>
      </c>
      <c r="O391" s="849">
        <v>722</v>
      </c>
      <c r="P391" s="837">
        <v>0.73076923076923073</v>
      </c>
      <c r="Q391" s="850">
        <v>38</v>
      </c>
    </row>
    <row r="392" spans="1:17" ht="14.4" customHeight="1" x14ac:dyDescent="0.3">
      <c r="A392" s="831" t="s">
        <v>5719</v>
      </c>
      <c r="B392" s="832" t="s">
        <v>5720</v>
      </c>
      <c r="C392" s="832" t="s">
        <v>3753</v>
      </c>
      <c r="D392" s="832" t="s">
        <v>5749</v>
      </c>
      <c r="E392" s="832" t="s">
        <v>5750</v>
      </c>
      <c r="F392" s="849">
        <v>1</v>
      </c>
      <c r="G392" s="849">
        <v>704</v>
      </c>
      <c r="H392" s="849">
        <v>0.99858156028368794</v>
      </c>
      <c r="I392" s="849">
        <v>704</v>
      </c>
      <c r="J392" s="849">
        <v>1</v>
      </c>
      <c r="K392" s="849">
        <v>705</v>
      </c>
      <c r="L392" s="849">
        <v>1</v>
      </c>
      <c r="M392" s="849">
        <v>705</v>
      </c>
      <c r="N392" s="849"/>
      <c r="O392" s="849"/>
      <c r="P392" s="837"/>
      <c r="Q392" s="850"/>
    </row>
    <row r="393" spans="1:17" ht="14.4" customHeight="1" x14ac:dyDescent="0.3">
      <c r="A393" s="831" t="s">
        <v>5719</v>
      </c>
      <c r="B393" s="832" t="s">
        <v>5720</v>
      </c>
      <c r="C393" s="832" t="s">
        <v>3753</v>
      </c>
      <c r="D393" s="832" t="s">
        <v>5749</v>
      </c>
      <c r="E393" s="832" t="s">
        <v>5751</v>
      </c>
      <c r="F393" s="849">
        <v>5</v>
      </c>
      <c r="G393" s="849">
        <v>3520</v>
      </c>
      <c r="H393" s="849">
        <v>2.4964539007092199</v>
      </c>
      <c r="I393" s="849">
        <v>704</v>
      </c>
      <c r="J393" s="849">
        <v>2</v>
      </c>
      <c r="K393" s="849">
        <v>1410</v>
      </c>
      <c r="L393" s="849">
        <v>1</v>
      </c>
      <c r="M393" s="849">
        <v>705</v>
      </c>
      <c r="N393" s="849">
        <v>2</v>
      </c>
      <c r="O393" s="849">
        <v>1414</v>
      </c>
      <c r="P393" s="837">
        <v>1.0028368794326241</v>
      </c>
      <c r="Q393" s="850">
        <v>707</v>
      </c>
    </row>
    <row r="394" spans="1:17" ht="14.4" customHeight="1" x14ac:dyDescent="0.3">
      <c r="A394" s="831" t="s">
        <v>5719</v>
      </c>
      <c r="B394" s="832" t="s">
        <v>5720</v>
      </c>
      <c r="C394" s="832" t="s">
        <v>3753</v>
      </c>
      <c r="D394" s="832" t="s">
        <v>5752</v>
      </c>
      <c r="E394" s="832" t="s">
        <v>5753</v>
      </c>
      <c r="F394" s="849">
        <v>148</v>
      </c>
      <c r="G394" s="849">
        <v>44992</v>
      </c>
      <c r="H394" s="849">
        <v>0.82410477149922157</v>
      </c>
      <c r="I394" s="849">
        <v>304</v>
      </c>
      <c r="J394" s="849">
        <v>179</v>
      </c>
      <c r="K394" s="849">
        <v>54595</v>
      </c>
      <c r="L394" s="849">
        <v>1</v>
      </c>
      <c r="M394" s="849">
        <v>305</v>
      </c>
      <c r="N394" s="849">
        <v>145</v>
      </c>
      <c r="O394" s="849">
        <v>44225</v>
      </c>
      <c r="P394" s="837">
        <v>0.81005586592178769</v>
      </c>
      <c r="Q394" s="850">
        <v>305</v>
      </c>
    </row>
    <row r="395" spans="1:17" ht="14.4" customHeight="1" x14ac:dyDescent="0.3">
      <c r="A395" s="831" t="s">
        <v>5719</v>
      </c>
      <c r="B395" s="832" t="s">
        <v>5720</v>
      </c>
      <c r="C395" s="832" t="s">
        <v>3753</v>
      </c>
      <c r="D395" s="832" t="s">
        <v>5752</v>
      </c>
      <c r="E395" s="832" t="s">
        <v>5754</v>
      </c>
      <c r="F395" s="849">
        <v>234</v>
      </c>
      <c r="G395" s="849">
        <v>71136</v>
      </c>
      <c r="H395" s="849">
        <v>0.90752057153792176</v>
      </c>
      <c r="I395" s="849">
        <v>304</v>
      </c>
      <c r="J395" s="849">
        <v>257</v>
      </c>
      <c r="K395" s="849">
        <v>78385</v>
      </c>
      <c r="L395" s="849">
        <v>1</v>
      </c>
      <c r="M395" s="849">
        <v>305</v>
      </c>
      <c r="N395" s="849">
        <v>239</v>
      </c>
      <c r="O395" s="849">
        <v>72895</v>
      </c>
      <c r="P395" s="837">
        <v>0.92996108949416345</v>
      </c>
      <c r="Q395" s="850">
        <v>305</v>
      </c>
    </row>
    <row r="396" spans="1:17" ht="14.4" customHeight="1" x14ac:dyDescent="0.3">
      <c r="A396" s="831" t="s">
        <v>5719</v>
      </c>
      <c r="B396" s="832" t="s">
        <v>5720</v>
      </c>
      <c r="C396" s="832" t="s">
        <v>3753</v>
      </c>
      <c r="D396" s="832" t="s">
        <v>5755</v>
      </c>
      <c r="E396" s="832" t="s">
        <v>5756</v>
      </c>
      <c r="F396" s="849">
        <v>109</v>
      </c>
      <c r="G396" s="849">
        <v>53846</v>
      </c>
      <c r="H396" s="849">
        <v>0.90833333333333333</v>
      </c>
      <c r="I396" s="849">
        <v>494</v>
      </c>
      <c r="J396" s="849">
        <v>120</v>
      </c>
      <c r="K396" s="849">
        <v>59280</v>
      </c>
      <c r="L396" s="849">
        <v>1</v>
      </c>
      <c r="M396" s="849">
        <v>494</v>
      </c>
      <c r="N396" s="849">
        <v>144</v>
      </c>
      <c r="O396" s="849">
        <v>71280</v>
      </c>
      <c r="P396" s="837">
        <v>1.2024291497975708</v>
      </c>
      <c r="Q396" s="850">
        <v>495</v>
      </c>
    </row>
    <row r="397" spans="1:17" ht="14.4" customHeight="1" x14ac:dyDescent="0.3">
      <c r="A397" s="831" t="s">
        <v>5719</v>
      </c>
      <c r="B397" s="832" t="s">
        <v>5720</v>
      </c>
      <c r="C397" s="832" t="s">
        <v>3753</v>
      </c>
      <c r="D397" s="832" t="s">
        <v>5755</v>
      </c>
      <c r="E397" s="832" t="s">
        <v>5757</v>
      </c>
      <c r="F397" s="849">
        <v>260</v>
      </c>
      <c r="G397" s="849">
        <v>128440</v>
      </c>
      <c r="H397" s="849">
        <v>1.2037037037037037</v>
      </c>
      <c r="I397" s="849">
        <v>494</v>
      </c>
      <c r="J397" s="849">
        <v>216</v>
      </c>
      <c r="K397" s="849">
        <v>106704</v>
      </c>
      <c r="L397" s="849">
        <v>1</v>
      </c>
      <c r="M397" s="849">
        <v>494</v>
      </c>
      <c r="N397" s="849">
        <v>217</v>
      </c>
      <c r="O397" s="849">
        <v>107415</v>
      </c>
      <c r="P397" s="837">
        <v>1.0066632928475034</v>
      </c>
      <c r="Q397" s="850">
        <v>495</v>
      </c>
    </row>
    <row r="398" spans="1:17" ht="14.4" customHeight="1" x14ac:dyDescent="0.3">
      <c r="A398" s="831" t="s">
        <v>5719</v>
      </c>
      <c r="B398" s="832" t="s">
        <v>5720</v>
      </c>
      <c r="C398" s="832" t="s">
        <v>3753</v>
      </c>
      <c r="D398" s="832" t="s">
        <v>5758</v>
      </c>
      <c r="E398" s="832" t="s">
        <v>5759</v>
      </c>
      <c r="F398" s="849">
        <v>596</v>
      </c>
      <c r="G398" s="849">
        <v>220520</v>
      </c>
      <c r="H398" s="849">
        <v>0.93416927899686519</v>
      </c>
      <c r="I398" s="849">
        <v>370</v>
      </c>
      <c r="J398" s="849">
        <v>638</v>
      </c>
      <c r="K398" s="849">
        <v>236060</v>
      </c>
      <c r="L398" s="849">
        <v>1</v>
      </c>
      <c r="M398" s="849">
        <v>370</v>
      </c>
      <c r="N398" s="849">
        <v>662</v>
      </c>
      <c r="O398" s="849">
        <v>245602</v>
      </c>
      <c r="P398" s="837">
        <v>1.0404219266288233</v>
      </c>
      <c r="Q398" s="850">
        <v>371</v>
      </c>
    </row>
    <row r="399" spans="1:17" ht="14.4" customHeight="1" x14ac:dyDescent="0.3">
      <c r="A399" s="831" t="s">
        <v>5719</v>
      </c>
      <c r="B399" s="832" t="s">
        <v>5720</v>
      </c>
      <c r="C399" s="832" t="s">
        <v>3753</v>
      </c>
      <c r="D399" s="832" t="s">
        <v>5760</v>
      </c>
      <c r="E399" s="832" t="s">
        <v>5761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12</v>
      </c>
      <c r="P399" s="837"/>
      <c r="Q399" s="850">
        <v>12</v>
      </c>
    </row>
    <row r="400" spans="1:17" ht="14.4" customHeight="1" x14ac:dyDescent="0.3">
      <c r="A400" s="831" t="s">
        <v>5719</v>
      </c>
      <c r="B400" s="832" t="s">
        <v>5720</v>
      </c>
      <c r="C400" s="832" t="s">
        <v>3753</v>
      </c>
      <c r="D400" s="832" t="s">
        <v>5762</v>
      </c>
      <c r="E400" s="832" t="s">
        <v>5763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12796</v>
      </c>
      <c r="P400" s="837"/>
      <c r="Q400" s="850">
        <v>12796</v>
      </c>
    </row>
    <row r="401" spans="1:17" ht="14.4" customHeight="1" x14ac:dyDescent="0.3">
      <c r="A401" s="831" t="s">
        <v>5719</v>
      </c>
      <c r="B401" s="832" t="s">
        <v>5720</v>
      </c>
      <c r="C401" s="832" t="s">
        <v>3753</v>
      </c>
      <c r="D401" s="832" t="s">
        <v>5764</v>
      </c>
      <c r="E401" s="832" t="s">
        <v>5765</v>
      </c>
      <c r="F401" s="849">
        <v>1</v>
      </c>
      <c r="G401" s="849">
        <v>111</v>
      </c>
      <c r="H401" s="849"/>
      <c r="I401" s="849">
        <v>111</v>
      </c>
      <c r="J401" s="849"/>
      <c r="K401" s="849"/>
      <c r="L401" s="849"/>
      <c r="M401" s="849"/>
      <c r="N401" s="849">
        <v>1</v>
      </c>
      <c r="O401" s="849">
        <v>112</v>
      </c>
      <c r="P401" s="837"/>
      <c r="Q401" s="850">
        <v>112</v>
      </c>
    </row>
    <row r="402" spans="1:17" ht="14.4" customHeight="1" x14ac:dyDescent="0.3">
      <c r="A402" s="831" t="s">
        <v>5719</v>
      </c>
      <c r="B402" s="832" t="s">
        <v>5720</v>
      </c>
      <c r="C402" s="832" t="s">
        <v>3753</v>
      </c>
      <c r="D402" s="832" t="s">
        <v>5764</v>
      </c>
      <c r="E402" s="832" t="s">
        <v>5766</v>
      </c>
      <c r="F402" s="849">
        <v>4</v>
      </c>
      <c r="G402" s="849">
        <v>444</v>
      </c>
      <c r="H402" s="849">
        <v>4</v>
      </c>
      <c r="I402" s="849">
        <v>111</v>
      </c>
      <c r="J402" s="849">
        <v>1</v>
      </c>
      <c r="K402" s="849">
        <v>111</v>
      </c>
      <c r="L402" s="849">
        <v>1</v>
      </c>
      <c r="M402" s="849">
        <v>111</v>
      </c>
      <c r="N402" s="849">
        <v>9</v>
      </c>
      <c r="O402" s="849">
        <v>1008</v>
      </c>
      <c r="P402" s="837">
        <v>9.0810810810810807</v>
      </c>
      <c r="Q402" s="850">
        <v>112</v>
      </c>
    </row>
    <row r="403" spans="1:17" ht="14.4" customHeight="1" x14ac:dyDescent="0.3">
      <c r="A403" s="831" t="s">
        <v>5719</v>
      </c>
      <c r="B403" s="832" t="s">
        <v>5720</v>
      </c>
      <c r="C403" s="832" t="s">
        <v>3753</v>
      </c>
      <c r="D403" s="832" t="s">
        <v>5767</v>
      </c>
      <c r="E403" s="832" t="s">
        <v>5768</v>
      </c>
      <c r="F403" s="849">
        <v>9</v>
      </c>
      <c r="G403" s="849">
        <v>1125</v>
      </c>
      <c r="H403" s="849">
        <v>1.8</v>
      </c>
      <c r="I403" s="849">
        <v>125</v>
      </c>
      <c r="J403" s="849">
        <v>5</v>
      </c>
      <c r="K403" s="849">
        <v>625</v>
      </c>
      <c r="L403" s="849">
        <v>1</v>
      </c>
      <c r="M403" s="849">
        <v>125</v>
      </c>
      <c r="N403" s="849">
        <v>6</v>
      </c>
      <c r="O403" s="849">
        <v>756</v>
      </c>
      <c r="P403" s="837">
        <v>1.2096</v>
      </c>
      <c r="Q403" s="850">
        <v>126</v>
      </c>
    </row>
    <row r="404" spans="1:17" ht="14.4" customHeight="1" x14ac:dyDescent="0.3">
      <c r="A404" s="831" t="s">
        <v>5719</v>
      </c>
      <c r="B404" s="832" t="s">
        <v>5720</v>
      </c>
      <c r="C404" s="832" t="s">
        <v>3753</v>
      </c>
      <c r="D404" s="832" t="s">
        <v>5767</v>
      </c>
      <c r="E404" s="832" t="s">
        <v>5769</v>
      </c>
      <c r="F404" s="849">
        <v>17</v>
      </c>
      <c r="G404" s="849">
        <v>2125</v>
      </c>
      <c r="H404" s="849">
        <v>2.125</v>
      </c>
      <c r="I404" s="849">
        <v>125</v>
      </c>
      <c r="J404" s="849">
        <v>8</v>
      </c>
      <c r="K404" s="849">
        <v>1000</v>
      </c>
      <c r="L404" s="849">
        <v>1</v>
      </c>
      <c r="M404" s="849">
        <v>125</v>
      </c>
      <c r="N404" s="849">
        <v>5</v>
      </c>
      <c r="O404" s="849">
        <v>630</v>
      </c>
      <c r="P404" s="837">
        <v>0.63</v>
      </c>
      <c r="Q404" s="850">
        <v>126</v>
      </c>
    </row>
    <row r="405" spans="1:17" ht="14.4" customHeight="1" x14ac:dyDescent="0.3">
      <c r="A405" s="831" t="s">
        <v>5719</v>
      </c>
      <c r="B405" s="832" t="s">
        <v>5720</v>
      </c>
      <c r="C405" s="832" t="s">
        <v>3753</v>
      </c>
      <c r="D405" s="832" t="s">
        <v>5770</v>
      </c>
      <c r="E405" s="832" t="s">
        <v>5771</v>
      </c>
      <c r="F405" s="849">
        <v>49</v>
      </c>
      <c r="G405" s="849">
        <v>24255</v>
      </c>
      <c r="H405" s="849">
        <v>1</v>
      </c>
      <c r="I405" s="849">
        <v>495</v>
      </c>
      <c r="J405" s="849">
        <v>49</v>
      </c>
      <c r="K405" s="849">
        <v>24255</v>
      </c>
      <c r="L405" s="849">
        <v>1</v>
      </c>
      <c r="M405" s="849">
        <v>495</v>
      </c>
      <c r="N405" s="849">
        <v>17</v>
      </c>
      <c r="O405" s="849">
        <v>8432</v>
      </c>
      <c r="P405" s="837">
        <v>0.34763966192537621</v>
      </c>
      <c r="Q405" s="850">
        <v>496</v>
      </c>
    </row>
    <row r="406" spans="1:17" ht="14.4" customHeight="1" x14ac:dyDescent="0.3">
      <c r="A406" s="831" t="s">
        <v>5719</v>
      </c>
      <c r="B406" s="832" t="s">
        <v>5720</v>
      </c>
      <c r="C406" s="832" t="s">
        <v>3753</v>
      </c>
      <c r="D406" s="832" t="s">
        <v>5770</v>
      </c>
      <c r="E406" s="832" t="s">
        <v>5772</v>
      </c>
      <c r="F406" s="849">
        <v>147</v>
      </c>
      <c r="G406" s="849">
        <v>72765</v>
      </c>
      <c r="H406" s="849">
        <v>2.2615384615384615</v>
      </c>
      <c r="I406" s="849">
        <v>495</v>
      </c>
      <c r="J406" s="849">
        <v>65</v>
      </c>
      <c r="K406" s="849">
        <v>32175</v>
      </c>
      <c r="L406" s="849">
        <v>1</v>
      </c>
      <c r="M406" s="849">
        <v>495</v>
      </c>
      <c r="N406" s="849">
        <v>18</v>
      </c>
      <c r="O406" s="849">
        <v>8928</v>
      </c>
      <c r="P406" s="837">
        <v>0.27748251748251751</v>
      </c>
      <c r="Q406" s="850">
        <v>496</v>
      </c>
    </row>
    <row r="407" spans="1:17" ht="14.4" customHeight="1" x14ac:dyDescent="0.3">
      <c r="A407" s="831" t="s">
        <v>5719</v>
      </c>
      <c r="B407" s="832" t="s">
        <v>5720</v>
      </c>
      <c r="C407" s="832" t="s">
        <v>3753</v>
      </c>
      <c r="D407" s="832" t="s">
        <v>5144</v>
      </c>
      <c r="E407" s="832" t="s">
        <v>5145</v>
      </c>
      <c r="F407" s="849"/>
      <c r="G407" s="849"/>
      <c r="H407" s="849"/>
      <c r="I407" s="849"/>
      <c r="J407" s="849">
        <v>3</v>
      </c>
      <c r="K407" s="849">
        <v>3855</v>
      </c>
      <c r="L407" s="849">
        <v>1</v>
      </c>
      <c r="M407" s="849">
        <v>1285</v>
      </c>
      <c r="N407" s="849"/>
      <c r="O407" s="849"/>
      <c r="P407" s="837"/>
      <c r="Q407" s="850"/>
    </row>
    <row r="408" spans="1:17" ht="14.4" customHeight="1" x14ac:dyDescent="0.3">
      <c r="A408" s="831" t="s">
        <v>5719</v>
      </c>
      <c r="B408" s="832" t="s">
        <v>5720</v>
      </c>
      <c r="C408" s="832" t="s">
        <v>3753</v>
      </c>
      <c r="D408" s="832" t="s">
        <v>5773</v>
      </c>
      <c r="E408" s="832" t="s">
        <v>5774</v>
      </c>
      <c r="F408" s="849">
        <v>1</v>
      </c>
      <c r="G408" s="849">
        <v>456</v>
      </c>
      <c r="H408" s="849">
        <v>1</v>
      </c>
      <c r="I408" s="849">
        <v>456</v>
      </c>
      <c r="J408" s="849">
        <v>1</v>
      </c>
      <c r="K408" s="849">
        <v>456</v>
      </c>
      <c r="L408" s="849">
        <v>1</v>
      </c>
      <c r="M408" s="849">
        <v>456</v>
      </c>
      <c r="N408" s="849">
        <v>2</v>
      </c>
      <c r="O408" s="849">
        <v>916</v>
      </c>
      <c r="P408" s="837">
        <v>2.0087719298245612</v>
      </c>
      <c r="Q408" s="850">
        <v>458</v>
      </c>
    </row>
    <row r="409" spans="1:17" ht="14.4" customHeight="1" x14ac:dyDescent="0.3">
      <c r="A409" s="831" t="s">
        <v>5719</v>
      </c>
      <c r="B409" s="832" t="s">
        <v>5720</v>
      </c>
      <c r="C409" s="832" t="s">
        <v>3753</v>
      </c>
      <c r="D409" s="832" t="s">
        <v>5773</v>
      </c>
      <c r="E409" s="832" t="s">
        <v>5775</v>
      </c>
      <c r="F409" s="849">
        <v>11</v>
      </c>
      <c r="G409" s="849">
        <v>5016</v>
      </c>
      <c r="H409" s="849">
        <v>2.2000000000000002</v>
      </c>
      <c r="I409" s="849">
        <v>456</v>
      </c>
      <c r="J409" s="849">
        <v>5</v>
      </c>
      <c r="K409" s="849">
        <v>2280</v>
      </c>
      <c r="L409" s="849">
        <v>1</v>
      </c>
      <c r="M409" s="849">
        <v>456</v>
      </c>
      <c r="N409" s="849">
        <v>13</v>
      </c>
      <c r="O409" s="849">
        <v>5954</v>
      </c>
      <c r="P409" s="837">
        <v>2.6114035087719296</v>
      </c>
      <c r="Q409" s="850">
        <v>458</v>
      </c>
    </row>
    <row r="410" spans="1:17" ht="14.4" customHeight="1" x14ac:dyDescent="0.3">
      <c r="A410" s="831" t="s">
        <v>5719</v>
      </c>
      <c r="B410" s="832" t="s">
        <v>5720</v>
      </c>
      <c r="C410" s="832" t="s">
        <v>3753</v>
      </c>
      <c r="D410" s="832" t="s">
        <v>5776</v>
      </c>
      <c r="E410" s="832" t="s">
        <v>5777</v>
      </c>
      <c r="F410" s="849">
        <v>8</v>
      </c>
      <c r="G410" s="849">
        <v>464</v>
      </c>
      <c r="H410" s="849">
        <v>0.4</v>
      </c>
      <c r="I410" s="849">
        <v>58</v>
      </c>
      <c r="J410" s="849">
        <v>20</v>
      </c>
      <c r="K410" s="849">
        <v>1160</v>
      </c>
      <c r="L410" s="849">
        <v>1</v>
      </c>
      <c r="M410" s="849">
        <v>58</v>
      </c>
      <c r="N410" s="849">
        <v>15</v>
      </c>
      <c r="O410" s="849">
        <v>870</v>
      </c>
      <c r="P410" s="837">
        <v>0.75</v>
      </c>
      <c r="Q410" s="850">
        <v>58</v>
      </c>
    </row>
    <row r="411" spans="1:17" ht="14.4" customHeight="1" x14ac:dyDescent="0.3">
      <c r="A411" s="831" t="s">
        <v>5719</v>
      </c>
      <c r="B411" s="832" t="s">
        <v>5720</v>
      </c>
      <c r="C411" s="832" t="s">
        <v>3753</v>
      </c>
      <c r="D411" s="832" t="s">
        <v>5776</v>
      </c>
      <c r="E411" s="832" t="s">
        <v>5778</v>
      </c>
      <c r="F411" s="849">
        <v>28</v>
      </c>
      <c r="G411" s="849">
        <v>1624</v>
      </c>
      <c r="H411" s="849">
        <v>2</v>
      </c>
      <c r="I411" s="849">
        <v>58</v>
      </c>
      <c r="J411" s="849">
        <v>14</v>
      </c>
      <c r="K411" s="849">
        <v>812</v>
      </c>
      <c r="L411" s="849">
        <v>1</v>
      </c>
      <c r="M411" s="849">
        <v>58</v>
      </c>
      <c r="N411" s="849">
        <v>21</v>
      </c>
      <c r="O411" s="849">
        <v>1218</v>
      </c>
      <c r="P411" s="837">
        <v>1.5</v>
      </c>
      <c r="Q411" s="850">
        <v>58</v>
      </c>
    </row>
    <row r="412" spans="1:17" ht="14.4" customHeight="1" x14ac:dyDescent="0.3">
      <c r="A412" s="831" t="s">
        <v>5719</v>
      </c>
      <c r="B412" s="832" t="s">
        <v>5720</v>
      </c>
      <c r="C412" s="832" t="s">
        <v>3753</v>
      </c>
      <c r="D412" s="832" t="s">
        <v>5779</v>
      </c>
      <c r="E412" s="832" t="s">
        <v>5780</v>
      </c>
      <c r="F412" s="849"/>
      <c r="G412" s="849"/>
      <c r="H412" s="849"/>
      <c r="I412" s="849"/>
      <c r="J412" s="849">
        <v>16</v>
      </c>
      <c r="K412" s="849">
        <v>34768</v>
      </c>
      <c r="L412" s="849">
        <v>1</v>
      </c>
      <c r="M412" s="849">
        <v>2173</v>
      </c>
      <c r="N412" s="849"/>
      <c r="O412" s="849"/>
      <c r="P412" s="837"/>
      <c r="Q412" s="850"/>
    </row>
    <row r="413" spans="1:17" ht="14.4" customHeight="1" x14ac:dyDescent="0.3">
      <c r="A413" s="831" t="s">
        <v>5719</v>
      </c>
      <c r="B413" s="832" t="s">
        <v>5720</v>
      </c>
      <c r="C413" s="832" t="s">
        <v>3753</v>
      </c>
      <c r="D413" s="832" t="s">
        <v>5779</v>
      </c>
      <c r="E413" s="832" t="s">
        <v>5781</v>
      </c>
      <c r="F413" s="849">
        <v>3</v>
      </c>
      <c r="G413" s="849">
        <v>6519</v>
      </c>
      <c r="H413" s="849">
        <v>0.10344827586206896</v>
      </c>
      <c r="I413" s="849">
        <v>2173</v>
      </c>
      <c r="J413" s="849">
        <v>29</v>
      </c>
      <c r="K413" s="849">
        <v>63017</v>
      </c>
      <c r="L413" s="849">
        <v>1</v>
      </c>
      <c r="M413" s="849">
        <v>2173</v>
      </c>
      <c r="N413" s="849">
        <v>2</v>
      </c>
      <c r="O413" s="849">
        <v>4348</v>
      </c>
      <c r="P413" s="837">
        <v>6.899725470904676E-2</v>
      </c>
      <c r="Q413" s="850">
        <v>2174</v>
      </c>
    </row>
    <row r="414" spans="1:17" ht="14.4" customHeight="1" x14ac:dyDescent="0.3">
      <c r="A414" s="831" t="s">
        <v>5719</v>
      </c>
      <c r="B414" s="832" t="s">
        <v>5720</v>
      </c>
      <c r="C414" s="832" t="s">
        <v>3753</v>
      </c>
      <c r="D414" s="832" t="s">
        <v>5782</v>
      </c>
      <c r="E414" s="832" t="s">
        <v>5783</v>
      </c>
      <c r="F414" s="849">
        <v>2700</v>
      </c>
      <c r="G414" s="849">
        <v>472500</v>
      </c>
      <c r="H414" s="849">
        <v>0.90882162860835847</v>
      </c>
      <c r="I414" s="849">
        <v>175</v>
      </c>
      <c r="J414" s="849">
        <v>2954</v>
      </c>
      <c r="K414" s="849">
        <v>519904</v>
      </c>
      <c r="L414" s="849">
        <v>1</v>
      </c>
      <c r="M414" s="849">
        <v>176</v>
      </c>
      <c r="N414" s="849">
        <v>3640</v>
      </c>
      <c r="O414" s="849">
        <v>640640</v>
      </c>
      <c r="P414" s="837">
        <v>1.2322274881516588</v>
      </c>
      <c r="Q414" s="850">
        <v>176</v>
      </c>
    </row>
    <row r="415" spans="1:17" ht="14.4" customHeight="1" x14ac:dyDescent="0.3">
      <c r="A415" s="831" t="s">
        <v>5719</v>
      </c>
      <c r="B415" s="832" t="s">
        <v>5720</v>
      </c>
      <c r="C415" s="832" t="s">
        <v>3753</v>
      </c>
      <c r="D415" s="832" t="s">
        <v>5784</v>
      </c>
      <c r="E415" s="832" t="s">
        <v>5785</v>
      </c>
      <c r="F415" s="849">
        <v>2</v>
      </c>
      <c r="G415" s="849">
        <v>170</v>
      </c>
      <c r="H415" s="849">
        <v>1</v>
      </c>
      <c r="I415" s="849">
        <v>85</v>
      </c>
      <c r="J415" s="849">
        <v>2</v>
      </c>
      <c r="K415" s="849">
        <v>170</v>
      </c>
      <c r="L415" s="849">
        <v>1</v>
      </c>
      <c r="M415" s="849">
        <v>85</v>
      </c>
      <c r="N415" s="849"/>
      <c r="O415" s="849"/>
      <c r="P415" s="837"/>
      <c r="Q415" s="850"/>
    </row>
    <row r="416" spans="1:17" ht="14.4" customHeight="1" x14ac:dyDescent="0.3">
      <c r="A416" s="831" t="s">
        <v>5719</v>
      </c>
      <c r="B416" s="832" t="s">
        <v>5720</v>
      </c>
      <c r="C416" s="832" t="s">
        <v>3753</v>
      </c>
      <c r="D416" s="832" t="s">
        <v>5784</v>
      </c>
      <c r="E416" s="832" t="s">
        <v>5786</v>
      </c>
      <c r="F416" s="849">
        <v>10</v>
      </c>
      <c r="G416" s="849">
        <v>850</v>
      </c>
      <c r="H416" s="849">
        <v>2.5</v>
      </c>
      <c r="I416" s="849">
        <v>85</v>
      </c>
      <c r="J416" s="849">
        <v>4</v>
      </c>
      <c r="K416" s="849">
        <v>340</v>
      </c>
      <c r="L416" s="849">
        <v>1</v>
      </c>
      <c r="M416" s="849">
        <v>85</v>
      </c>
      <c r="N416" s="849">
        <v>4</v>
      </c>
      <c r="O416" s="849">
        <v>344</v>
      </c>
      <c r="P416" s="837">
        <v>1.0117647058823529</v>
      </c>
      <c r="Q416" s="850">
        <v>86</v>
      </c>
    </row>
    <row r="417" spans="1:17" ht="14.4" customHeight="1" x14ac:dyDescent="0.3">
      <c r="A417" s="831" t="s">
        <v>5719</v>
      </c>
      <c r="B417" s="832" t="s">
        <v>5720</v>
      </c>
      <c r="C417" s="832" t="s">
        <v>3753</v>
      </c>
      <c r="D417" s="832" t="s">
        <v>5787</v>
      </c>
      <c r="E417" s="832" t="s">
        <v>5788</v>
      </c>
      <c r="F417" s="849">
        <v>7</v>
      </c>
      <c r="G417" s="849">
        <v>1246</v>
      </c>
      <c r="H417" s="849">
        <v>1</v>
      </c>
      <c r="I417" s="849">
        <v>178</v>
      </c>
      <c r="J417" s="849">
        <v>7</v>
      </c>
      <c r="K417" s="849">
        <v>1246</v>
      </c>
      <c r="L417" s="849">
        <v>1</v>
      </c>
      <c r="M417" s="849">
        <v>178</v>
      </c>
      <c r="N417" s="849"/>
      <c r="O417" s="849"/>
      <c r="P417" s="837"/>
      <c r="Q417" s="850"/>
    </row>
    <row r="418" spans="1:17" ht="14.4" customHeight="1" x14ac:dyDescent="0.3">
      <c r="A418" s="831" t="s">
        <v>5719</v>
      </c>
      <c r="B418" s="832" t="s">
        <v>5720</v>
      </c>
      <c r="C418" s="832" t="s">
        <v>3753</v>
      </c>
      <c r="D418" s="832" t="s">
        <v>5787</v>
      </c>
      <c r="E418" s="832" t="s">
        <v>5789</v>
      </c>
      <c r="F418" s="849">
        <v>25</v>
      </c>
      <c r="G418" s="849">
        <v>4450</v>
      </c>
      <c r="H418" s="849">
        <v>1.3888888888888888</v>
      </c>
      <c r="I418" s="849">
        <v>178</v>
      </c>
      <c r="J418" s="849">
        <v>18</v>
      </c>
      <c r="K418" s="849">
        <v>3204</v>
      </c>
      <c r="L418" s="849">
        <v>1</v>
      </c>
      <c r="M418" s="849">
        <v>178</v>
      </c>
      <c r="N418" s="849"/>
      <c r="O418" s="849"/>
      <c r="P418" s="837"/>
      <c r="Q418" s="850"/>
    </row>
    <row r="419" spans="1:17" ht="14.4" customHeight="1" x14ac:dyDescent="0.3">
      <c r="A419" s="831" t="s">
        <v>5719</v>
      </c>
      <c r="B419" s="832" t="s">
        <v>5720</v>
      </c>
      <c r="C419" s="832" t="s">
        <v>3753</v>
      </c>
      <c r="D419" s="832" t="s">
        <v>5790</v>
      </c>
      <c r="E419" s="832" t="s">
        <v>5791</v>
      </c>
      <c r="F419" s="849"/>
      <c r="G419" s="849"/>
      <c r="H419" s="849"/>
      <c r="I419" s="849"/>
      <c r="J419" s="849">
        <v>1</v>
      </c>
      <c r="K419" s="849">
        <v>170</v>
      </c>
      <c r="L419" s="849">
        <v>1</v>
      </c>
      <c r="M419" s="849">
        <v>170</v>
      </c>
      <c r="N419" s="849">
        <v>1</v>
      </c>
      <c r="O419" s="849">
        <v>170</v>
      </c>
      <c r="P419" s="837">
        <v>1</v>
      </c>
      <c r="Q419" s="850">
        <v>170</v>
      </c>
    </row>
    <row r="420" spans="1:17" ht="14.4" customHeight="1" x14ac:dyDescent="0.3">
      <c r="A420" s="831" t="s">
        <v>5719</v>
      </c>
      <c r="B420" s="832" t="s">
        <v>5720</v>
      </c>
      <c r="C420" s="832" t="s">
        <v>3753</v>
      </c>
      <c r="D420" s="832" t="s">
        <v>5790</v>
      </c>
      <c r="E420" s="832" t="s">
        <v>5792</v>
      </c>
      <c r="F420" s="849">
        <v>5</v>
      </c>
      <c r="G420" s="849">
        <v>845</v>
      </c>
      <c r="H420" s="849">
        <v>0.82843137254901966</v>
      </c>
      <c r="I420" s="849">
        <v>169</v>
      </c>
      <c r="J420" s="849">
        <v>6</v>
      </c>
      <c r="K420" s="849">
        <v>1020</v>
      </c>
      <c r="L420" s="849">
        <v>1</v>
      </c>
      <c r="M420" s="849">
        <v>170</v>
      </c>
      <c r="N420" s="849">
        <v>2</v>
      </c>
      <c r="O420" s="849">
        <v>340</v>
      </c>
      <c r="P420" s="837">
        <v>0.33333333333333331</v>
      </c>
      <c r="Q420" s="850">
        <v>170</v>
      </c>
    </row>
    <row r="421" spans="1:17" ht="14.4" customHeight="1" x14ac:dyDescent="0.3">
      <c r="A421" s="831" t="s">
        <v>5719</v>
      </c>
      <c r="B421" s="832" t="s">
        <v>5720</v>
      </c>
      <c r="C421" s="832" t="s">
        <v>3753</v>
      </c>
      <c r="D421" s="832" t="s">
        <v>5150</v>
      </c>
      <c r="E421" s="832" t="s">
        <v>5151</v>
      </c>
      <c r="F421" s="849">
        <v>2</v>
      </c>
      <c r="G421" s="849">
        <v>2022</v>
      </c>
      <c r="H421" s="849">
        <v>0.16650197628458499</v>
      </c>
      <c r="I421" s="849">
        <v>1011</v>
      </c>
      <c r="J421" s="849">
        <v>12</v>
      </c>
      <c r="K421" s="849">
        <v>12144</v>
      </c>
      <c r="L421" s="849">
        <v>1</v>
      </c>
      <c r="M421" s="849">
        <v>1012</v>
      </c>
      <c r="N421" s="849"/>
      <c r="O421" s="849"/>
      <c r="P421" s="837"/>
      <c r="Q421" s="850"/>
    </row>
    <row r="422" spans="1:17" ht="14.4" customHeight="1" x14ac:dyDescent="0.3">
      <c r="A422" s="831" t="s">
        <v>5719</v>
      </c>
      <c r="B422" s="832" t="s">
        <v>5720</v>
      </c>
      <c r="C422" s="832" t="s">
        <v>3753</v>
      </c>
      <c r="D422" s="832" t="s">
        <v>5793</v>
      </c>
      <c r="E422" s="832" t="s">
        <v>5794</v>
      </c>
      <c r="F422" s="849">
        <v>29</v>
      </c>
      <c r="G422" s="849">
        <v>5104</v>
      </c>
      <c r="H422" s="849">
        <v>1.2608695652173914</v>
      </c>
      <c r="I422" s="849">
        <v>176</v>
      </c>
      <c r="J422" s="849">
        <v>23</v>
      </c>
      <c r="K422" s="849">
        <v>4048</v>
      </c>
      <c r="L422" s="849">
        <v>1</v>
      </c>
      <c r="M422" s="849">
        <v>176</v>
      </c>
      <c r="N422" s="849"/>
      <c r="O422" s="849"/>
      <c r="P422" s="837"/>
      <c r="Q422" s="850"/>
    </row>
    <row r="423" spans="1:17" ht="14.4" customHeight="1" x14ac:dyDescent="0.3">
      <c r="A423" s="831" t="s">
        <v>5719</v>
      </c>
      <c r="B423" s="832" t="s">
        <v>5720</v>
      </c>
      <c r="C423" s="832" t="s">
        <v>3753</v>
      </c>
      <c r="D423" s="832" t="s">
        <v>5152</v>
      </c>
      <c r="E423" s="832" t="s">
        <v>5153</v>
      </c>
      <c r="F423" s="849"/>
      <c r="G423" s="849"/>
      <c r="H423" s="849"/>
      <c r="I423" s="849"/>
      <c r="J423" s="849">
        <v>12</v>
      </c>
      <c r="K423" s="849">
        <v>27564</v>
      </c>
      <c r="L423" s="849">
        <v>1</v>
      </c>
      <c r="M423" s="849">
        <v>2297</v>
      </c>
      <c r="N423" s="849"/>
      <c r="O423" s="849"/>
      <c r="P423" s="837"/>
      <c r="Q423" s="850"/>
    </row>
    <row r="424" spans="1:17" ht="14.4" customHeight="1" x14ac:dyDescent="0.3">
      <c r="A424" s="831" t="s">
        <v>5719</v>
      </c>
      <c r="B424" s="832" t="s">
        <v>5720</v>
      </c>
      <c r="C424" s="832" t="s">
        <v>3753</v>
      </c>
      <c r="D424" s="832" t="s">
        <v>5795</v>
      </c>
      <c r="E424" s="832" t="s">
        <v>5796</v>
      </c>
      <c r="F424" s="849"/>
      <c r="G424" s="849"/>
      <c r="H424" s="849"/>
      <c r="I424" s="849"/>
      <c r="J424" s="849">
        <v>1</v>
      </c>
      <c r="K424" s="849">
        <v>264</v>
      </c>
      <c r="L424" s="849">
        <v>1</v>
      </c>
      <c r="M424" s="849">
        <v>264</v>
      </c>
      <c r="N424" s="849"/>
      <c r="O424" s="849"/>
      <c r="P424" s="837"/>
      <c r="Q424" s="850"/>
    </row>
    <row r="425" spans="1:17" ht="14.4" customHeight="1" x14ac:dyDescent="0.3">
      <c r="A425" s="831" t="s">
        <v>5719</v>
      </c>
      <c r="B425" s="832" t="s">
        <v>5720</v>
      </c>
      <c r="C425" s="832" t="s">
        <v>3753</v>
      </c>
      <c r="D425" s="832" t="s">
        <v>5795</v>
      </c>
      <c r="E425" s="832" t="s">
        <v>5797</v>
      </c>
      <c r="F425" s="849">
        <v>3</v>
      </c>
      <c r="G425" s="849">
        <v>789</v>
      </c>
      <c r="H425" s="849">
        <v>1.4943181818181819</v>
      </c>
      <c r="I425" s="849">
        <v>263</v>
      </c>
      <c r="J425" s="849">
        <v>2</v>
      </c>
      <c r="K425" s="849">
        <v>528</v>
      </c>
      <c r="L425" s="849">
        <v>1</v>
      </c>
      <c r="M425" s="849">
        <v>264</v>
      </c>
      <c r="N425" s="849">
        <v>1</v>
      </c>
      <c r="O425" s="849">
        <v>264</v>
      </c>
      <c r="P425" s="837">
        <v>0.5</v>
      </c>
      <c r="Q425" s="850">
        <v>264</v>
      </c>
    </row>
    <row r="426" spans="1:17" ht="14.4" customHeight="1" x14ac:dyDescent="0.3">
      <c r="A426" s="831" t="s">
        <v>5719</v>
      </c>
      <c r="B426" s="832" t="s">
        <v>5720</v>
      </c>
      <c r="C426" s="832" t="s">
        <v>3753</v>
      </c>
      <c r="D426" s="832" t="s">
        <v>5798</v>
      </c>
      <c r="E426" s="832" t="s">
        <v>5799</v>
      </c>
      <c r="F426" s="849">
        <v>51</v>
      </c>
      <c r="G426" s="849">
        <v>108630</v>
      </c>
      <c r="H426" s="849">
        <v>0.7179727827311122</v>
      </c>
      <c r="I426" s="849">
        <v>2130</v>
      </c>
      <c r="J426" s="849">
        <v>71</v>
      </c>
      <c r="K426" s="849">
        <v>151301</v>
      </c>
      <c r="L426" s="849">
        <v>1</v>
      </c>
      <c r="M426" s="849">
        <v>2131</v>
      </c>
      <c r="N426" s="849">
        <v>62</v>
      </c>
      <c r="O426" s="849">
        <v>132308</v>
      </c>
      <c r="P426" s="837">
        <v>0.87446877416540536</v>
      </c>
      <c r="Q426" s="850">
        <v>2134</v>
      </c>
    </row>
    <row r="427" spans="1:17" ht="14.4" customHeight="1" x14ac:dyDescent="0.3">
      <c r="A427" s="831" t="s">
        <v>5719</v>
      </c>
      <c r="B427" s="832" t="s">
        <v>5720</v>
      </c>
      <c r="C427" s="832" t="s">
        <v>3753</v>
      </c>
      <c r="D427" s="832" t="s">
        <v>5798</v>
      </c>
      <c r="E427" s="832" t="s">
        <v>5800</v>
      </c>
      <c r="F427" s="849">
        <v>94</v>
      </c>
      <c r="G427" s="849">
        <v>200220</v>
      </c>
      <c r="H427" s="849">
        <v>1.1744486156733929</v>
      </c>
      <c r="I427" s="849">
        <v>2130</v>
      </c>
      <c r="J427" s="849">
        <v>80</v>
      </c>
      <c r="K427" s="849">
        <v>170480</v>
      </c>
      <c r="L427" s="849">
        <v>1</v>
      </c>
      <c r="M427" s="849">
        <v>2131</v>
      </c>
      <c r="N427" s="849">
        <v>165</v>
      </c>
      <c r="O427" s="849">
        <v>352110</v>
      </c>
      <c r="P427" s="837">
        <v>2.0654035664007506</v>
      </c>
      <c r="Q427" s="850">
        <v>2134</v>
      </c>
    </row>
    <row r="428" spans="1:17" ht="14.4" customHeight="1" x14ac:dyDescent="0.3">
      <c r="A428" s="831" t="s">
        <v>5719</v>
      </c>
      <c r="B428" s="832" t="s">
        <v>5720</v>
      </c>
      <c r="C428" s="832" t="s">
        <v>3753</v>
      </c>
      <c r="D428" s="832" t="s">
        <v>5801</v>
      </c>
      <c r="E428" s="832" t="s">
        <v>5802</v>
      </c>
      <c r="F428" s="849">
        <v>54</v>
      </c>
      <c r="G428" s="849">
        <v>13068</v>
      </c>
      <c r="H428" s="849">
        <v>0.8571428571428571</v>
      </c>
      <c r="I428" s="849">
        <v>242</v>
      </c>
      <c r="J428" s="849">
        <v>63</v>
      </c>
      <c r="K428" s="849">
        <v>15246</v>
      </c>
      <c r="L428" s="849">
        <v>1</v>
      </c>
      <c r="M428" s="849">
        <v>242</v>
      </c>
      <c r="N428" s="849">
        <v>15</v>
      </c>
      <c r="O428" s="849">
        <v>3645</v>
      </c>
      <c r="P428" s="837">
        <v>0.23907910271546634</v>
      </c>
      <c r="Q428" s="850">
        <v>243</v>
      </c>
    </row>
    <row r="429" spans="1:17" ht="14.4" customHeight="1" x14ac:dyDescent="0.3">
      <c r="A429" s="831" t="s">
        <v>5719</v>
      </c>
      <c r="B429" s="832" t="s">
        <v>5720</v>
      </c>
      <c r="C429" s="832" t="s">
        <v>3753</v>
      </c>
      <c r="D429" s="832" t="s">
        <v>5801</v>
      </c>
      <c r="E429" s="832" t="s">
        <v>5803</v>
      </c>
      <c r="F429" s="849">
        <v>151</v>
      </c>
      <c r="G429" s="849">
        <v>36542</v>
      </c>
      <c r="H429" s="849">
        <v>1.3853211009174311</v>
      </c>
      <c r="I429" s="849">
        <v>242</v>
      </c>
      <c r="J429" s="849">
        <v>109</v>
      </c>
      <c r="K429" s="849">
        <v>26378</v>
      </c>
      <c r="L429" s="849">
        <v>1</v>
      </c>
      <c r="M429" s="849">
        <v>242</v>
      </c>
      <c r="N429" s="849">
        <v>16</v>
      </c>
      <c r="O429" s="849">
        <v>3888</v>
      </c>
      <c r="P429" s="837">
        <v>0.14739555690348016</v>
      </c>
      <c r="Q429" s="850">
        <v>243</v>
      </c>
    </row>
    <row r="430" spans="1:17" ht="14.4" customHeight="1" x14ac:dyDescent="0.3">
      <c r="A430" s="831" t="s">
        <v>5719</v>
      </c>
      <c r="B430" s="832" t="s">
        <v>5720</v>
      </c>
      <c r="C430" s="832" t="s">
        <v>3753</v>
      </c>
      <c r="D430" s="832" t="s">
        <v>5804</v>
      </c>
      <c r="E430" s="832" t="s">
        <v>5805</v>
      </c>
      <c r="F430" s="849"/>
      <c r="G430" s="849"/>
      <c r="H430" s="849"/>
      <c r="I430" s="849"/>
      <c r="J430" s="849"/>
      <c r="K430" s="849"/>
      <c r="L430" s="849"/>
      <c r="M430" s="849"/>
      <c r="N430" s="849">
        <v>41</v>
      </c>
      <c r="O430" s="849">
        <v>43460</v>
      </c>
      <c r="P430" s="837"/>
      <c r="Q430" s="850">
        <v>1060</v>
      </c>
    </row>
    <row r="431" spans="1:17" ht="14.4" customHeight="1" x14ac:dyDescent="0.3">
      <c r="A431" s="831" t="s">
        <v>5719</v>
      </c>
      <c r="B431" s="832" t="s">
        <v>5720</v>
      </c>
      <c r="C431" s="832" t="s">
        <v>3753</v>
      </c>
      <c r="D431" s="832" t="s">
        <v>5804</v>
      </c>
      <c r="E431" s="832" t="s">
        <v>5806</v>
      </c>
      <c r="F431" s="849"/>
      <c r="G431" s="849"/>
      <c r="H431" s="849"/>
      <c r="I431" s="849"/>
      <c r="J431" s="849">
        <v>15</v>
      </c>
      <c r="K431" s="849">
        <v>15855</v>
      </c>
      <c r="L431" s="849">
        <v>1</v>
      </c>
      <c r="M431" s="849">
        <v>1057</v>
      </c>
      <c r="N431" s="849">
        <v>29</v>
      </c>
      <c r="O431" s="849">
        <v>30740</v>
      </c>
      <c r="P431" s="837">
        <v>1.9388205613371177</v>
      </c>
      <c r="Q431" s="850">
        <v>1060</v>
      </c>
    </row>
    <row r="432" spans="1:17" ht="14.4" customHeight="1" x14ac:dyDescent="0.3">
      <c r="A432" s="831" t="s">
        <v>5719</v>
      </c>
      <c r="B432" s="832" t="s">
        <v>5720</v>
      </c>
      <c r="C432" s="832" t="s">
        <v>3753</v>
      </c>
      <c r="D432" s="832" t="s">
        <v>5807</v>
      </c>
      <c r="E432" s="832" t="s">
        <v>5808</v>
      </c>
      <c r="F432" s="849">
        <v>6</v>
      </c>
      <c r="G432" s="849">
        <v>1728</v>
      </c>
      <c r="H432" s="849">
        <v>0.3986159169550173</v>
      </c>
      <c r="I432" s="849">
        <v>288</v>
      </c>
      <c r="J432" s="849">
        <v>15</v>
      </c>
      <c r="K432" s="849">
        <v>4335</v>
      </c>
      <c r="L432" s="849">
        <v>1</v>
      </c>
      <c r="M432" s="849">
        <v>289</v>
      </c>
      <c r="N432" s="849">
        <v>13</v>
      </c>
      <c r="O432" s="849">
        <v>3757</v>
      </c>
      <c r="P432" s="837">
        <v>0.8666666666666667</v>
      </c>
      <c r="Q432" s="850">
        <v>289</v>
      </c>
    </row>
    <row r="433" spans="1:17" ht="14.4" customHeight="1" x14ac:dyDescent="0.3">
      <c r="A433" s="831" t="s">
        <v>5719</v>
      </c>
      <c r="B433" s="832" t="s">
        <v>5720</v>
      </c>
      <c r="C433" s="832" t="s">
        <v>3753</v>
      </c>
      <c r="D433" s="832" t="s">
        <v>5807</v>
      </c>
      <c r="E433" s="832" t="s">
        <v>5809</v>
      </c>
      <c r="F433" s="849">
        <v>16</v>
      </c>
      <c r="G433" s="849">
        <v>4608</v>
      </c>
      <c r="H433" s="849">
        <v>0.7972318339100346</v>
      </c>
      <c r="I433" s="849">
        <v>288</v>
      </c>
      <c r="J433" s="849">
        <v>20</v>
      </c>
      <c r="K433" s="849">
        <v>5780</v>
      </c>
      <c r="L433" s="849">
        <v>1</v>
      </c>
      <c r="M433" s="849">
        <v>289</v>
      </c>
      <c r="N433" s="849">
        <v>33</v>
      </c>
      <c r="O433" s="849">
        <v>9537</v>
      </c>
      <c r="P433" s="837">
        <v>1.65</v>
      </c>
      <c r="Q433" s="850">
        <v>289</v>
      </c>
    </row>
    <row r="434" spans="1:17" ht="14.4" customHeight="1" x14ac:dyDescent="0.3">
      <c r="A434" s="831" t="s">
        <v>5719</v>
      </c>
      <c r="B434" s="832" t="s">
        <v>5720</v>
      </c>
      <c r="C434" s="832" t="s">
        <v>3753</v>
      </c>
      <c r="D434" s="832" t="s">
        <v>5810</v>
      </c>
      <c r="E434" s="832" t="s">
        <v>5811</v>
      </c>
      <c r="F434" s="849"/>
      <c r="G434" s="849"/>
      <c r="H434" s="849"/>
      <c r="I434" s="849"/>
      <c r="J434" s="849">
        <v>12</v>
      </c>
      <c r="K434" s="849">
        <v>0</v>
      </c>
      <c r="L434" s="849"/>
      <c r="M434" s="849">
        <v>0</v>
      </c>
      <c r="N434" s="849">
        <v>33</v>
      </c>
      <c r="O434" s="849">
        <v>0</v>
      </c>
      <c r="P434" s="837"/>
      <c r="Q434" s="850">
        <v>0</v>
      </c>
    </row>
    <row r="435" spans="1:17" ht="14.4" customHeight="1" x14ac:dyDescent="0.3">
      <c r="A435" s="831" t="s">
        <v>5719</v>
      </c>
      <c r="B435" s="832" t="s">
        <v>5720</v>
      </c>
      <c r="C435" s="832" t="s">
        <v>3753</v>
      </c>
      <c r="D435" s="832" t="s">
        <v>5810</v>
      </c>
      <c r="E435" s="832" t="s">
        <v>5812</v>
      </c>
      <c r="F435" s="849">
        <v>3</v>
      </c>
      <c r="G435" s="849">
        <v>0</v>
      </c>
      <c r="H435" s="849"/>
      <c r="I435" s="849">
        <v>0</v>
      </c>
      <c r="J435" s="849">
        <v>11</v>
      </c>
      <c r="K435" s="849">
        <v>0</v>
      </c>
      <c r="L435" s="849"/>
      <c r="M435" s="849">
        <v>0</v>
      </c>
      <c r="N435" s="849">
        <v>1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5719</v>
      </c>
      <c r="B436" s="832" t="s">
        <v>5720</v>
      </c>
      <c r="C436" s="832" t="s">
        <v>3753</v>
      </c>
      <c r="D436" s="832" t="s">
        <v>5813</v>
      </c>
      <c r="E436" s="832" t="s">
        <v>5814</v>
      </c>
      <c r="F436" s="849"/>
      <c r="G436" s="849"/>
      <c r="H436" s="849"/>
      <c r="I436" s="849"/>
      <c r="J436" s="849"/>
      <c r="K436" s="849"/>
      <c r="L436" s="849"/>
      <c r="M436" s="849"/>
      <c r="N436" s="849">
        <v>7</v>
      </c>
      <c r="O436" s="849">
        <v>0</v>
      </c>
      <c r="P436" s="837"/>
      <c r="Q436" s="850">
        <v>0</v>
      </c>
    </row>
    <row r="437" spans="1:17" ht="14.4" customHeight="1" x14ac:dyDescent="0.3">
      <c r="A437" s="831" t="s">
        <v>5719</v>
      </c>
      <c r="B437" s="832" t="s">
        <v>5720</v>
      </c>
      <c r="C437" s="832" t="s">
        <v>3753</v>
      </c>
      <c r="D437" s="832" t="s">
        <v>5813</v>
      </c>
      <c r="E437" s="832" t="s">
        <v>5815</v>
      </c>
      <c r="F437" s="849"/>
      <c r="G437" s="849"/>
      <c r="H437" s="849"/>
      <c r="I437" s="849"/>
      <c r="J437" s="849">
        <v>3</v>
      </c>
      <c r="K437" s="849">
        <v>0</v>
      </c>
      <c r="L437" s="849"/>
      <c r="M437" s="849">
        <v>0</v>
      </c>
      <c r="N437" s="849">
        <v>3</v>
      </c>
      <c r="O437" s="849">
        <v>0</v>
      </c>
      <c r="P437" s="837"/>
      <c r="Q437" s="850">
        <v>0</v>
      </c>
    </row>
    <row r="438" spans="1:17" ht="14.4" customHeight="1" x14ac:dyDescent="0.3">
      <c r="A438" s="831" t="s">
        <v>5719</v>
      </c>
      <c r="B438" s="832" t="s">
        <v>5720</v>
      </c>
      <c r="C438" s="832" t="s">
        <v>3753</v>
      </c>
      <c r="D438" s="832" t="s">
        <v>5816</v>
      </c>
      <c r="E438" s="832" t="s">
        <v>5817</v>
      </c>
      <c r="F438" s="849"/>
      <c r="G438" s="849"/>
      <c r="H438" s="849"/>
      <c r="I438" s="849"/>
      <c r="J438" s="849"/>
      <c r="K438" s="849"/>
      <c r="L438" s="849"/>
      <c r="M438" s="849"/>
      <c r="N438" s="849">
        <v>4</v>
      </c>
      <c r="O438" s="849">
        <v>19116</v>
      </c>
      <c r="P438" s="837"/>
      <c r="Q438" s="850">
        <v>4779</v>
      </c>
    </row>
    <row r="439" spans="1:17" ht="14.4" customHeight="1" x14ac:dyDescent="0.3">
      <c r="A439" s="831" t="s">
        <v>5719</v>
      </c>
      <c r="B439" s="832" t="s">
        <v>5720</v>
      </c>
      <c r="C439" s="832" t="s">
        <v>3753</v>
      </c>
      <c r="D439" s="832" t="s">
        <v>5816</v>
      </c>
      <c r="E439" s="832" t="s">
        <v>5818</v>
      </c>
      <c r="F439" s="849"/>
      <c r="G439" s="849"/>
      <c r="H439" s="849"/>
      <c r="I439" s="849"/>
      <c r="J439" s="849"/>
      <c r="K439" s="849"/>
      <c r="L439" s="849"/>
      <c r="M439" s="849"/>
      <c r="N439" s="849">
        <v>7</v>
      </c>
      <c r="O439" s="849">
        <v>33453</v>
      </c>
      <c r="P439" s="837"/>
      <c r="Q439" s="850">
        <v>4779</v>
      </c>
    </row>
    <row r="440" spans="1:17" ht="14.4" customHeight="1" x14ac:dyDescent="0.3">
      <c r="A440" s="831" t="s">
        <v>5719</v>
      </c>
      <c r="B440" s="832" t="s">
        <v>5720</v>
      </c>
      <c r="C440" s="832" t="s">
        <v>3753</v>
      </c>
      <c r="D440" s="832" t="s">
        <v>5819</v>
      </c>
      <c r="E440" s="832" t="s">
        <v>5820</v>
      </c>
      <c r="F440" s="849"/>
      <c r="G440" s="849"/>
      <c r="H440" s="849"/>
      <c r="I440" s="849"/>
      <c r="J440" s="849"/>
      <c r="K440" s="849"/>
      <c r="L440" s="849"/>
      <c r="M440" s="849"/>
      <c r="N440" s="849">
        <v>4</v>
      </c>
      <c r="O440" s="849">
        <v>2436</v>
      </c>
      <c r="P440" s="837"/>
      <c r="Q440" s="850">
        <v>609</v>
      </c>
    </row>
    <row r="441" spans="1:17" ht="14.4" customHeight="1" x14ac:dyDescent="0.3">
      <c r="A441" s="831" t="s">
        <v>5719</v>
      </c>
      <c r="B441" s="832" t="s">
        <v>5720</v>
      </c>
      <c r="C441" s="832" t="s">
        <v>3753</v>
      </c>
      <c r="D441" s="832" t="s">
        <v>5821</v>
      </c>
      <c r="E441" s="832" t="s">
        <v>5822</v>
      </c>
      <c r="F441" s="849"/>
      <c r="G441" s="849"/>
      <c r="H441" s="849"/>
      <c r="I441" s="849"/>
      <c r="J441" s="849"/>
      <c r="K441" s="849"/>
      <c r="L441" s="849"/>
      <c r="M441" s="849"/>
      <c r="N441" s="849">
        <v>56</v>
      </c>
      <c r="O441" s="849">
        <v>159040</v>
      </c>
      <c r="P441" s="837"/>
      <c r="Q441" s="850">
        <v>2840</v>
      </c>
    </row>
    <row r="442" spans="1:17" ht="14.4" customHeight="1" x14ac:dyDescent="0.3">
      <c r="A442" s="831" t="s">
        <v>5719</v>
      </c>
      <c r="B442" s="832" t="s">
        <v>5720</v>
      </c>
      <c r="C442" s="832" t="s">
        <v>3753</v>
      </c>
      <c r="D442" s="832" t="s">
        <v>5823</v>
      </c>
      <c r="E442" s="832" t="s">
        <v>5824</v>
      </c>
      <c r="F442" s="849"/>
      <c r="G442" s="849"/>
      <c r="H442" s="849"/>
      <c r="I442" s="849"/>
      <c r="J442" s="849"/>
      <c r="K442" s="849"/>
      <c r="L442" s="849"/>
      <c r="M442" s="849"/>
      <c r="N442" s="849">
        <v>0</v>
      </c>
      <c r="O442" s="849">
        <v>0</v>
      </c>
      <c r="P442" s="837"/>
      <c r="Q442" s="850"/>
    </row>
    <row r="443" spans="1:17" ht="14.4" customHeight="1" x14ac:dyDescent="0.3">
      <c r="A443" s="831" t="s">
        <v>5825</v>
      </c>
      <c r="B443" s="832" t="s">
        <v>5826</v>
      </c>
      <c r="C443" s="832" t="s">
        <v>3753</v>
      </c>
      <c r="D443" s="832" t="s">
        <v>5827</v>
      </c>
      <c r="E443" s="832" t="s">
        <v>5828</v>
      </c>
      <c r="F443" s="849">
        <v>660</v>
      </c>
      <c r="G443" s="849">
        <v>114180</v>
      </c>
      <c r="H443" s="849">
        <v>1.0328638497652582</v>
      </c>
      <c r="I443" s="849">
        <v>173</v>
      </c>
      <c r="J443" s="849">
        <v>639</v>
      </c>
      <c r="K443" s="849">
        <v>110547</v>
      </c>
      <c r="L443" s="849">
        <v>1</v>
      </c>
      <c r="M443" s="849">
        <v>173</v>
      </c>
      <c r="N443" s="849">
        <v>613</v>
      </c>
      <c r="O443" s="849">
        <v>106662</v>
      </c>
      <c r="P443" s="837">
        <v>0.96485657684061987</v>
      </c>
      <c r="Q443" s="850">
        <v>174</v>
      </c>
    </row>
    <row r="444" spans="1:17" ht="14.4" customHeight="1" x14ac:dyDescent="0.3">
      <c r="A444" s="831" t="s">
        <v>5825</v>
      </c>
      <c r="B444" s="832" t="s">
        <v>5826</v>
      </c>
      <c r="C444" s="832" t="s">
        <v>3753</v>
      </c>
      <c r="D444" s="832" t="s">
        <v>5829</v>
      </c>
      <c r="E444" s="832" t="s">
        <v>5830</v>
      </c>
      <c r="F444" s="849"/>
      <c r="G444" s="849"/>
      <c r="H444" s="849"/>
      <c r="I444" s="849"/>
      <c r="J444" s="849">
        <v>4</v>
      </c>
      <c r="K444" s="849">
        <v>4280</v>
      </c>
      <c r="L444" s="849">
        <v>1</v>
      </c>
      <c r="M444" s="849">
        <v>1070</v>
      </c>
      <c r="N444" s="849"/>
      <c r="O444" s="849"/>
      <c r="P444" s="837"/>
      <c r="Q444" s="850"/>
    </row>
    <row r="445" spans="1:17" ht="14.4" customHeight="1" x14ac:dyDescent="0.3">
      <c r="A445" s="831" t="s">
        <v>5825</v>
      </c>
      <c r="B445" s="832" t="s">
        <v>5826</v>
      </c>
      <c r="C445" s="832" t="s">
        <v>3753</v>
      </c>
      <c r="D445" s="832" t="s">
        <v>5831</v>
      </c>
      <c r="E445" s="832" t="s">
        <v>5832</v>
      </c>
      <c r="F445" s="849">
        <v>13</v>
      </c>
      <c r="G445" s="849">
        <v>533</v>
      </c>
      <c r="H445" s="849">
        <v>1.28743961352657</v>
      </c>
      <c r="I445" s="849">
        <v>41</v>
      </c>
      <c r="J445" s="849">
        <v>9</v>
      </c>
      <c r="K445" s="849">
        <v>414</v>
      </c>
      <c r="L445" s="849">
        <v>1</v>
      </c>
      <c r="M445" s="849">
        <v>46</v>
      </c>
      <c r="N445" s="849">
        <v>7</v>
      </c>
      <c r="O445" s="849">
        <v>322</v>
      </c>
      <c r="P445" s="837">
        <v>0.77777777777777779</v>
      </c>
      <c r="Q445" s="850">
        <v>46</v>
      </c>
    </row>
    <row r="446" spans="1:17" ht="14.4" customHeight="1" x14ac:dyDescent="0.3">
      <c r="A446" s="831" t="s">
        <v>5825</v>
      </c>
      <c r="B446" s="832" t="s">
        <v>5826</v>
      </c>
      <c r="C446" s="832" t="s">
        <v>3753</v>
      </c>
      <c r="D446" s="832" t="s">
        <v>5831</v>
      </c>
      <c r="E446" s="832" t="s">
        <v>5833</v>
      </c>
      <c r="F446" s="849">
        <v>24</v>
      </c>
      <c r="G446" s="849">
        <v>984</v>
      </c>
      <c r="H446" s="849">
        <v>1.9446640316205535</v>
      </c>
      <c r="I446" s="849">
        <v>41</v>
      </c>
      <c r="J446" s="849">
        <v>11</v>
      </c>
      <c r="K446" s="849">
        <v>506</v>
      </c>
      <c r="L446" s="849">
        <v>1</v>
      </c>
      <c r="M446" s="849">
        <v>46</v>
      </c>
      <c r="N446" s="849">
        <v>4</v>
      </c>
      <c r="O446" s="849">
        <v>184</v>
      </c>
      <c r="P446" s="837">
        <v>0.36363636363636365</v>
      </c>
      <c r="Q446" s="850">
        <v>46</v>
      </c>
    </row>
    <row r="447" spans="1:17" ht="14.4" customHeight="1" x14ac:dyDescent="0.3">
      <c r="A447" s="831" t="s">
        <v>5825</v>
      </c>
      <c r="B447" s="832" t="s">
        <v>5826</v>
      </c>
      <c r="C447" s="832" t="s">
        <v>3753</v>
      </c>
      <c r="D447" s="832" t="s">
        <v>5697</v>
      </c>
      <c r="E447" s="832" t="s">
        <v>5698</v>
      </c>
      <c r="F447" s="849">
        <v>6</v>
      </c>
      <c r="G447" s="849">
        <v>2304</v>
      </c>
      <c r="H447" s="849">
        <v>0.82997118155619598</v>
      </c>
      <c r="I447" s="849">
        <v>384</v>
      </c>
      <c r="J447" s="849">
        <v>8</v>
      </c>
      <c r="K447" s="849">
        <v>2776</v>
      </c>
      <c r="L447" s="849">
        <v>1</v>
      </c>
      <c r="M447" s="849">
        <v>347</v>
      </c>
      <c r="N447" s="849">
        <v>2</v>
      </c>
      <c r="O447" s="849">
        <v>694</v>
      </c>
      <c r="P447" s="837">
        <v>0.25</v>
      </c>
      <c r="Q447" s="850">
        <v>347</v>
      </c>
    </row>
    <row r="448" spans="1:17" ht="14.4" customHeight="1" x14ac:dyDescent="0.3">
      <c r="A448" s="831" t="s">
        <v>5825</v>
      </c>
      <c r="B448" s="832" t="s">
        <v>5826</v>
      </c>
      <c r="C448" s="832" t="s">
        <v>3753</v>
      </c>
      <c r="D448" s="832" t="s">
        <v>5834</v>
      </c>
      <c r="E448" s="832" t="s">
        <v>5835</v>
      </c>
      <c r="F448" s="849">
        <v>11</v>
      </c>
      <c r="G448" s="849">
        <v>407</v>
      </c>
      <c r="H448" s="849">
        <v>3.9901960784313726</v>
      </c>
      <c r="I448" s="849">
        <v>37</v>
      </c>
      <c r="J448" s="849">
        <v>2</v>
      </c>
      <c r="K448" s="849">
        <v>102</v>
      </c>
      <c r="L448" s="849">
        <v>1</v>
      </c>
      <c r="M448" s="849">
        <v>51</v>
      </c>
      <c r="N448" s="849"/>
      <c r="O448" s="849"/>
      <c r="P448" s="837"/>
      <c r="Q448" s="850"/>
    </row>
    <row r="449" spans="1:17" ht="14.4" customHeight="1" x14ac:dyDescent="0.3">
      <c r="A449" s="831" t="s">
        <v>5825</v>
      </c>
      <c r="B449" s="832" t="s">
        <v>5826</v>
      </c>
      <c r="C449" s="832" t="s">
        <v>3753</v>
      </c>
      <c r="D449" s="832" t="s">
        <v>5836</v>
      </c>
      <c r="E449" s="832" t="s">
        <v>5837</v>
      </c>
      <c r="F449" s="849">
        <v>4</v>
      </c>
      <c r="G449" s="849">
        <v>1784</v>
      </c>
      <c r="H449" s="849">
        <v>2.3660477453580904</v>
      </c>
      <c r="I449" s="849">
        <v>446</v>
      </c>
      <c r="J449" s="849">
        <v>2</v>
      </c>
      <c r="K449" s="849">
        <v>754</v>
      </c>
      <c r="L449" s="849">
        <v>1</v>
      </c>
      <c r="M449" s="849">
        <v>377</v>
      </c>
      <c r="N449" s="849"/>
      <c r="O449" s="849"/>
      <c r="P449" s="837"/>
      <c r="Q449" s="850"/>
    </row>
    <row r="450" spans="1:17" ht="14.4" customHeight="1" x14ac:dyDescent="0.3">
      <c r="A450" s="831" t="s">
        <v>5825</v>
      </c>
      <c r="B450" s="832" t="s">
        <v>5826</v>
      </c>
      <c r="C450" s="832" t="s">
        <v>3753</v>
      </c>
      <c r="D450" s="832" t="s">
        <v>5838</v>
      </c>
      <c r="E450" s="832" t="s">
        <v>5839</v>
      </c>
      <c r="F450" s="849">
        <v>1</v>
      </c>
      <c r="G450" s="849">
        <v>42</v>
      </c>
      <c r="H450" s="849">
        <v>1.2352941176470589</v>
      </c>
      <c r="I450" s="849">
        <v>42</v>
      </c>
      <c r="J450" s="849">
        <v>1</v>
      </c>
      <c r="K450" s="849">
        <v>34</v>
      </c>
      <c r="L450" s="849">
        <v>1</v>
      </c>
      <c r="M450" s="849">
        <v>34</v>
      </c>
      <c r="N450" s="849"/>
      <c r="O450" s="849"/>
      <c r="P450" s="837"/>
      <c r="Q450" s="850"/>
    </row>
    <row r="451" spans="1:17" ht="14.4" customHeight="1" x14ac:dyDescent="0.3">
      <c r="A451" s="831" t="s">
        <v>5825</v>
      </c>
      <c r="B451" s="832" t="s">
        <v>5826</v>
      </c>
      <c r="C451" s="832" t="s">
        <v>3753</v>
      </c>
      <c r="D451" s="832" t="s">
        <v>5840</v>
      </c>
      <c r="E451" s="832" t="s">
        <v>5841</v>
      </c>
      <c r="F451" s="849"/>
      <c r="G451" s="849"/>
      <c r="H451" s="849"/>
      <c r="I451" s="849"/>
      <c r="J451" s="849">
        <v>2</v>
      </c>
      <c r="K451" s="849">
        <v>1048</v>
      </c>
      <c r="L451" s="849">
        <v>1</v>
      </c>
      <c r="M451" s="849">
        <v>524</v>
      </c>
      <c r="N451" s="849"/>
      <c r="O451" s="849"/>
      <c r="P451" s="837"/>
      <c r="Q451" s="850"/>
    </row>
    <row r="452" spans="1:17" ht="14.4" customHeight="1" x14ac:dyDescent="0.3">
      <c r="A452" s="831" t="s">
        <v>5825</v>
      </c>
      <c r="B452" s="832" t="s">
        <v>5826</v>
      </c>
      <c r="C452" s="832" t="s">
        <v>3753</v>
      </c>
      <c r="D452" s="832" t="s">
        <v>5840</v>
      </c>
      <c r="E452" s="832" t="s">
        <v>5842</v>
      </c>
      <c r="F452" s="849">
        <v>1</v>
      </c>
      <c r="G452" s="849">
        <v>492</v>
      </c>
      <c r="H452" s="849">
        <v>0.93893129770992367</v>
      </c>
      <c r="I452" s="849">
        <v>492</v>
      </c>
      <c r="J452" s="849">
        <v>1</v>
      </c>
      <c r="K452" s="849">
        <v>524</v>
      </c>
      <c r="L452" s="849">
        <v>1</v>
      </c>
      <c r="M452" s="849">
        <v>524</v>
      </c>
      <c r="N452" s="849">
        <v>1</v>
      </c>
      <c r="O452" s="849">
        <v>524</v>
      </c>
      <c r="P452" s="837">
        <v>1</v>
      </c>
      <c r="Q452" s="850">
        <v>524</v>
      </c>
    </row>
    <row r="453" spans="1:17" ht="14.4" customHeight="1" x14ac:dyDescent="0.3">
      <c r="A453" s="831" t="s">
        <v>5825</v>
      </c>
      <c r="B453" s="832" t="s">
        <v>5826</v>
      </c>
      <c r="C453" s="832" t="s">
        <v>3753</v>
      </c>
      <c r="D453" s="832" t="s">
        <v>5843</v>
      </c>
      <c r="E453" s="832" t="s">
        <v>5844</v>
      </c>
      <c r="F453" s="849"/>
      <c r="G453" s="849"/>
      <c r="H453" s="849"/>
      <c r="I453" s="849"/>
      <c r="J453" s="849">
        <v>2</v>
      </c>
      <c r="K453" s="849">
        <v>114</v>
      </c>
      <c r="L453" s="849">
        <v>1</v>
      </c>
      <c r="M453" s="849">
        <v>57</v>
      </c>
      <c r="N453" s="849"/>
      <c r="O453" s="849"/>
      <c r="P453" s="837"/>
      <c r="Q453" s="850"/>
    </row>
    <row r="454" spans="1:17" ht="14.4" customHeight="1" x14ac:dyDescent="0.3">
      <c r="A454" s="831" t="s">
        <v>5825</v>
      </c>
      <c r="B454" s="832" t="s">
        <v>5826</v>
      </c>
      <c r="C454" s="832" t="s">
        <v>3753</v>
      </c>
      <c r="D454" s="832" t="s">
        <v>5843</v>
      </c>
      <c r="E454" s="832" t="s">
        <v>5845</v>
      </c>
      <c r="F454" s="849">
        <v>8</v>
      </c>
      <c r="G454" s="849">
        <v>248</v>
      </c>
      <c r="H454" s="849">
        <v>1.4502923976608186</v>
      </c>
      <c r="I454" s="849">
        <v>31</v>
      </c>
      <c r="J454" s="849">
        <v>3</v>
      </c>
      <c r="K454" s="849">
        <v>171</v>
      </c>
      <c r="L454" s="849">
        <v>1</v>
      </c>
      <c r="M454" s="849">
        <v>57</v>
      </c>
      <c r="N454" s="849"/>
      <c r="O454" s="849"/>
      <c r="P454" s="837"/>
      <c r="Q454" s="850"/>
    </row>
    <row r="455" spans="1:17" ht="14.4" customHeight="1" x14ac:dyDescent="0.3">
      <c r="A455" s="831" t="s">
        <v>5825</v>
      </c>
      <c r="B455" s="832" t="s">
        <v>5826</v>
      </c>
      <c r="C455" s="832" t="s">
        <v>3753</v>
      </c>
      <c r="D455" s="832" t="s">
        <v>5846</v>
      </c>
      <c r="E455" s="832" t="s">
        <v>5847</v>
      </c>
      <c r="F455" s="849">
        <v>1</v>
      </c>
      <c r="G455" s="849">
        <v>208</v>
      </c>
      <c r="H455" s="849"/>
      <c r="I455" s="849">
        <v>208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5825</v>
      </c>
      <c r="B456" s="832" t="s">
        <v>5826</v>
      </c>
      <c r="C456" s="832" t="s">
        <v>3753</v>
      </c>
      <c r="D456" s="832" t="s">
        <v>5848</v>
      </c>
      <c r="E456" s="832" t="s">
        <v>5849</v>
      </c>
      <c r="F456" s="849">
        <v>1</v>
      </c>
      <c r="G456" s="849">
        <v>384</v>
      </c>
      <c r="H456" s="849"/>
      <c r="I456" s="849">
        <v>384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5825</v>
      </c>
      <c r="B457" s="832" t="s">
        <v>5826</v>
      </c>
      <c r="C457" s="832" t="s">
        <v>3753</v>
      </c>
      <c r="D457" s="832" t="s">
        <v>5850</v>
      </c>
      <c r="E457" s="832" t="s">
        <v>5851</v>
      </c>
      <c r="F457" s="849">
        <v>1</v>
      </c>
      <c r="G457" s="849">
        <v>139</v>
      </c>
      <c r="H457" s="849"/>
      <c r="I457" s="849">
        <v>139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5825</v>
      </c>
      <c r="B458" s="832" t="s">
        <v>5826</v>
      </c>
      <c r="C458" s="832" t="s">
        <v>3753</v>
      </c>
      <c r="D458" s="832" t="s">
        <v>5852</v>
      </c>
      <c r="E458" s="832" t="s">
        <v>5853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65</v>
      </c>
      <c r="P458" s="837"/>
      <c r="Q458" s="850">
        <v>65</v>
      </c>
    </row>
    <row r="459" spans="1:17" ht="14.4" customHeight="1" x14ac:dyDescent="0.3">
      <c r="A459" s="831" t="s">
        <v>5825</v>
      </c>
      <c r="B459" s="832" t="s">
        <v>5826</v>
      </c>
      <c r="C459" s="832" t="s">
        <v>3753</v>
      </c>
      <c r="D459" s="832" t="s">
        <v>5852</v>
      </c>
      <c r="E459" s="832" t="s">
        <v>5854</v>
      </c>
      <c r="F459" s="849">
        <v>2</v>
      </c>
      <c r="G459" s="849">
        <v>206</v>
      </c>
      <c r="H459" s="849">
        <v>1.5846153846153845</v>
      </c>
      <c r="I459" s="849">
        <v>103</v>
      </c>
      <c r="J459" s="849">
        <v>2</v>
      </c>
      <c r="K459" s="849">
        <v>130</v>
      </c>
      <c r="L459" s="849">
        <v>1</v>
      </c>
      <c r="M459" s="849">
        <v>65</v>
      </c>
      <c r="N459" s="849"/>
      <c r="O459" s="849"/>
      <c r="P459" s="837"/>
      <c r="Q459" s="850"/>
    </row>
    <row r="460" spans="1:17" ht="14.4" customHeight="1" x14ac:dyDescent="0.3">
      <c r="A460" s="831" t="s">
        <v>5825</v>
      </c>
      <c r="B460" s="832" t="s">
        <v>5826</v>
      </c>
      <c r="C460" s="832" t="s">
        <v>3753</v>
      </c>
      <c r="D460" s="832" t="s">
        <v>5855</v>
      </c>
      <c r="E460" s="832" t="s">
        <v>5856</v>
      </c>
      <c r="F460" s="849">
        <v>32</v>
      </c>
      <c r="G460" s="849">
        <v>3744</v>
      </c>
      <c r="H460" s="849">
        <v>13.764705882352942</v>
      </c>
      <c r="I460" s="849">
        <v>117</v>
      </c>
      <c r="J460" s="849">
        <v>2</v>
      </c>
      <c r="K460" s="849">
        <v>272</v>
      </c>
      <c r="L460" s="849">
        <v>1</v>
      </c>
      <c r="M460" s="849">
        <v>136</v>
      </c>
      <c r="N460" s="849">
        <v>8</v>
      </c>
      <c r="O460" s="849">
        <v>1096</v>
      </c>
      <c r="P460" s="837">
        <v>4.0294117647058822</v>
      </c>
      <c r="Q460" s="850">
        <v>137</v>
      </c>
    </row>
    <row r="461" spans="1:17" ht="14.4" customHeight="1" x14ac:dyDescent="0.3">
      <c r="A461" s="831" t="s">
        <v>5825</v>
      </c>
      <c r="B461" s="832" t="s">
        <v>5826</v>
      </c>
      <c r="C461" s="832" t="s">
        <v>3753</v>
      </c>
      <c r="D461" s="832" t="s">
        <v>5855</v>
      </c>
      <c r="E461" s="832" t="s">
        <v>5857</v>
      </c>
      <c r="F461" s="849">
        <v>316</v>
      </c>
      <c r="G461" s="849">
        <v>36972</v>
      </c>
      <c r="H461" s="849">
        <v>0.95053475935828879</v>
      </c>
      <c r="I461" s="849">
        <v>117</v>
      </c>
      <c r="J461" s="849">
        <v>286</v>
      </c>
      <c r="K461" s="849">
        <v>38896</v>
      </c>
      <c r="L461" s="849">
        <v>1</v>
      </c>
      <c r="M461" s="849">
        <v>136</v>
      </c>
      <c r="N461" s="849">
        <v>256</v>
      </c>
      <c r="O461" s="849">
        <v>35072</v>
      </c>
      <c r="P461" s="837">
        <v>0.90168654874537224</v>
      </c>
      <c r="Q461" s="850">
        <v>137</v>
      </c>
    </row>
    <row r="462" spans="1:17" ht="14.4" customHeight="1" x14ac:dyDescent="0.3">
      <c r="A462" s="831" t="s">
        <v>5825</v>
      </c>
      <c r="B462" s="832" t="s">
        <v>5826</v>
      </c>
      <c r="C462" s="832" t="s">
        <v>3753</v>
      </c>
      <c r="D462" s="832" t="s">
        <v>5858</v>
      </c>
      <c r="E462" s="832" t="s">
        <v>5859</v>
      </c>
      <c r="F462" s="849">
        <v>91</v>
      </c>
      <c r="G462" s="849">
        <v>8281</v>
      </c>
      <c r="H462" s="849">
        <v>1.7169811320754718</v>
      </c>
      <c r="I462" s="849">
        <v>91</v>
      </c>
      <c r="J462" s="849">
        <v>53</v>
      </c>
      <c r="K462" s="849">
        <v>4823</v>
      </c>
      <c r="L462" s="849">
        <v>1</v>
      </c>
      <c r="M462" s="849">
        <v>91</v>
      </c>
      <c r="N462" s="849">
        <v>51</v>
      </c>
      <c r="O462" s="849">
        <v>4641</v>
      </c>
      <c r="P462" s="837">
        <v>0.96226415094339623</v>
      </c>
      <c r="Q462" s="850">
        <v>91</v>
      </c>
    </row>
    <row r="463" spans="1:17" ht="14.4" customHeight="1" x14ac:dyDescent="0.3">
      <c r="A463" s="831" t="s">
        <v>5825</v>
      </c>
      <c r="B463" s="832" t="s">
        <v>5826</v>
      </c>
      <c r="C463" s="832" t="s">
        <v>3753</v>
      </c>
      <c r="D463" s="832" t="s">
        <v>5860</v>
      </c>
      <c r="E463" s="832" t="s">
        <v>5861</v>
      </c>
      <c r="F463" s="849"/>
      <c r="G463" s="849"/>
      <c r="H463" s="849"/>
      <c r="I463" s="849"/>
      <c r="J463" s="849">
        <v>1</v>
      </c>
      <c r="K463" s="849">
        <v>137</v>
      </c>
      <c r="L463" s="849">
        <v>1</v>
      </c>
      <c r="M463" s="849">
        <v>137</v>
      </c>
      <c r="N463" s="849"/>
      <c r="O463" s="849"/>
      <c r="P463" s="837"/>
      <c r="Q463" s="850"/>
    </row>
    <row r="464" spans="1:17" ht="14.4" customHeight="1" x14ac:dyDescent="0.3">
      <c r="A464" s="831" t="s">
        <v>5825</v>
      </c>
      <c r="B464" s="832" t="s">
        <v>5826</v>
      </c>
      <c r="C464" s="832" t="s">
        <v>3753</v>
      </c>
      <c r="D464" s="832" t="s">
        <v>5860</v>
      </c>
      <c r="E464" s="832" t="s">
        <v>5862</v>
      </c>
      <c r="F464" s="849"/>
      <c r="G464" s="849"/>
      <c r="H464" s="849"/>
      <c r="I464" s="849"/>
      <c r="J464" s="849">
        <v>1</v>
      </c>
      <c r="K464" s="849">
        <v>137</v>
      </c>
      <c r="L464" s="849">
        <v>1</v>
      </c>
      <c r="M464" s="849">
        <v>137</v>
      </c>
      <c r="N464" s="849"/>
      <c r="O464" s="849"/>
      <c r="P464" s="837"/>
      <c r="Q464" s="850"/>
    </row>
    <row r="465" spans="1:17" ht="14.4" customHeight="1" x14ac:dyDescent="0.3">
      <c r="A465" s="831" t="s">
        <v>5825</v>
      </c>
      <c r="B465" s="832" t="s">
        <v>5826</v>
      </c>
      <c r="C465" s="832" t="s">
        <v>3753</v>
      </c>
      <c r="D465" s="832" t="s">
        <v>5863</v>
      </c>
      <c r="E465" s="832" t="s">
        <v>5864</v>
      </c>
      <c r="F465" s="849">
        <v>30</v>
      </c>
      <c r="G465" s="849">
        <v>630</v>
      </c>
      <c r="H465" s="849">
        <v>1.3636363636363635</v>
      </c>
      <c r="I465" s="849">
        <v>21</v>
      </c>
      <c r="J465" s="849">
        <v>7</v>
      </c>
      <c r="K465" s="849">
        <v>462</v>
      </c>
      <c r="L465" s="849">
        <v>1</v>
      </c>
      <c r="M465" s="849">
        <v>66</v>
      </c>
      <c r="N465" s="849"/>
      <c r="O465" s="849"/>
      <c r="P465" s="837"/>
      <c r="Q465" s="850"/>
    </row>
    <row r="466" spans="1:17" ht="14.4" customHeight="1" x14ac:dyDescent="0.3">
      <c r="A466" s="831" t="s">
        <v>5825</v>
      </c>
      <c r="B466" s="832" t="s">
        <v>5826</v>
      </c>
      <c r="C466" s="832" t="s">
        <v>3753</v>
      </c>
      <c r="D466" s="832" t="s">
        <v>5863</v>
      </c>
      <c r="E466" s="832" t="s">
        <v>5865</v>
      </c>
      <c r="F466" s="849">
        <v>24</v>
      </c>
      <c r="G466" s="849">
        <v>504</v>
      </c>
      <c r="H466" s="849">
        <v>0.84848484848484851</v>
      </c>
      <c r="I466" s="849">
        <v>21</v>
      </c>
      <c r="J466" s="849">
        <v>9</v>
      </c>
      <c r="K466" s="849">
        <v>594</v>
      </c>
      <c r="L466" s="849">
        <v>1</v>
      </c>
      <c r="M466" s="849">
        <v>66</v>
      </c>
      <c r="N466" s="849">
        <v>6</v>
      </c>
      <c r="O466" s="849">
        <v>396</v>
      </c>
      <c r="P466" s="837">
        <v>0.66666666666666663</v>
      </c>
      <c r="Q466" s="850">
        <v>66</v>
      </c>
    </row>
    <row r="467" spans="1:17" ht="14.4" customHeight="1" x14ac:dyDescent="0.3">
      <c r="A467" s="831" t="s">
        <v>5825</v>
      </c>
      <c r="B467" s="832" t="s">
        <v>5826</v>
      </c>
      <c r="C467" s="832" t="s">
        <v>3753</v>
      </c>
      <c r="D467" s="832" t="s">
        <v>5708</v>
      </c>
      <c r="E467" s="832" t="s">
        <v>5866</v>
      </c>
      <c r="F467" s="849">
        <v>4</v>
      </c>
      <c r="G467" s="849">
        <v>1952</v>
      </c>
      <c r="H467" s="849"/>
      <c r="I467" s="849">
        <v>488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5825</v>
      </c>
      <c r="B468" s="832" t="s">
        <v>5826</v>
      </c>
      <c r="C468" s="832" t="s">
        <v>3753</v>
      </c>
      <c r="D468" s="832" t="s">
        <v>5708</v>
      </c>
      <c r="E468" s="832" t="s">
        <v>5709</v>
      </c>
      <c r="F468" s="849">
        <v>2</v>
      </c>
      <c r="G468" s="849">
        <v>976</v>
      </c>
      <c r="H468" s="849">
        <v>0.99186991869918695</v>
      </c>
      <c r="I468" s="849">
        <v>488</v>
      </c>
      <c r="J468" s="849">
        <v>3</v>
      </c>
      <c r="K468" s="849">
        <v>984</v>
      </c>
      <c r="L468" s="849">
        <v>1</v>
      </c>
      <c r="M468" s="849">
        <v>328</v>
      </c>
      <c r="N468" s="849"/>
      <c r="O468" s="849"/>
      <c r="P468" s="837"/>
      <c r="Q468" s="850"/>
    </row>
    <row r="469" spans="1:17" ht="14.4" customHeight="1" x14ac:dyDescent="0.3">
      <c r="A469" s="831" t="s">
        <v>5825</v>
      </c>
      <c r="B469" s="832" t="s">
        <v>5826</v>
      </c>
      <c r="C469" s="832" t="s">
        <v>3753</v>
      </c>
      <c r="D469" s="832" t="s">
        <v>5867</v>
      </c>
      <c r="E469" s="832" t="s">
        <v>5868</v>
      </c>
      <c r="F469" s="849">
        <v>6</v>
      </c>
      <c r="G469" s="849">
        <v>246</v>
      </c>
      <c r="H469" s="849">
        <v>1.2058823529411764</v>
      </c>
      <c r="I469" s="849">
        <v>41</v>
      </c>
      <c r="J469" s="849">
        <v>4</v>
      </c>
      <c r="K469" s="849">
        <v>204</v>
      </c>
      <c r="L469" s="849">
        <v>1</v>
      </c>
      <c r="M469" s="849">
        <v>51</v>
      </c>
      <c r="N469" s="849">
        <v>6</v>
      </c>
      <c r="O469" s="849">
        <v>306</v>
      </c>
      <c r="P469" s="837">
        <v>1.5</v>
      </c>
      <c r="Q469" s="850">
        <v>51</v>
      </c>
    </row>
    <row r="470" spans="1:17" ht="14.4" customHeight="1" x14ac:dyDescent="0.3">
      <c r="A470" s="831" t="s">
        <v>5825</v>
      </c>
      <c r="B470" s="832" t="s">
        <v>5826</v>
      </c>
      <c r="C470" s="832" t="s">
        <v>3753</v>
      </c>
      <c r="D470" s="832" t="s">
        <v>5867</v>
      </c>
      <c r="E470" s="832" t="s">
        <v>5869</v>
      </c>
      <c r="F470" s="849">
        <v>24</v>
      </c>
      <c r="G470" s="849">
        <v>984</v>
      </c>
      <c r="H470" s="849">
        <v>0.77176470588235291</v>
      </c>
      <c r="I470" s="849">
        <v>41</v>
      </c>
      <c r="J470" s="849">
        <v>25</v>
      </c>
      <c r="K470" s="849">
        <v>1275</v>
      </c>
      <c r="L470" s="849">
        <v>1</v>
      </c>
      <c r="M470" s="849">
        <v>51</v>
      </c>
      <c r="N470" s="849">
        <v>20</v>
      </c>
      <c r="O470" s="849">
        <v>1020</v>
      </c>
      <c r="P470" s="837">
        <v>0.8</v>
      </c>
      <c r="Q470" s="850">
        <v>51</v>
      </c>
    </row>
    <row r="471" spans="1:17" ht="14.4" customHeight="1" x14ac:dyDescent="0.3">
      <c r="A471" s="831" t="s">
        <v>5825</v>
      </c>
      <c r="B471" s="832" t="s">
        <v>5826</v>
      </c>
      <c r="C471" s="832" t="s">
        <v>3753</v>
      </c>
      <c r="D471" s="832" t="s">
        <v>5870</v>
      </c>
      <c r="E471" s="832" t="s">
        <v>5871</v>
      </c>
      <c r="F471" s="849">
        <v>2</v>
      </c>
      <c r="G471" s="849">
        <v>446</v>
      </c>
      <c r="H471" s="849"/>
      <c r="I471" s="849">
        <v>223</v>
      </c>
      <c r="J471" s="849"/>
      <c r="K471" s="849"/>
      <c r="L471" s="849"/>
      <c r="M471" s="849"/>
      <c r="N471" s="849">
        <v>1</v>
      </c>
      <c r="O471" s="849">
        <v>207</v>
      </c>
      <c r="P471" s="837"/>
      <c r="Q471" s="850">
        <v>207</v>
      </c>
    </row>
    <row r="472" spans="1:17" ht="14.4" customHeight="1" x14ac:dyDescent="0.3">
      <c r="A472" s="831" t="s">
        <v>5825</v>
      </c>
      <c r="B472" s="832" t="s">
        <v>5826</v>
      </c>
      <c r="C472" s="832" t="s">
        <v>3753</v>
      </c>
      <c r="D472" s="832" t="s">
        <v>5872</v>
      </c>
      <c r="E472" s="832" t="s">
        <v>5873</v>
      </c>
      <c r="F472" s="849">
        <v>1</v>
      </c>
      <c r="G472" s="849">
        <v>614</v>
      </c>
      <c r="H472" s="849">
        <v>1.0032679738562091</v>
      </c>
      <c r="I472" s="849">
        <v>614</v>
      </c>
      <c r="J472" s="849">
        <v>1</v>
      </c>
      <c r="K472" s="849">
        <v>612</v>
      </c>
      <c r="L472" s="849">
        <v>1</v>
      </c>
      <c r="M472" s="849">
        <v>612</v>
      </c>
      <c r="N472" s="849">
        <v>3</v>
      </c>
      <c r="O472" s="849">
        <v>1836</v>
      </c>
      <c r="P472" s="837">
        <v>3</v>
      </c>
      <c r="Q472" s="850">
        <v>612</v>
      </c>
    </row>
    <row r="473" spans="1:17" ht="14.4" customHeight="1" x14ac:dyDescent="0.3">
      <c r="A473" s="831" t="s">
        <v>5825</v>
      </c>
      <c r="B473" s="832" t="s">
        <v>5826</v>
      </c>
      <c r="C473" s="832" t="s">
        <v>3753</v>
      </c>
      <c r="D473" s="832" t="s">
        <v>5874</v>
      </c>
      <c r="E473" s="832" t="s">
        <v>5875</v>
      </c>
      <c r="F473" s="849"/>
      <c r="G473" s="849"/>
      <c r="H473" s="849"/>
      <c r="I473" s="849"/>
      <c r="J473" s="849"/>
      <c r="K473" s="849"/>
      <c r="L473" s="849"/>
      <c r="M473" s="849"/>
      <c r="N473" s="849">
        <v>158</v>
      </c>
      <c r="O473" s="849">
        <v>41238</v>
      </c>
      <c r="P473" s="837"/>
      <c r="Q473" s="850">
        <v>261</v>
      </c>
    </row>
    <row r="474" spans="1:17" ht="14.4" customHeight="1" x14ac:dyDescent="0.3">
      <c r="A474" s="831" t="s">
        <v>5825</v>
      </c>
      <c r="B474" s="832" t="s">
        <v>5826</v>
      </c>
      <c r="C474" s="832" t="s">
        <v>3753</v>
      </c>
      <c r="D474" s="832" t="s">
        <v>5874</v>
      </c>
      <c r="E474" s="832" t="s">
        <v>5876</v>
      </c>
      <c r="F474" s="849"/>
      <c r="G474" s="849"/>
      <c r="H474" s="849"/>
      <c r="I474" s="849"/>
      <c r="J474" s="849"/>
      <c r="K474" s="849"/>
      <c r="L474" s="849"/>
      <c r="M474" s="849"/>
      <c r="N474" s="849">
        <v>10</v>
      </c>
      <c r="O474" s="849">
        <v>2610</v>
      </c>
      <c r="P474" s="837"/>
      <c r="Q474" s="850">
        <v>261</v>
      </c>
    </row>
    <row r="475" spans="1:17" ht="14.4" customHeight="1" x14ac:dyDescent="0.3">
      <c r="A475" s="831" t="s">
        <v>5825</v>
      </c>
      <c r="B475" s="832" t="s">
        <v>5826</v>
      </c>
      <c r="C475" s="832" t="s">
        <v>3753</v>
      </c>
      <c r="D475" s="832" t="s">
        <v>5877</v>
      </c>
      <c r="E475" s="832" t="s">
        <v>5878</v>
      </c>
      <c r="F475" s="849"/>
      <c r="G475" s="849"/>
      <c r="H475" s="849"/>
      <c r="I475" s="849"/>
      <c r="J475" s="849"/>
      <c r="K475" s="849"/>
      <c r="L475" s="849"/>
      <c r="M475" s="849"/>
      <c r="N475" s="849">
        <v>2</v>
      </c>
      <c r="O475" s="849">
        <v>330</v>
      </c>
      <c r="P475" s="837"/>
      <c r="Q475" s="850">
        <v>165</v>
      </c>
    </row>
    <row r="476" spans="1:17" ht="14.4" customHeight="1" x14ac:dyDescent="0.3">
      <c r="A476" s="831" t="s">
        <v>5825</v>
      </c>
      <c r="B476" s="832" t="s">
        <v>5826</v>
      </c>
      <c r="C476" s="832" t="s">
        <v>3753</v>
      </c>
      <c r="D476" s="832" t="s">
        <v>5877</v>
      </c>
      <c r="E476" s="832" t="s">
        <v>5879</v>
      </c>
      <c r="F476" s="849"/>
      <c r="G476" s="849"/>
      <c r="H476" s="849"/>
      <c r="I476" s="849"/>
      <c r="J476" s="849"/>
      <c r="K476" s="849"/>
      <c r="L476" s="849"/>
      <c r="M476" s="849"/>
      <c r="N476" s="849">
        <v>2</v>
      </c>
      <c r="O476" s="849">
        <v>330</v>
      </c>
      <c r="P476" s="837"/>
      <c r="Q476" s="850">
        <v>165</v>
      </c>
    </row>
    <row r="477" spans="1:17" ht="14.4" customHeight="1" x14ac:dyDescent="0.3">
      <c r="A477" s="831" t="s">
        <v>5880</v>
      </c>
      <c r="B477" s="832" t="s">
        <v>5446</v>
      </c>
      <c r="C477" s="832" t="s">
        <v>3753</v>
      </c>
      <c r="D477" s="832" t="s">
        <v>5881</v>
      </c>
      <c r="E477" s="832" t="s">
        <v>5882</v>
      </c>
      <c r="F477" s="849"/>
      <c r="G477" s="849"/>
      <c r="H477" s="849"/>
      <c r="I477" s="849"/>
      <c r="J477" s="849">
        <v>2</v>
      </c>
      <c r="K477" s="849">
        <v>1686</v>
      </c>
      <c r="L477" s="849">
        <v>1</v>
      </c>
      <c r="M477" s="849">
        <v>843</v>
      </c>
      <c r="N477" s="849"/>
      <c r="O477" s="849"/>
      <c r="P477" s="837"/>
      <c r="Q477" s="850"/>
    </row>
    <row r="478" spans="1:17" ht="14.4" customHeight="1" x14ac:dyDescent="0.3">
      <c r="A478" s="831" t="s">
        <v>5883</v>
      </c>
      <c r="B478" s="832" t="s">
        <v>5141</v>
      </c>
      <c r="C478" s="832" t="s">
        <v>3753</v>
      </c>
      <c r="D478" s="832" t="s">
        <v>5762</v>
      </c>
      <c r="E478" s="832" t="s">
        <v>5763</v>
      </c>
      <c r="F478" s="849">
        <v>2</v>
      </c>
      <c r="G478" s="849">
        <v>25586</v>
      </c>
      <c r="H478" s="849">
        <v>0.6666145589078214</v>
      </c>
      <c r="I478" s="849">
        <v>12793</v>
      </c>
      <c r="J478" s="849">
        <v>3</v>
      </c>
      <c r="K478" s="849">
        <v>38382</v>
      </c>
      <c r="L478" s="849">
        <v>1</v>
      </c>
      <c r="M478" s="849">
        <v>12794</v>
      </c>
      <c r="N478" s="849"/>
      <c r="O478" s="849"/>
      <c r="P478" s="837"/>
      <c r="Q478" s="850"/>
    </row>
    <row r="479" spans="1:17" ht="14.4" customHeight="1" x14ac:dyDescent="0.3">
      <c r="A479" s="831" t="s">
        <v>5883</v>
      </c>
      <c r="B479" s="832" t="s">
        <v>5141</v>
      </c>
      <c r="C479" s="832" t="s">
        <v>3753</v>
      </c>
      <c r="D479" s="832" t="s">
        <v>5762</v>
      </c>
      <c r="E479" s="832" t="s">
        <v>5884</v>
      </c>
      <c r="F479" s="849">
        <v>1</v>
      </c>
      <c r="G479" s="849">
        <v>12793</v>
      </c>
      <c r="H479" s="849"/>
      <c r="I479" s="849">
        <v>12793</v>
      </c>
      <c r="J479" s="849"/>
      <c r="K479" s="849"/>
      <c r="L479" s="849"/>
      <c r="M479" s="849"/>
      <c r="N479" s="849">
        <v>2</v>
      </c>
      <c r="O479" s="849">
        <v>25592</v>
      </c>
      <c r="P479" s="837"/>
      <c r="Q479" s="850">
        <v>12796</v>
      </c>
    </row>
    <row r="480" spans="1:17" ht="14.4" customHeight="1" x14ac:dyDescent="0.3">
      <c r="A480" s="831" t="s">
        <v>5883</v>
      </c>
      <c r="B480" s="832" t="s">
        <v>5141</v>
      </c>
      <c r="C480" s="832" t="s">
        <v>3753</v>
      </c>
      <c r="D480" s="832" t="s">
        <v>5144</v>
      </c>
      <c r="E480" s="832" t="s">
        <v>5145</v>
      </c>
      <c r="F480" s="849">
        <v>3</v>
      </c>
      <c r="G480" s="849">
        <v>3849</v>
      </c>
      <c r="H480" s="849">
        <v>0.37441634241245136</v>
      </c>
      <c r="I480" s="849">
        <v>1283</v>
      </c>
      <c r="J480" s="849">
        <v>8</v>
      </c>
      <c r="K480" s="849">
        <v>10280</v>
      </c>
      <c r="L480" s="849">
        <v>1</v>
      </c>
      <c r="M480" s="849">
        <v>1285</v>
      </c>
      <c r="N480" s="849"/>
      <c r="O480" s="849"/>
      <c r="P480" s="837"/>
      <c r="Q480" s="850"/>
    </row>
    <row r="481" spans="1:17" ht="14.4" customHeight="1" x14ac:dyDescent="0.3">
      <c r="A481" s="831" t="s">
        <v>5883</v>
      </c>
      <c r="B481" s="832" t="s">
        <v>5141</v>
      </c>
      <c r="C481" s="832" t="s">
        <v>3753</v>
      </c>
      <c r="D481" s="832" t="s">
        <v>5146</v>
      </c>
      <c r="E481" s="832" t="s">
        <v>5885</v>
      </c>
      <c r="F481" s="849">
        <v>8</v>
      </c>
      <c r="G481" s="849">
        <v>78024</v>
      </c>
      <c r="H481" s="849">
        <v>0.28545087365001315</v>
      </c>
      <c r="I481" s="849">
        <v>9753</v>
      </c>
      <c r="J481" s="849">
        <v>28</v>
      </c>
      <c r="K481" s="849">
        <v>273336</v>
      </c>
      <c r="L481" s="849">
        <v>1</v>
      </c>
      <c r="M481" s="849">
        <v>9762</v>
      </c>
      <c r="N481" s="849">
        <v>36</v>
      </c>
      <c r="O481" s="849">
        <v>376812</v>
      </c>
      <c r="P481" s="837">
        <v>1.3785670383703574</v>
      </c>
      <c r="Q481" s="850">
        <v>10467</v>
      </c>
    </row>
    <row r="482" spans="1:17" ht="14.4" customHeight="1" x14ac:dyDescent="0.3">
      <c r="A482" s="831" t="s">
        <v>5883</v>
      </c>
      <c r="B482" s="832" t="s">
        <v>5141</v>
      </c>
      <c r="C482" s="832" t="s">
        <v>3753</v>
      </c>
      <c r="D482" s="832" t="s">
        <v>5146</v>
      </c>
      <c r="E482" s="832" t="s">
        <v>5147</v>
      </c>
      <c r="F482" s="849">
        <v>1</v>
      </c>
      <c r="G482" s="849">
        <v>9753</v>
      </c>
      <c r="H482" s="849">
        <v>2.938464875808959E-2</v>
      </c>
      <c r="I482" s="849">
        <v>9753</v>
      </c>
      <c r="J482" s="849">
        <v>34</v>
      </c>
      <c r="K482" s="849">
        <v>331908</v>
      </c>
      <c r="L482" s="849">
        <v>1</v>
      </c>
      <c r="M482" s="849">
        <v>9762</v>
      </c>
      <c r="N482" s="849">
        <v>18</v>
      </c>
      <c r="O482" s="849">
        <v>188406</v>
      </c>
      <c r="P482" s="837">
        <v>0.56764525109367658</v>
      </c>
      <c r="Q482" s="850">
        <v>10467</v>
      </c>
    </row>
    <row r="483" spans="1:17" ht="14.4" customHeight="1" x14ac:dyDescent="0.3">
      <c r="A483" s="831" t="s">
        <v>5883</v>
      </c>
      <c r="B483" s="832" t="s">
        <v>5141</v>
      </c>
      <c r="C483" s="832" t="s">
        <v>3753</v>
      </c>
      <c r="D483" s="832" t="s">
        <v>5152</v>
      </c>
      <c r="E483" s="832" t="s">
        <v>5153</v>
      </c>
      <c r="F483" s="849">
        <v>23</v>
      </c>
      <c r="G483" s="849">
        <v>52762</v>
      </c>
      <c r="H483" s="849">
        <v>0.35338401259167473</v>
      </c>
      <c r="I483" s="849">
        <v>2294</v>
      </c>
      <c r="J483" s="849">
        <v>65</v>
      </c>
      <c r="K483" s="849">
        <v>149305</v>
      </c>
      <c r="L483" s="849">
        <v>1</v>
      </c>
      <c r="M483" s="849">
        <v>2297</v>
      </c>
      <c r="N483" s="849"/>
      <c r="O483" s="849"/>
      <c r="P483" s="837"/>
      <c r="Q483" s="850"/>
    </row>
    <row r="484" spans="1:17" ht="14.4" customHeight="1" x14ac:dyDescent="0.3">
      <c r="A484" s="831" t="s">
        <v>5883</v>
      </c>
      <c r="B484" s="832" t="s">
        <v>5141</v>
      </c>
      <c r="C484" s="832" t="s">
        <v>3753</v>
      </c>
      <c r="D484" s="832" t="s">
        <v>5886</v>
      </c>
      <c r="E484" s="832" t="s">
        <v>5887</v>
      </c>
      <c r="F484" s="849">
        <v>3</v>
      </c>
      <c r="G484" s="849">
        <v>22665</v>
      </c>
      <c r="H484" s="849">
        <v>0.14283823640626181</v>
      </c>
      <c r="I484" s="849">
        <v>7555</v>
      </c>
      <c r="J484" s="849">
        <v>21</v>
      </c>
      <c r="K484" s="849">
        <v>158676</v>
      </c>
      <c r="L484" s="849">
        <v>1</v>
      </c>
      <c r="M484" s="849">
        <v>7556</v>
      </c>
      <c r="N484" s="849"/>
      <c r="O484" s="849"/>
      <c r="P484" s="837"/>
      <c r="Q484" s="850"/>
    </row>
    <row r="485" spans="1:17" ht="14.4" customHeight="1" x14ac:dyDescent="0.3">
      <c r="A485" s="831" t="s">
        <v>5883</v>
      </c>
      <c r="B485" s="832" t="s">
        <v>5141</v>
      </c>
      <c r="C485" s="832" t="s">
        <v>3753</v>
      </c>
      <c r="D485" s="832" t="s">
        <v>5886</v>
      </c>
      <c r="E485" s="832" t="s">
        <v>5888</v>
      </c>
      <c r="F485" s="849">
        <v>7</v>
      </c>
      <c r="G485" s="849">
        <v>52885</v>
      </c>
      <c r="H485" s="849">
        <v>0.5832561319922358</v>
      </c>
      <c r="I485" s="849">
        <v>7555</v>
      </c>
      <c r="J485" s="849">
        <v>12</v>
      </c>
      <c r="K485" s="849">
        <v>90672</v>
      </c>
      <c r="L485" s="849">
        <v>1</v>
      </c>
      <c r="M485" s="849">
        <v>7556</v>
      </c>
      <c r="N485" s="849"/>
      <c r="O485" s="849"/>
      <c r="P485" s="837"/>
      <c r="Q485" s="850"/>
    </row>
    <row r="486" spans="1:17" ht="14.4" customHeight="1" x14ac:dyDescent="0.3">
      <c r="A486" s="831" t="s">
        <v>5883</v>
      </c>
      <c r="B486" s="832" t="s">
        <v>5141</v>
      </c>
      <c r="C486" s="832" t="s">
        <v>3753</v>
      </c>
      <c r="D486" s="832" t="s">
        <v>5889</v>
      </c>
      <c r="E486" s="832" t="s">
        <v>5890</v>
      </c>
      <c r="F486" s="849"/>
      <c r="G486" s="849"/>
      <c r="H486" s="849"/>
      <c r="I486" s="849"/>
      <c r="J486" s="849">
        <v>5</v>
      </c>
      <c r="K486" s="849">
        <v>0</v>
      </c>
      <c r="L486" s="849"/>
      <c r="M486" s="849">
        <v>0</v>
      </c>
      <c r="N486" s="849"/>
      <c r="O486" s="849"/>
      <c r="P486" s="837"/>
      <c r="Q486" s="850"/>
    </row>
    <row r="487" spans="1:17" ht="14.4" customHeight="1" x14ac:dyDescent="0.3">
      <c r="A487" s="831" t="s">
        <v>5883</v>
      </c>
      <c r="B487" s="832" t="s">
        <v>5141</v>
      </c>
      <c r="C487" s="832" t="s">
        <v>3753</v>
      </c>
      <c r="D487" s="832" t="s">
        <v>5889</v>
      </c>
      <c r="E487" s="832" t="s">
        <v>5891</v>
      </c>
      <c r="F487" s="849">
        <v>1</v>
      </c>
      <c r="G487" s="849">
        <v>0</v>
      </c>
      <c r="H487" s="849"/>
      <c r="I487" s="849">
        <v>0</v>
      </c>
      <c r="J487" s="849">
        <v>1</v>
      </c>
      <c r="K487" s="849">
        <v>0</v>
      </c>
      <c r="L487" s="849"/>
      <c r="M487" s="849">
        <v>0</v>
      </c>
      <c r="N487" s="849">
        <v>2</v>
      </c>
      <c r="O487" s="849">
        <v>0</v>
      </c>
      <c r="P487" s="837"/>
      <c r="Q487" s="850">
        <v>0</v>
      </c>
    </row>
    <row r="488" spans="1:17" ht="14.4" customHeight="1" x14ac:dyDescent="0.3">
      <c r="A488" s="831" t="s">
        <v>5883</v>
      </c>
      <c r="B488" s="832" t="s">
        <v>5141</v>
      </c>
      <c r="C488" s="832" t="s">
        <v>3753</v>
      </c>
      <c r="D488" s="832" t="s">
        <v>5892</v>
      </c>
      <c r="E488" s="832" t="s">
        <v>5893</v>
      </c>
      <c r="F488" s="849">
        <v>2</v>
      </c>
      <c r="G488" s="849">
        <v>0</v>
      </c>
      <c r="H488" s="849"/>
      <c r="I488" s="849">
        <v>0</v>
      </c>
      <c r="J488" s="849">
        <v>3</v>
      </c>
      <c r="K488" s="849">
        <v>0</v>
      </c>
      <c r="L488" s="849"/>
      <c r="M488" s="849">
        <v>0</v>
      </c>
      <c r="N488" s="849"/>
      <c r="O488" s="849"/>
      <c r="P488" s="837"/>
      <c r="Q488" s="850"/>
    </row>
    <row r="489" spans="1:17" ht="14.4" customHeight="1" x14ac:dyDescent="0.3">
      <c r="A489" s="831" t="s">
        <v>5883</v>
      </c>
      <c r="B489" s="832" t="s">
        <v>5141</v>
      </c>
      <c r="C489" s="832" t="s">
        <v>3753</v>
      </c>
      <c r="D489" s="832" t="s">
        <v>5894</v>
      </c>
      <c r="E489" s="832" t="s">
        <v>5895</v>
      </c>
      <c r="F489" s="849">
        <v>3</v>
      </c>
      <c r="G489" s="849">
        <v>0</v>
      </c>
      <c r="H489" s="849"/>
      <c r="I489" s="849">
        <v>0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5883</v>
      </c>
      <c r="B490" s="832" t="s">
        <v>5141</v>
      </c>
      <c r="C490" s="832" t="s">
        <v>3753</v>
      </c>
      <c r="D490" s="832" t="s">
        <v>5894</v>
      </c>
      <c r="E490" s="832" t="s">
        <v>5896</v>
      </c>
      <c r="F490" s="849"/>
      <c r="G490" s="849"/>
      <c r="H490" s="849"/>
      <c r="I490" s="849"/>
      <c r="J490" s="849">
        <v>9</v>
      </c>
      <c r="K490" s="849">
        <v>0</v>
      </c>
      <c r="L490" s="849"/>
      <c r="M490" s="849">
        <v>0</v>
      </c>
      <c r="N490" s="849">
        <v>5</v>
      </c>
      <c r="O490" s="849">
        <v>0</v>
      </c>
      <c r="P490" s="837"/>
      <c r="Q490" s="850">
        <v>0</v>
      </c>
    </row>
    <row r="491" spans="1:17" ht="14.4" customHeight="1" x14ac:dyDescent="0.3">
      <c r="A491" s="831" t="s">
        <v>5883</v>
      </c>
      <c r="B491" s="832" t="s">
        <v>5141</v>
      </c>
      <c r="C491" s="832" t="s">
        <v>3753</v>
      </c>
      <c r="D491" s="832" t="s">
        <v>5897</v>
      </c>
      <c r="E491" s="832" t="s">
        <v>5898</v>
      </c>
      <c r="F491" s="849"/>
      <c r="G491" s="849"/>
      <c r="H491" s="849"/>
      <c r="I491" s="849"/>
      <c r="J491" s="849">
        <v>12</v>
      </c>
      <c r="K491" s="849">
        <v>0</v>
      </c>
      <c r="L491" s="849"/>
      <c r="M491" s="849">
        <v>0</v>
      </c>
      <c r="N491" s="849"/>
      <c r="O491" s="849"/>
      <c r="P491" s="837"/>
      <c r="Q491" s="850"/>
    </row>
    <row r="492" spans="1:17" ht="14.4" customHeight="1" x14ac:dyDescent="0.3">
      <c r="A492" s="831" t="s">
        <v>5883</v>
      </c>
      <c r="B492" s="832" t="s">
        <v>5141</v>
      </c>
      <c r="C492" s="832" t="s">
        <v>3753</v>
      </c>
      <c r="D492" s="832" t="s">
        <v>5897</v>
      </c>
      <c r="E492" s="832" t="s">
        <v>5899</v>
      </c>
      <c r="F492" s="849">
        <v>4</v>
      </c>
      <c r="G492" s="849">
        <v>0</v>
      </c>
      <c r="H492" s="849"/>
      <c r="I492" s="849">
        <v>0</v>
      </c>
      <c r="J492" s="849"/>
      <c r="K492" s="849"/>
      <c r="L492" s="849"/>
      <c r="M492" s="849"/>
      <c r="N492" s="849">
        <v>2</v>
      </c>
      <c r="O492" s="849">
        <v>0</v>
      </c>
      <c r="P492" s="837"/>
      <c r="Q492" s="850">
        <v>0</v>
      </c>
    </row>
    <row r="493" spans="1:17" ht="14.4" customHeight="1" x14ac:dyDescent="0.3">
      <c r="A493" s="831" t="s">
        <v>5883</v>
      </c>
      <c r="B493" s="832" t="s">
        <v>5141</v>
      </c>
      <c r="C493" s="832" t="s">
        <v>3753</v>
      </c>
      <c r="D493" s="832" t="s">
        <v>5900</v>
      </c>
      <c r="E493" s="832" t="s">
        <v>5901</v>
      </c>
      <c r="F493" s="849">
        <v>1</v>
      </c>
      <c r="G493" s="849">
        <v>0</v>
      </c>
      <c r="H493" s="849"/>
      <c r="I493" s="849">
        <v>0</v>
      </c>
      <c r="J493" s="849"/>
      <c r="K493" s="849"/>
      <c r="L493" s="849"/>
      <c r="M493" s="849"/>
      <c r="N493" s="849">
        <v>2</v>
      </c>
      <c r="O493" s="849">
        <v>0</v>
      </c>
      <c r="P493" s="837"/>
      <c r="Q493" s="850">
        <v>0</v>
      </c>
    </row>
    <row r="494" spans="1:17" ht="14.4" customHeight="1" x14ac:dyDescent="0.3">
      <c r="A494" s="831" t="s">
        <v>5883</v>
      </c>
      <c r="B494" s="832" t="s">
        <v>5141</v>
      </c>
      <c r="C494" s="832" t="s">
        <v>3753</v>
      </c>
      <c r="D494" s="832" t="s">
        <v>5902</v>
      </c>
      <c r="E494" s="832" t="s">
        <v>5903</v>
      </c>
      <c r="F494" s="849"/>
      <c r="G494" s="849"/>
      <c r="H494" s="849"/>
      <c r="I494" s="849"/>
      <c r="J494" s="849">
        <v>12</v>
      </c>
      <c r="K494" s="849">
        <v>0</v>
      </c>
      <c r="L494" s="849"/>
      <c r="M494" s="849">
        <v>0</v>
      </c>
      <c r="N494" s="849"/>
      <c r="O494" s="849"/>
      <c r="P494" s="837"/>
      <c r="Q494" s="850"/>
    </row>
    <row r="495" spans="1:17" ht="14.4" customHeight="1" x14ac:dyDescent="0.3">
      <c r="A495" s="831" t="s">
        <v>5883</v>
      </c>
      <c r="B495" s="832" t="s">
        <v>5141</v>
      </c>
      <c r="C495" s="832" t="s">
        <v>3753</v>
      </c>
      <c r="D495" s="832" t="s">
        <v>5902</v>
      </c>
      <c r="E495" s="832" t="s">
        <v>5904</v>
      </c>
      <c r="F495" s="849">
        <v>4</v>
      </c>
      <c r="G495" s="849">
        <v>0</v>
      </c>
      <c r="H495" s="849"/>
      <c r="I495" s="849">
        <v>0</v>
      </c>
      <c r="J495" s="849"/>
      <c r="K495" s="849"/>
      <c r="L495" s="849"/>
      <c r="M495" s="849"/>
      <c r="N495" s="849">
        <v>2</v>
      </c>
      <c r="O495" s="849">
        <v>0</v>
      </c>
      <c r="P495" s="837"/>
      <c r="Q495" s="850">
        <v>0</v>
      </c>
    </row>
    <row r="496" spans="1:17" ht="14.4" customHeight="1" x14ac:dyDescent="0.3">
      <c r="A496" s="831" t="s">
        <v>5883</v>
      </c>
      <c r="B496" s="832" t="s">
        <v>5141</v>
      </c>
      <c r="C496" s="832" t="s">
        <v>3753</v>
      </c>
      <c r="D496" s="832" t="s">
        <v>5905</v>
      </c>
      <c r="E496" s="832" t="s">
        <v>5906</v>
      </c>
      <c r="F496" s="849"/>
      <c r="G496" s="849"/>
      <c r="H496" s="849"/>
      <c r="I496" s="849"/>
      <c r="J496" s="849"/>
      <c r="K496" s="849"/>
      <c r="L496" s="849"/>
      <c r="M496" s="849"/>
      <c r="N496" s="849">
        <v>18</v>
      </c>
      <c r="O496" s="849">
        <v>19926</v>
      </c>
      <c r="P496" s="837"/>
      <c r="Q496" s="850">
        <v>1107</v>
      </c>
    </row>
    <row r="497" spans="1:17" ht="14.4" customHeight="1" thickBot="1" x14ac:dyDescent="0.35">
      <c r="A497" s="839" t="s">
        <v>5883</v>
      </c>
      <c r="B497" s="840" t="s">
        <v>5141</v>
      </c>
      <c r="C497" s="840" t="s">
        <v>3753</v>
      </c>
      <c r="D497" s="840" t="s">
        <v>5907</v>
      </c>
      <c r="E497" s="840" t="s">
        <v>5908</v>
      </c>
      <c r="F497" s="851"/>
      <c r="G497" s="851"/>
      <c r="H497" s="851"/>
      <c r="I497" s="851"/>
      <c r="J497" s="851"/>
      <c r="K497" s="851"/>
      <c r="L497" s="851"/>
      <c r="M497" s="851"/>
      <c r="N497" s="851">
        <v>540</v>
      </c>
      <c r="O497" s="851">
        <v>879660</v>
      </c>
      <c r="P497" s="845"/>
      <c r="Q497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3038</v>
      </c>
      <c r="D3" s="193">
        <f>SUBTOTAL(9,D6:D1048576)</f>
        <v>2993</v>
      </c>
      <c r="E3" s="193">
        <f>SUBTOTAL(9,E6:E1048576)</f>
        <v>2967</v>
      </c>
      <c r="F3" s="194">
        <f>IF(OR(E3=0,D3=0),"",E3/D3)</f>
        <v>0.99131306381556972</v>
      </c>
      <c r="G3" s="388">
        <f>SUBTOTAL(9,G6:G1048576)</f>
        <v>5690.2673999999988</v>
      </c>
      <c r="H3" s="389">
        <f>SUBTOTAL(9,H6:H1048576)</f>
        <v>5720.0131999999994</v>
      </c>
      <c r="I3" s="389">
        <f>SUBTOTAL(9,I6:I1048576)</f>
        <v>5820.4169600000005</v>
      </c>
      <c r="J3" s="194">
        <f>IF(OR(I3=0,H3=0),"",I3/H3)</f>
        <v>1.0175530643880335</v>
      </c>
      <c r="K3" s="388">
        <f>SUBTOTAL(9,K6:K1048576)</f>
        <v>862.65</v>
      </c>
      <c r="L3" s="389">
        <f>SUBTOTAL(9,L6:L1048576)</f>
        <v>880.17000000000007</v>
      </c>
      <c r="M3" s="389">
        <f>SUBTOTAL(9,M6:M1048576)</f>
        <v>895.05</v>
      </c>
      <c r="N3" s="195">
        <f>IF(OR(M3=0,E3=0),"",M3*1000/E3)</f>
        <v>301.66835187057632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2017</v>
      </c>
      <c r="E5" s="1002">
        <v>2018</v>
      </c>
      <c r="F5" s="1003" t="s">
        <v>2</v>
      </c>
      <c r="G5" s="1013">
        <v>2015</v>
      </c>
      <c r="H5" s="1002">
        <v>2017</v>
      </c>
      <c r="I5" s="1002">
        <v>2018</v>
      </c>
      <c r="J5" s="1003" t="s">
        <v>2</v>
      </c>
      <c r="K5" s="1013">
        <v>2015</v>
      </c>
      <c r="L5" s="1002">
        <v>2017</v>
      </c>
      <c r="M5" s="1002">
        <v>2018</v>
      </c>
      <c r="N5" s="1014" t="s">
        <v>92</v>
      </c>
    </row>
    <row r="6" spans="1:14" ht="14.4" customHeight="1" x14ac:dyDescent="0.3">
      <c r="A6" s="996" t="s">
        <v>4351</v>
      </c>
      <c r="B6" s="999" t="s">
        <v>5910</v>
      </c>
      <c r="C6" s="1004">
        <v>2703</v>
      </c>
      <c r="D6" s="1005">
        <v>2667</v>
      </c>
      <c r="E6" s="1005">
        <v>2606</v>
      </c>
      <c r="F6" s="1010">
        <v>0.96411394746577872</v>
      </c>
      <c r="G6" s="1004">
        <v>2574.6140999999998</v>
      </c>
      <c r="H6" s="1005">
        <v>2530.8640999999993</v>
      </c>
      <c r="I6" s="1005">
        <v>2479.6859800000002</v>
      </c>
      <c r="J6" s="1010">
        <v>0.96312918506893919</v>
      </c>
      <c r="K6" s="1004">
        <v>295.64999999999998</v>
      </c>
      <c r="L6" s="1005">
        <v>293.67</v>
      </c>
      <c r="M6" s="1005">
        <v>289.05</v>
      </c>
      <c r="N6" s="1015">
        <v>110.91711435149655</v>
      </c>
    </row>
    <row r="7" spans="1:14" ht="14.4" customHeight="1" x14ac:dyDescent="0.3">
      <c r="A7" s="997" t="s">
        <v>4525</v>
      </c>
      <c r="B7" s="1000" t="s">
        <v>5911</v>
      </c>
      <c r="C7" s="1006">
        <v>237</v>
      </c>
      <c r="D7" s="1007">
        <v>263</v>
      </c>
      <c r="E7" s="1007">
        <v>251</v>
      </c>
      <c r="F7" s="1011">
        <v>1.0590717299578059</v>
      </c>
      <c r="G7" s="1006">
        <v>2537.6300999999994</v>
      </c>
      <c r="H7" s="1007">
        <v>2816.0198999999998</v>
      </c>
      <c r="I7" s="1007">
        <v>2692.7669800000003</v>
      </c>
      <c r="J7" s="1011">
        <v>1.0611345522737932</v>
      </c>
      <c r="K7" s="1006">
        <v>474</v>
      </c>
      <c r="L7" s="1007">
        <v>526</v>
      </c>
      <c r="M7" s="1007">
        <v>502</v>
      </c>
      <c r="N7" s="1016">
        <v>2000</v>
      </c>
    </row>
    <row r="8" spans="1:14" ht="14.4" customHeight="1" x14ac:dyDescent="0.3">
      <c r="A8" s="997" t="s">
        <v>4531</v>
      </c>
      <c r="B8" s="1000" t="s">
        <v>5911</v>
      </c>
      <c r="C8" s="1006">
        <v>88</v>
      </c>
      <c r="D8" s="1007">
        <v>58</v>
      </c>
      <c r="E8" s="1007">
        <v>98</v>
      </c>
      <c r="F8" s="1011">
        <v>1.1136363636363635</v>
      </c>
      <c r="G8" s="1006">
        <v>528.73919999999998</v>
      </c>
      <c r="H8" s="1007">
        <v>348.48720000000009</v>
      </c>
      <c r="I8" s="1007">
        <v>588.82319999999993</v>
      </c>
      <c r="J8" s="1011">
        <v>1.1136363636363635</v>
      </c>
      <c r="K8" s="1006">
        <v>88</v>
      </c>
      <c r="L8" s="1007">
        <v>58</v>
      </c>
      <c r="M8" s="1007">
        <v>98</v>
      </c>
      <c r="N8" s="1016">
        <v>1000</v>
      </c>
    </row>
    <row r="9" spans="1:14" ht="14.4" customHeight="1" thickBot="1" x14ac:dyDescent="0.35">
      <c r="A9" s="998" t="s">
        <v>4529</v>
      </c>
      <c r="B9" s="1001" t="s">
        <v>5911</v>
      </c>
      <c r="C9" s="1008">
        <v>10</v>
      </c>
      <c r="D9" s="1009">
        <v>5</v>
      </c>
      <c r="E9" s="1009">
        <v>12</v>
      </c>
      <c r="F9" s="1012">
        <v>1.2</v>
      </c>
      <c r="G9" s="1008">
        <v>49.283999999999999</v>
      </c>
      <c r="H9" s="1009">
        <v>24.641999999999999</v>
      </c>
      <c r="I9" s="1009">
        <v>59.140800000000006</v>
      </c>
      <c r="J9" s="1012">
        <v>1.2000000000000002</v>
      </c>
      <c r="K9" s="1008">
        <v>5</v>
      </c>
      <c r="L9" s="1009">
        <v>2.5</v>
      </c>
      <c r="M9" s="1009">
        <v>6</v>
      </c>
      <c r="N9" s="10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2018-03-27T13:57:30Z</dcterms:modified>
</cp:coreProperties>
</file>